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elo\სახელმწიფო აუდიტი\გაერთიანებული სექტემბერი-ოქტომბერი\"/>
    </mc:Choice>
  </mc:AlternateContent>
  <bookViews>
    <workbookView xWindow="0" yWindow="0" windowWidth="28800" windowHeight="123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6" hidden="1">'ფორმა 5.2'!$A$8:$J$915</definedName>
    <definedName name="_xlnm._FilterDatabase" localSheetId="9" hidden="1">'ფორმა 5.5'!$A$9:$M$106</definedName>
    <definedName name="_xlnm._FilterDatabase" localSheetId="17" hidden="1">'ფორმა N 9.7'!$A$8:$L$430</definedName>
    <definedName name="_xlnm._FilterDatabase" localSheetId="0" hidden="1">'ფორმა N1'!$A$8:$L$186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N5.1'!$B$9:$D$30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5.2'!$A$1:$I$929</definedName>
    <definedName name="_xlnm.Print_Area" localSheetId="8">'ფორმა 5.4'!$A$1:$H$46</definedName>
    <definedName name="_xlnm.Print_Area" localSheetId="9">'ფორმა 5.5'!$A$1:$M$120</definedName>
    <definedName name="_xlnm.Print_Area" localSheetId="14">'ფორმა 9.1'!$A$1:$I$100</definedName>
    <definedName name="_xlnm.Print_Area" localSheetId="15">'ფორმა 9.2'!$A$1:$K$37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9.7'!$A$1:$I$440</definedName>
    <definedName name="_xlnm.Print_Area" localSheetId="0">'ფორმა N1'!$A$1:$L$203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N5.1'!$A$1:$D$44</definedName>
    <definedName name="_xlnm.Print_Area" localSheetId="10">'ფორმა N7'!$A$1:$D$90</definedName>
    <definedName name="_xlnm.Print_Area" localSheetId="11">'ფორმა N8'!$A$1:$J$24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9" i="7" l="1"/>
  <c r="C9" i="7"/>
  <c r="D10" i="7"/>
  <c r="C10" i="7"/>
  <c r="C43" i="47"/>
  <c r="D28" i="12"/>
  <c r="D27" i="12"/>
  <c r="D61" i="47" l="1"/>
  <c r="D21" i="27"/>
  <c r="D19" i="27"/>
  <c r="D20" i="27"/>
  <c r="D22" i="27" l="1"/>
  <c r="D29" i="27"/>
  <c r="D53" i="47"/>
  <c r="D22" i="47" l="1"/>
  <c r="D43" i="47"/>
  <c r="D44" i="47"/>
  <c r="D11" i="47" l="1"/>
  <c r="D54" i="47" l="1"/>
  <c r="D40" i="47"/>
  <c r="D49" i="47"/>
  <c r="D13" i="47"/>
  <c r="D42" i="47"/>
  <c r="D41" i="47"/>
  <c r="D29" i="47"/>
  <c r="D39" i="47"/>
  <c r="D19" i="47"/>
  <c r="D25" i="47" l="1"/>
  <c r="D28" i="47"/>
  <c r="D26" i="47"/>
  <c r="D31" i="47"/>
  <c r="D10" i="47"/>
  <c r="D15" i="47"/>
  <c r="D24" i="47"/>
  <c r="D18" i="47" s="1"/>
  <c r="D33" i="47"/>
  <c r="D48" i="47"/>
  <c r="D59" i="47"/>
  <c r="D65" i="47"/>
  <c r="D73" i="47"/>
  <c r="D45" i="47"/>
  <c r="D50" i="47"/>
  <c r="D37" i="47" l="1"/>
  <c r="D14" i="47" s="1"/>
  <c r="D9" i="47" s="1"/>
  <c r="C63" i="47" l="1"/>
  <c r="C64" i="47"/>
  <c r="C53" i="47"/>
  <c r="D35" i="12" l="1"/>
  <c r="I429" i="35" l="1"/>
  <c r="I428" i="35"/>
  <c r="I427" i="35"/>
  <c r="I426" i="35"/>
  <c r="I425" i="35"/>
  <c r="I424" i="35"/>
  <c r="I423" i="35"/>
  <c r="I422" i="35"/>
  <c r="I421" i="35"/>
  <c r="I420" i="35"/>
  <c r="I419" i="35"/>
  <c r="I418" i="35"/>
  <c r="I417" i="35"/>
  <c r="I416" i="35"/>
  <c r="I415" i="35"/>
  <c r="I414" i="35"/>
  <c r="I413" i="35"/>
  <c r="I412" i="35"/>
  <c r="I411" i="35"/>
  <c r="I410" i="35"/>
  <c r="I409" i="35"/>
  <c r="I408" i="35"/>
  <c r="I407" i="35"/>
  <c r="I406" i="35"/>
  <c r="I405" i="35"/>
  <c r="I404" i="35"/>
  <c r="I403" i="35"/>
  <c r="I402" i="35"/>
  <c r="I401" i="35"/>
  <c r="I400" i="35"/>
  <c r="I399" i="35"/>
  <c r="I398" i="35"/>
  <c r="I397" i="35"/>
  <c r="I396" i="35"/>
  <c r="I395" i="35"/>
  <c r="I394" i="35"/>
  <c r="I393" i="35"/>
  <c r="I392" i="35"/>
  <c r="I391" i="35"/>
  <c r="I390" i="35"/>
  <c r="I389" i="35"/>
  <c r="I388" i="35"/>
  <c r="I387" i="35"/>
  <c r="I386" i="35"/>
  <c r="I385" i="35"/>
  <c r="I384" i="35"/>
  <c r="I383" i="35"/>
  <c r="I382" i="35"/>
  <c r="I381" i="35"/>
  <c r="I380" i="35"/>
  <c r="I379" i="35"/>
  <c r="I378" i="35"/>
  <c r="I377" i="35"/>
  <c r="I376" i="35"/>
  <c r="I375" i="35"/>
  <c r="I374" i="35"/>
  <c r="I373" i="35"/>
  <c r="I372" i="35"/>
  <c r="I371" i="35"/>
  <c r="I370" i="35"/>
  <c r="I369" i="35"/>
  <c r="I368" i="35"/>
  <c r="I367" i="35"/>
  <c r="I366" i="35"/>
  <c r="I365" i="35"/>
  <c r="I364" i="35"/>
  <c r="I363" i="35"/>
  <c r="I362" i="35"/>
  <c r="I361" i="35"/>
  <c r="I360" i="35"/>
  <c r="I359" i="35"/>
  <c r="I358" i="35"/>
  <c r="I357" i="35"/>
  <c r="I356" i="35"/>
  <c r="I355" i="35"/>
  <c r="I354" i="35"/>
  <c r="I353" i="35"/>
  <c r="I352" i="35"/>
  <c r="I351" i="35"/>
  <c r="I350" i="35"/>
  <c r="I349" i="35"/>
  <c r="I348" i="35"/>
  <c r="I347" i="35"/>
  <c r="I346" i="35"/>
  <c r="I345" i="35"/>
  <c r="I344" i="35"/>
  <c r="I343" i="35"/>
  <c r="I342" i="35"/>
  <c r="I341" i="35"/>
  <c r="I340" i="35"/>
  <c r="I339" i="35"/>
  <c r="I338" i="35"/>
  <c r="I337" i="35"/>
  <c r="I336" i="35"/>
  <c r="I335" i="35"/>
  <c r="I334" i="35"/>
  <c r="I333" i="35"/>
  <c r="I332" i="35"/>
  <c r="I331" i="35"/>
  <c r="I330" i="35"/>
  <c r="I329" i="35"/>
  <c r="I328" i="35"/>
  <c r="I327" i="35"/>
  <c r="I326" i="35"/>
  <c r="I325" i="35"/>
  <c r="I324" i="35"/>
  <c r="I323" i="35"/>
  <c r="I322" i="35"/>
  <c r="I321" i="35"/>
  <c r="I320" i="35"/>
  <c r="I319" i="35"/>
  <c r="I318" i="35"/>
  <c r="I317" i="35"/>
  <c r="I316" i="35"/>
  <c r="I315" i="35"/>
  <c r="I314" i="35"/>
  <c r="I313" i="35"/>
  <c r="I312" i="35"/>
  <c r="I311" i="35"/>
  <c r="I310" i="35"/>
  <c r="I309" i="35"/>
  <c r="I308" i="35"/>
  <c r="I307" i="35"/>
  <c r="I306" i="35"/>
  <c r="I305" i="35"/>
  <c r="I304" i="35"/>
  <c r="I303" i="35"/>
  <c r="I302" i="35"/>
  <c r="I301" i="35"/>
  <c r="I300" i="35"/>
  <c r="I299" i="35"/>
  <c r="I298" i="35"/>
  <c r="I297" i="35"/>
  <c r="I296" i="35"/>
  <c r="I295" i="35"/>
  <c r="I294" i="35"/>
  <c r="I293" i="35"/>
  <c r="I292" i="35"/>
  <c r="I291" i="35"/>
  <c r="I290" i="35"/>
  <c r="I289" i="35"/>
  <c r="I288" i="35"/>
  <c r="I287" i="35"/>
  <c r="I286" i="35"/>
  <c r="I285" i="35"/>
  <c r="I284" i="35"/>
  <c r="I283" i="35"/>
  <c r="I282" i="35"/>
  <c r="I281" i="35"/>
  <c r="I280" i="35"/>
  <c r="I279" i="35"/>
  <c r="I278" i="35"/>
  <c r="I277" i="35"/>
  <c r="I276" i="35"/>
  <c r="I275" i="35"/>
  <c r="I274" i="35"/>
  <c r="I273" i="35"/>
  <c r="I272" i="35"/>
  <c r="I271" i="35"/>
  <c r="I270" i="35"/>
  <c r="I269" i="35"/>
  <c r="I268" i="35"/>
  <c r="I267" i="35"/>
  <c r="I266" i="35"/>
  <c r="I265" i="35"/>
  <c r="I264" i="35"/>
  <c r="I263" i="35"/>
  <c r="I262" i="35"/>
  <c r="I261" i="35"/>
  <c r="I260" i="35"/>
  <c r="I259" i="35"/>
  <c r="I258" i="35"/>
  <c r="I257" i="35"/>
  <c r="I256" i="35"/>
  <c r="I255" i="35"/>
  <c r="I254" i="35"/>
  <c r="I253" i="35"/>
  <c r="I252" i="35"/>
  <c r="I251" i="35"/>
  <c r="I250" i="35"/>
  <c r="I249" i="35"/>
  <c r="I248" i="35"/>
  <c r="I247" i="35"/>
  <c r="I246" i="35"/>
  <c r="I245" i="35"/>
  <c r="I244" i="35"/>
  <c r="I243" i="35"/>
  <c r="I242" i="35"/>
  <c r="I241" i="35"/>
  <c r="I240" i="35"/>
  <c r="I239" i="35"/>
  <c r="I238" i="35"/>
  <c r="I237" i="35"/>
  <c r="I236" i="35"/>
  <c r="I235" i="35"/>
  <c r="I234" i="35"/>
  <c r="I233" i="35"/>
  <c r="I232" i="35"/>
  <c r="I231" i="35"/>
  <c r="I230" i="35"/>
  <c r="I229" i="35"/>
  <c r="I228" i="35"/>
  <c r="I227" i="35"/>
  <c r="I226" i="35"/>
  <c r="I225" i="35"/>
  <c r="I224" i="35"/>
  <c r="I223" i="35"/>
  <c r="I222" i="35"/>
  <c r="I221" i="35"/>
  <c r="I220" i="35"/>
  <c r="I219" i="35"/>
  <c r="I218" i="35"/>
  <c r="I217" i="35"/>
  <c r="I216" i="35"/>
  <c r="I215" i="35"/>
  <c r="I214" i="35"/>
  <c r="I213" i="35"/>
  <c r="I212" i="35"/>
  <c r="I211" i="35"/>
  <c r="I210" i="35"/>
  <c r="I209" i="35"/>
  <c r="I208" i="35"/>
  <c r="I207" i="35"/>
  <c r="I206" i="35"/>
  <c r="I205" i="35"/>
  <c r="I204" i="35"/>
  <c r="I203" i="35"/>
  <c r="I202" i="35"/>
  <c r="I201" i="35"/>
  <c r="I200" i="35"/>
  <c r="I199" i="35"/>
  <c r="I198" i="35"/>
  <c r="I197" i="35"/>
  <c r="I196" i="35"/>
  <c r="I195" i="35"/>
  <c r="I194" i="35"/>
  <c r="I193" i="35"/>
  <c r="I192" i="35"/>
  <c r="I191" i="35"/>
  <c r="I190" i="35"/>
  <c r="I189" i="35"/>
  <c r="I188" i="35"/>
  <c r="I187" i="35"/>
  <c r="I186" i="35"/>
  <c r="I185" i="35"/>
  <c r="I184" i="35"/>
  <c r="I183" i="35"/>
  <c r="I182" i="35"/>
  <c r="I181" i="35"/>
  <c r="I180" i="35"/>
  <c r="I179" i="35"/>
  <c r="I178" i="35"/>
  <c r="I177" i="35"/>
  <c r="I176" i="35"/>
  <c r="I175" i="35"/>
  <c r="I174" i="35"/>
  <c r="I173" i="35"/>
  <c r="I172" i="35"/>
  <c r="I171" i="35"/>
  <c r="I170" i="35"/>
  <c r="I169" i="35"/>
  <c r="I168" i="35"/>
  <c r="I167" i="35"/>
  <c r="I166" i="35"/>
  <c r="I165" i="35"/>
  <c r="I164" i="35"/>
  <c r="I163" i="35"/>
  <c r="I162" i="35"/>
  <c r="I161" i="35"/>
  <c r="I160" i="35"/>
  <c r="I159" i="35"/>
  <c r="I158" i="35"/>
  <c r="I157" i="35"/>
  <c r="I156" i="35"/>
  <c r="I155" i="35"/>
  <c r="I154" i="35"/>
  <c r="I153" i="35"/>
  <c r="I152" i="35"/>
  <c r="I151" i="35"/>
  <c r="I150" i="35"/>
  <c r="I149" i="35"/>
  <c r="I148" i="35"/>
  <c r="I147" i="35"/>
  <c r="I146" i="35"/>
  <c r="I145" i="35"/>
  <c r="I144" i="35"/>
  <c r="I143" i="35"/>
  <c r="I142" i="35"/>
  <c r="I141" i="35"/>
  <c r="I140" i="35"/>
  <c r="I139" i="35"/>
  <c r="I138" i="35"/>
  <c r="I137" i="35"/>
  <c r="I136" i="35"/>
  <c r="I135" i="35"/>
  <c r="I134" i="35"/>
  <c r="I133" i="35"/>
  <c r="I132" i="35"/>
  <c r="I131" i="35"/>
  <c r="I130" i="35"/>
  <c r="I129" i="35"/>
  <c r="I128" i="35"/>
  <c r="I127" i="35"/>
  <c r="I126" i="35"/>
  <c r="I125" i="35"/>
  <c r="I124" i="35"/>
  <c r="I123" i="35"/>
  <c r="I122" i="35"/>
  <c r="I121" i="35"/>
  <c r="I120" i="35"/>
  <c r="I119" i="35"/>
  <c r="I118" i="35"/>
  <c r="I117" i="35"/>
  <c r="I116" i="35"/>
  <c r="I115" i="35"/>
  <c r="I114" i="35"/>
  <c r="I113" i="35"/>
  <c r="I112" i="35"/>
  <c r="I111" i="35"/>
  <c r="I110" i="35"/>
  <c r="I109" i="35"/>
  <c r="I108" i="35"/>
  <c r="I107" i="35"/>
  <c r="I106" i="35"/>
  <c r="I105" i="35"/>
  <c r="I104" i="35"/>
  <c r="I103" i="35"/>
  <c r="I102" i="35"/>
  <c r="I101" i="35"/>
  <c r="I100" i="35"/>
  <c r="I99" i="35"/>
  <c r="I98" i="35"/>
  <c r="I97" i="35"/>
  <c r="I96" i="35"/>
  <c r="I95" i="35"/>
  <c r="I94" i="35"/>
  <c r="I93" i="35"/>
  <c r="I92" i="35"/>
  <c r="I91" i="35"/>
  <c r="I90" i="35"/>
  <c r="I89" i="35"/>
  <c r="I88" i="35"/>
  <c r="I87" i="35"/>
  <c r="I86" i="35"/>
  <c r="I85" i="35"/>
  <c r="I84" i="35"/>
  <c r="I83" i="35"/>
  <c r="I82" i="35"/>
  <c r="I81" i="35"/>
  <c r="I80" i="35"/>
  <c r="I79" i="35"/>
  <c r="I78" i="35"/>
  <c r="I77" i="35"/>
  <c r="I76" i="35"/>
  <c r="I75" i="35"/>
  <c r="I74" i="35"/>
  <c r="I73" i="35"/>
  <c r="I72" i="35"/>
  <c r="I71" i="35"/>
  <c r="I70" i="35"/>
  <c r="I69" i="35"/>
  <c r="I68" i="35"/>
  <c r="I67" i="35"/>
  <c r="I66" i="35"/>
  <c r="I65" i="35"/>
  <c r="I64" i="35"/>
  <c r="I63" i="35"/>
  <c r="I62" i="35"/>
  <c r="I61" i="35"/>
  <c r="I60" i="35"/>
  <c r="I59" i="35"/>
  <c r="I58" i="35"/>
  <c r="I57" i="35"/>
  <c r="I56" i="35"/>
  <c r="I5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40" i="35"/>
  <c r="I39" i="35"/>
  <c r="I38" i="35"/>
  <c r="I37" i="35"/>
  <c r="I36" i="35"/>
  <c r="I35" i="35"/>
  <c r="I34" i="35"/>
  <c r="I33" i="35"/>
  <c r="I32" i="35"/>
  <c r="I31" i="35"/>
  <c r="I30" i="35"/>
  <c r="I29" i="35"/>
  <c r="I28" i="35"/>
  <c r="I27" i="35"/>
  <c r="I26" i="35"/>
  <c r="I25" i="35"/>
  <c r="I24" i="35"/>
  <c r="I23" i="35"/>
  <c r="I22" i="35"/>
  <c r="I21" i="35"/>
  <c r="C23" i="27"/>
  <c r="D23" i="27"/>
  <c r="D25" i="27"/>
  <c r="C21" i="27"/>
  <c r="C20" i="27"/>
  <c r="D28" i="27"/>
  <c r="D18" i="27"/>
  <c r="C22" i="47" l="1"/>
  <c r="C29" i="47"/>
  <c r="C30" i="7"/>
  <c r="D13" i="7"/>
  <c r="C13" i="7"/>
  <c r="C28" i="7"/>
  <c r="C27" i="7" l="1"/>
  <c r="L106" i="46" l="1"/>
  <c r="I20" i="35" l="1"/>
  <c r="I19" i="35"/>
  <c r="I18" i="35"/>
  <c r="I17" i="35"/>
  <c r="I16" i="35"/>
  <c r="I15" i="35"/>
  <c r="I14" i="35"/>
  <c r="I13" i="35"/>
  <c r="I12" i="35"/>
  <c r="I11" i="35"/>
  <c r="I10" i="35"/>
  <c r="C34" i="12" l="1"/>
  <c r="C11" i="12"/>
  <c r="C10" i="12" l="1"/>
  <c r="I9" i="35" l="1"/>
  <c r="I430" i="35" l="1"/>
  <c r="G88" i="56"/>
  <c r="G87" i="56"/>
  <c r="G86" i="56"/>
  <c r="G84" i="56"/>
  <c r="G82" i="56"/>
  <c r="H11" i="57" l="1"/>
  <c r="I13" i="9" l="1"/>
  <c r="I12" i="9"/>
  <c r="I11" i="9"/>
  <c r="I10" i="9"/>
  <c r="C12" i="7" l="1"/>
  <c r="D12" i="7"/>
  <c r="C12" i="3"/>
  <c r="D12" i="3"/>
  <c r="C14" i="59" l="1"/>
  <c r="C25" i="59" l="1"/>
  <c r="C24" i="59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C13" i="59" l="1"/>
  <c r="C10" i="47"/>
  <c r="D12" i="40"/>
  <c r="C12" i="40"/>
  <c r="A5" i="9" l="1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D19" i="7"/>
  <c r="C19" i="7"/>
  <c r="D16" i="7"/>
  <c r="C16" i="7"/>
  <c r="D31" i="3"/>
  <c r="C31" i="3"/>
  <c r="C26" i="7" l="1"/>
  <c r="D65" i="12" s="1"/>
  <c r="C22" i="59"/>
  <c r="C20" i="59" s="1"/>
  <c r="C73" i="47"/>
  <c r="C59" i="47"/>
  <c r="C54" i="47"/>
  <c r="C48" i="47"/>
  <c r="C37" i="47"/>
  <c r="C33" i="47"/>
  <c r="C24" i="47"/>
  <c r="C18" i="47" s="1"/>
  <c r="C15" i="47"/>
  <c r="C14" i="47" l="1"/>
  <c r="C9" i="47" s="1"/>
  <c r="D66" i="12" s="1"/>
  <c r="H34" i="45"/>
  <c r="G34" i="45"/>
  <c r="I915" i="43"/>
  <c r="H915" i="43"/>
  <c r="G915" i="43"/>
  <c r="D27" i="3" l="1"/>
  <c r="C27" i="3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31" i="27" l="1"/>
  <c r="C31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C44" i="12" s="1"/>
  <c r="C43" i="12" s="1"/>
  <c r="D34" i="12"/>
  <c r="D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D9" i="3" s="1"/>
  <c r="B9" i="10"/>
  <c r="D10" i="12"/>
  <c r="D44" i="12"/>
  <c r="J9" i="10"/>
  <c r="D26" i="3"/>
  <c r="D9" i="10"/>
  <c r="F9" i="10"/>
  <c r="D43" i="12" l="1"/>
  <c r="C9" i="3"/>
  <c r="C17" i="59"/>
</calcChain>
</file>

<file path=xl/comments1.xml><?xml version="1.0" encoding="utf-8"?>
<comments xmlns="http://schemas.openxmlformats.org/spreadsheetml/2006/main">
  <authors>
    <author>User</author>
  </authors>
  <commentList>
    <comment ref="C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ყავა/ჩაი
სხვა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სიგნალიზაცია,
სატრანსპორტო,
ცვეთა, 
სვა საერთო ხარჯი,
მედია მონიტორინგი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ზედმეტად გადახდილი თანხა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ცვეთა აქვს გამოკლებული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ცვეთა აქვს გამოკლებული</t>
        </r>
      </text>
    </comment>
  </commentList>
</comments>
</file>

<file path=xl/sharedStrings.xml><?xml version="1.0" encoding="utf-8"?>
<sst xmlns="http://schemas.openxmlformats.org/spreadsheetml/2006/main" count="8201" uniqueCount="2976">
  <si>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</si>
  <si>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</si>
  <si>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</si>
  <si>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</si>
  <si>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</si>
  <si>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</si>
  <si>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</si>
  <si>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</si>
  <si>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</si>
  <si>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</si>
  <si>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</si>
  <si>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</si>
  <si>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</si>
  <si>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</si>
  <si>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</si>
  <si>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</si>
  <si>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</si>
  <si>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</si>
  <si>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</si>
  <si>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</si>
  <si>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</si>
  <si>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</si>
  <si>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</si>
  <si>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</si>
  <si>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</si>
  <si>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</si>
  <si>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</si>
  <si>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</si>
  <si>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</si>
  <si>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</si>
  <si>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</si>
  <si>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</si>
  <si>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</si>
  <si>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</si>
  <si>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</si>
  <si>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</si>
  <si>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</si>
  <si>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</si>
  <si>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</si>
  <si>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</si>
  <si>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</si>
  <si>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</si>
  <si>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</si>
  <si>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</si>
  <si>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</si>
  <si>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</si>
  <si>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</si>
  <si>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</si>
  <si>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</si>
  <si>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</si>
  <si>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</si>
  <si>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</si>
  <si>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</si>
  <si>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</si>
  <si>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</si>
  <si>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</si>
  <si>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</si>
  <si>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</si>
  <si>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</si>
  <si>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</si>
  <si>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</si>
  <si>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</si>
  <si>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</si>
  <si>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</si>
  <si>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</si>
  <si>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</si>
  <si>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</si>
  <si>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</si>
  <si>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</si>
  <si>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</si>
  <si>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</si>
  <si>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</si>
  <si>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</si>
  <si>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</si>
  <si>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</si>
  <si>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</si>
  <si>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</si>
  <si>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</si>
  <si>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</si>
  <si>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</si>
  <si>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</si>
  <si>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</si>
  <si>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</si>
  <si>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</si>
  <si>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</si>
  <si>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</si>
  <si>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</si>
  <si>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</si>
  <si>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</si>
  <si>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</si>
  <si>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</si>
  <si>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</si>
  <si>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</si>
  <si>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</si>
  <si>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</si>
  <si>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</si>
  <si>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</si>
  <si>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</si>
  <si>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</si>
  <si>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</si>
  <si>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</si>
  <si>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</si>
  <si>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</si>
  <si>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</si>
  <si>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</si>
  <si>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</si>
  <si>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</si>
  <si>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</si>
  <si>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</si>
  <si>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</si>
  <si>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</si>
  <si>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</si>
  <si>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</si>
  <si>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</si>
  <si>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</si>
  <si>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</si>
  <si>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</si>
  <si>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</si>
  <si>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</si>
  <si>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</si>
  <si>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</si>
  <si>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</si>
  <si>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</si>
  <si>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</si>
  <si>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</si>
  <si>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</si>
  <si>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</si>
  <si>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</si>
  <si>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</si>
  <si>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</si>
  <si>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</si>
  <si>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</si>
  <si>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</si>
  <si>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</si>
  <si>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</si>
  <si>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</si>
  <si>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</si>
  <si>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</si>
  <si>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</si>
  <si>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</si>
  <si>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</si>
  <si>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</si>
  <si>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</si>
  <si>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</si>
  <si>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</si>
  <si>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</si>
  <si>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</si>
  <si>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</si>
  <si>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</si>
  <si>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</si>
  <si>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</si>
  <si>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</si>
  <si>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</si>
  <si>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</si>
  <si>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</si>
  <si>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</si>
  <si>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</si>
  <si>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</si>
  <si>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</si>
  <si>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</si>
  <si>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</si>
  <si>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</si>
  <si>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</si>
  <si>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</si>
  <si>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</si>
  <si>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</si>
  <si>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</si>
  <si>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</si>
  <si>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</si>
  <si>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</si>
  <si>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</si>
  <si>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</si>
  <si>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</si>
  <si>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</si>
  <si>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</si>
  <si>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</si>
  <si>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</si>
  <si>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</si>
  <si>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</si>
  <si>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</si>
  <si>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</si>
  <si>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</si>
  <si>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</si>
  <si>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</si>
  <si>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</si>
  <si>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</si>
  <si>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</si>
  <si>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</si>
  <si>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</si>
  <si>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</si>
  <si>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</si>
  <si>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</si>
  <si>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</si>
  <si>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</si>
  <si>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</si>
  <si>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</si>
  <si>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</si>
  <si>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</si>
  <si>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</si>
  <si>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</si>
  <si>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</si>
  <si>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</si>
  <si>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</si>
  <si>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</si>
  <si>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</si>
  <si>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</si>
  <si>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</si>
  <si>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</si>
  <si>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</si>
  <si>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</si>
  <si>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</si>
  <si>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</si>
  <si>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</si>
  <si>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</si>
  <si>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</si>
  <si>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</si>
  <si>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</si>
  <si>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</si>
  <si>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</si>
  <si>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</si>
  <si>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</si>
  <si>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</si>
  <si>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</si>
  <si>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</si>
  <si>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</si>
  <si>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</si>
  <si>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</si>
  <si>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</si>
  <si>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</si>
  <si>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</si>
  <si>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</si>
  <si>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</si>
  <si>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</si>
  <si>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</si>
  <si>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</si>
  <si>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</si>
  <si>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</si>
  <si>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</si>
  <si>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</si>
  <si>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</si>
  <si>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</si>
  <si>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</si>
  <si>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</si>
  <si>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</si>
  <si>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</si>
  <si>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</si>
  <si>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</si>
  <si>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</si>
  <si>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</si>
  <si>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</si>
  <si>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</si>
  <si>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</si>
  <si>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</si>
  <si>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</si>
  <si>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</si>
  <si>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</si>
  <si>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</si>
  <si>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</si>
  <si>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</si>
  <si>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</si>
  <si>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</si>
  <si>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</si>
  <si>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</si>
  <si>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</si>
  <si>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</si>
  <si>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</si>
  <si>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</si>
  <si>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</si>
  <si>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</si>
  <si>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</si>
  <si>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</si>
  <si>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</si>
  <si>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</si>
  <si>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</si>
  <si>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</si>
  <si>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</si>
  <si>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</si>
  <si>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</si>
  <si>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</si>
  <si>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</si>
  <si>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</si>
  <si>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</si>
  <si>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</si>
  <si>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</si>
  <si>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</si>
  <si>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</si>
  <si>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</si>
  <si>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</si>
  <si>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</si>
  <si>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</si>
  <si>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</si>
  <si>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</si>
  <si>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</si>
  <si>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</si>
  <si>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</si>
  <si>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</si>
  <si>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</si>
  <si>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</si>
  <si>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</si>
  <si>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</si>
  <si>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</si>
  <si>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</si>
  <si>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</si>
  <si>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</si>
  <si>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</si>
  <si>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</si>
  <si>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</si>
  <si>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</si>
  <si>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</si>
  <si>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</si>
  <si>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</si>
  <si>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</si>
  <si>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</si>
  <si>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</si>
  <si>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</si>
  <si>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</si>
  <si>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</si>
  <si>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</si>
  <si>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</si>
  <si>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</si>
  <si>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</si>
  <si>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</si>
  <si>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</si>
  <si>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</si>
  <si>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</si>
  <si>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</si>
  <si>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</si>
  <si>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</si>
  <si>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</si>
  <si>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</si>
  <si>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</si>
  <si>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</si>
  <si>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</si>
  <si>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</si>
  <si>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</si>
  <si>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</si>
  <si>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</si>
  <si>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</si>
  <si>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</si>
  <si>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</si>
  <si>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</si>
  <si>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</si>
  <si>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</si>
  <si>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</si>
  <si>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</si>
  <si>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</si>
  <si>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</si>
  <si>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</si>
  <si>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</si>
  <si>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</si>
  <si>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</si>
  <si>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</si>
  <si>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</si>
  <si>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</si>
  <si>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</si>
  <si>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</si>
  <si>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</si>
  <si>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</si>
  <si>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</si>
  <si>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</si>
  <si>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</si>
  <si>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</si>
  <si>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</si>
  <si>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</si>
  <si>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</si>
  <si>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</si>
  <si>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</si>
  <si>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</si>
  <si>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</si>
  <si>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</si>
  <si>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</si>
  <si>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</si>
  <si>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</si>
  <si>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</si>
  <si>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</si>
  <si>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</si>
  <si>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</si>
  <si>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</si>
  <si>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</si>
  <si>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</si>
  <si>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</si>
  <si>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</si>
  <si>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</si>
  <si>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</si>
  <si>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</si>
  <si>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</si>
  <si>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</si>
  <si>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</si>
  <si>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</si>
  <si>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</si>
  <si>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</si>
  <si>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</si>
  <si>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</si>
  <si>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</si>
  <si>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</si>
  <si>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</si>
  <si>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</si>
  <si>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</si>
  <si>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</si>
  <si>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</si>
  <si>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</si>
  <si>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</si>
  <si>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</si>
  <si>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</si>
  <si>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</si>
  <si>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</si>
  <si>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</si>
  <si>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</si>
  <si>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</si>
  <si>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</si>
  <si>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</si>
  <si>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</si>
  <si>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</si>
  <si>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</si>
  <si>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</si>
  <si>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</si>
  <si>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</si>
  <si>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</si>
  <si>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</si>
  <si>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</si>
  <si>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</si>
  <si>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</si>
  <si>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</si>
  <si>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</si>
  <si>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</si>
  <si>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</si>
  <si>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</si>
  <si>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</si>
  <si>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</si>
  <si>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</si>
  <si>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</si>
  <si>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</si>
  <si>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</si>
  <si>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</si>
  <si>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</si>
  <si>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</si>
  <si>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</si>
  <si>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</si>
  <si>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</si>
  <si>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</si>
  <si>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</si>
  <si>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</si>
  <si>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</si>
  <si>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</si>
  <si>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</si>
  <si>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</si>
  <si>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</si>
  <si>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</si>
  <si>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</si>
  <si>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</si>
  <si>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</si>
  <si>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</si>
  <si>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</si>
  <si>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</si>
  <si>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</si>
  <si>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</si>
  <si>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</si>
  <si>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</si>
  <si>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</si>
  <si>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</si>
  <si>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</si>
  <si>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</si>
  <si>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</si>
  <si>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</si>
  <si>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</si>
  <si>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</si>
  <si>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</si>
  <si>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</si>
  <si>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</si>
  <si>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</si>
  <si>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</si>
  <si>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</si>
  <si>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</si>
  <si>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</si>
  <si>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</si>
  <si>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</si>
  <si>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</si>
  <si>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</si>
  <si>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სს თიბისი ბანკი</t>
  </si>
  <si>
    <t>GE49TB7158436070100001</t>
  </si>
  <si>
    <t>GEL</t>
  </si>
  <si>
    <t>GE93TB7158445067800003</t>
  </si>
  <si>
    <t>USD</t>
  </si>
  <si>
    <t>EUR</t>
  </si>
  <si>
    <t>იჯარა</t>
  </si>
  <si>
    <t>ქ. თბილისი, ვაგზლის მოედანი N2</t>
  </si>
  <si>
    <t>01.16.01.005.107</t>
  </si>
  <si>
    <t>2020 წლის 1 თებერვლიდან 2020 წლის 1 ნოემბრამდე</t>
  </si>
  <si>
    <t>897 კვ.მ</t>
  </si>
  <si>
    <t>სს თბილისი ცენტრალი</t>
  </si>
  <si>
    <t>ქ. თბილისი, ვაგზლის მოედანი N2, ქ.თბილისის ცენტრალური რკინიგზის ვაგზლის შენობა, მე-3 სართულზე</t>
  </si>
  <si>
    <t>01.01.043</t>
  </si>
  <si>
    <t>2020 წლის 1 თებერვლიდან 30 ნოემბრის ჩათვლით</t>
  </si>
  <si>
    <t>75 კვ.მ</t>
  </si>
  <si>
    <t>2020 წლის 5 თებერვლიდან 2020 წლის 1 ნოემბრამდე</t>
  </si>
  <si>
    <t>1012 კვ.მ</t>
  </si>
  <si>
    <t>ქ. თბილისი, ქუჩა უზნაძე N4</t>
  </si>
  <si>
    <t>01.16.05.012.003.01.524</t>
  </si>
  <si>
    <t>212 კვ.მ და ანტრესოლი 84 კვ.მ</t>
  </si>
  <si>
    <t>შპს საბა</t>
  </si>
  <si>
    <t>ქ. თბილისი, ცოტნე დადიანის ქ. №7, მე-3 სართულზე მდებარე სასაწყობე ფართი</t>
  </si>
  <si>
    <t>01.16.02.038.044.01.02.529</t>
  </si>
  <si>
    <t>302.2 კვ.მ</t>
  </si>
  <si>
    <t>შპს ქარვასლა</t>
  </si>
  <si>
    <t>ქ. ქუთაისი, თამარ მეფის ქ. 54</t>
  </si>
  <si>
    <t>03.03.26.079.01.009</t>
  </si>
  <si>
    <t>2020 წლის 1 თებერვლიდან 2020 წლის 30 ნოემბრის ჩათვლით</t>
  </si>
  <si>
    <t>97.7 კვ.მ</t>
  </si>
  <si>
    <t>ფ/პ მიხეილ დვალი</t>
  </si>
  <si>
    <t>ქ. ზუგდიდი, მეუნარგიას ქ. 2</t>
  </si>
  <si>
    <t>43.31.49.490.01.501</t>
  </si>
  <si>
    <t>204.02 კვ.მ</t>
  </si>
  <si>
    <t>ფ/პ მადონა ციმინტია</t>
  </si>
  <si>
    <t>ქ. თელავი, წერეთლის ქ. 2</t>
  </si>
  <si>
    <t>53.20.37.151</t>
  </si>
  <si>
    <t>2020 წლის 20 თებერვლიდან 2020 წლის 30 ნოემბრის ჩათვლით</t>
  </si>
  <si>
    <t>შენობა 53.2 კვ.მ             ეზო 138 კვ.მ</t>
  </si>
  <si>
    <t>ფ/პ ჟუჟუნა გაფრინდაშვილი</t>
  </si>
  <si>
    <t>ქ. თბილისი, ცოტნე დადიანის 16/18</t>
  </si>
  <si>
    <t>01.12.12.037.013.01.02.006</t>
  </si>
  <si>
    <t>2020 წლის 1 მარტიდან 2020 წლის 30 ნოემბრის ჩათვლით</t>
  </si>
  <si>
    <t>70 კვ.მ</t>
  </si>
  <si>
    <t>01019003176</t>
  </si>
  <si>
    <t>ფ/პ ნუგზარ ვარსიმაშვილი</t>
  </si>
  <si>
    <t>ქ. თბილისი, ომარ ხიზანიშვილის 8</t>
  </si>
  <si>
    <t>01.11.12.018.158.01.01.013</t>
  </si>
  <si>
    <t>2020 წლის 10 თებერვლიდან 2020 წლის 30 ნოემბრის ჩათვლით</t>
  </si>
  <si>
    <t>169.34 კვ.მ</t>
  </si>
  <si>
    <t>01001009649</t>
  </si>
  <si>
    <t>ფ/პ დავით მოდებაძე</t>
  </si>
  <si>
    <t>ქ. თბილისი, ჯავახეთის 20-სა და 22-ის მიმდებარედ</t>
  </si>
  <si>
    <t>01.19.36.001.005</t>
  </si>
  <si>
    <t>93 კვ.მ</t>
  </si>
  <si>
    <t>01017000126</t>
  </si>
  <si>
    <t>ფ/პ მერი ყანჩაველი</t>
  </si>
  <si>
    <t>ქ. ბათუმი, ფარნავაზ მეფის ქ. N46</t>
  </si>
  <si>
    <t>05.22.33.019.01.50</t>
  </si>
  <si>
    <t>250.4 კვ.მ</t>
  </si>
  <si>
    <t>ფ/პ მარატი ჟღენტი</t>
  </si>
  <si>
    <t>ქ. თბილისი, გორგასლის ქუჩა 28-სა და 30-ის მიმდებარედ</t>
  </si>
  <si>
    <t>01.18.05.002.113</t>
  </si>
  <si>
    <t>93.45 კვ.მ</t>
  </si>
  <si>
    <t>შპს სითი კონსტრაქშენ ჯგუფი (მოსარგებლე ი/მ რუსუდან მიქიაშვილი 01015001045)</t>
  </si>
  <si>
    <t>ქ. ოზურგეთი, გაბრიელ ეპისკოპოსის ქ. 25</t>
  </si>
  <si>
    <t>26.26.46.023.01.501                     26.26.46.023.01.502</t>
  </si>
  <si>
    <t>2020 წლის 24 თებერვლიდან 2020 წლის 30 ნოემბრის ჩათვლით</t>
  </si>
  <si>
    <t>26 კვ.მ                              60 კვ.მ</t>
  </si>
  <si>
    <t>ფ/პ ალექსანდრე კიშინსკი</t>
  </si>
  <si>
    <t>ქ. გორი, ჭავჭავაძის ქ. 34</t>
  </si>
  <si>
    <t>66.45.24.210.01.502</t>
  </si>
  <si>
    <t>ფ/პ ემმა ჯანიაშვილი</t>
  </si>
  <si>
    <t>66.45.24.210.01.004</t>
  </si>
  <si>
    <t>45.6 კვ.მ</t>
  </si>
  <si>
    <t>ფ/პ თამაზ კლიმაშვილი</t>
  </si>
  <si>
    <t>ქ. თბილისი, ა. წერეთლის გამზ. 77</t>
  </si>
  <si>
    <t>01.13.06.004.014.01.501</t>
  </si>
  <si>
    <t>2020 წლის 4 მარტიდან 2020 წლის 30 ნოემბრის ჩათვლით</t>
  </si>
  <si>
    <t>126.16 კვ.მ</t>
  </si>
  <si>
    <t>01011089329</t>
  </si>
  <si>
    <t>ფ/პ ნინო გოზალიშვილი</t>
  </si>
  <si>
    <t>ქ. ჭიათურა, ქუთაისის ქ. 2</t>
  </si>
  <si>
    <t>38.10.36.07</t>
  </si>
  <si>
    <t>2020 წლის 10 მარტიდან 2020 წლის 30 ნოემბრის ჩათვლით</t>
  </si>
  <si>
    <t>159 კვ.მ</t>
  </si>
  <si>
    <t>ი/მ ნინო ბარათაშვილი</t>
  </si>
  <si>
    <t>ქ. ბათუმი, ფრიდონ ხალვაშის გამზ. 69ა</t>
  </si>
  <si>
    <t>05.31.07.407.01.501.004</t>
  </si>
  <si>
    <t>2020 წლის 1 ივნისიდან 2020 წლის 30 ნოემბრის ჩათვლით</t>
  </si>
  <si>
    <t>59.5 კვ.მ</t>
  </si>
  <si>
    <t>ფ/პ ინეზი გორგოშაძე</t>
  </si>
  <si>
    <t>ქ. ახალციხე, დიდიმაშვილის ქ. 14</t>
  </si>
  <si>
    <t>62.09.21.007</t>
  </si>
  <si>
    <t>235 კვ.მ</t>
  </si>
  <si>
    <t>ფ/პ სირანუშ გევორქიანი</t>
  </si>
  <si>
    <t>ქ. რუსთავი, მესხიშვილის ქ. 4</t>
  </si>
  <si>
    <t>02.03.02.995</t>
  </si>
  <si>
    <t>94.4 კვ.მ</t>
  </si>
  <si>
    <t>ფ/პ პაატა კვარაცხელია</t>
  </si>
  <si>
    <t>ქ. გარდაბანი, აღმაშენებლის ქ. 40</t>
  </si>
  <si>
    <t>60 კვ.მ</t>
  </si>
  <si>
    <t>ფ/პ ოფელია იუსუბოვა</t>
  </si>
  <si>
    <t>ქ. თბილისი, წმინდა ქეთვან დედოფლის გამზ. 82</t>
  </si>
  <si>
    <t>01.17.13.033.006.01.034</t>
  </si>
  <si>
    <t>102 კვ.მ</t>
  </si>
  <si>
    <t>01024010332</t>
  </si>
  <si>
    <t>ფ/პ რაინდი მგელაძე</t>
  </si>
  <si>
    <t>ქ. გურჯაანი, ნონეშვილის ქ. 3</t>
  </si>
  <si>
    <t>51.01.10.611.01.502</t>
  </si>
  <si>
    <t>2020 წლის 15 ივნისიდან 2020 წლის 30 ნოემბრის ჩათვლით</t>
  </si>
  <si>
    <t>142.3 კვ.მ</t>
  </si>
  <si>
    <t>ფ/პ ხვთისავარი მჭედლიშვილი</t>
  </si>
  <si>
    <t>ქ. მარნეული, ჩოლოყაშვილის ქ. 2ბ</t>
  </si>
  <si>
    <t>83.02.23.941</t>
  </si>
  <si>
    <t>2020 წლის 20 ივნისიდან 2021 წლის 13 მაისის ჩათვლით</t>
  </si>
  <si>
    <t>337 კვ.მ</t>
  </si>
  <si>
    <t>ფ/პ ხატირა გუსეინოვა</t>
  </si>
  <si>
    <t>ქ. ხაშური, რუსთაველის ქ. 33</t>
  </si>
  <si>
    <t>69.08.59.029</t>
  </si>
  <si>
    <t>140 კვ.მ</t>
  </si>
  <si>
    <t>ფ/პ ლევან ჭიპაშვილი</t>
  </si>
  <si>
    <t>ქ. ზესტაფონი, აღმაშენებლის ქ. 43</t>
  </si>
  <si>
    <t>32.10.37.508.01.014</t>
  </si>
  <si>
    <t>79 კვ.მ</t>
  </si>
  <si>
    <t>ი/მ ნუგზარ ნადირაძე</t>
  </si>
  <si>
    <t>ქ. ჩოხატაური, დუმბაძის ქ. 12</t>
  </si>
  <si>
    <t>28.01.22.339</t>
  </si>
  <si>
    <t>2020 წლის 07 ივლისიდან 2020 წლის 30 ივნისის ჩათვლით</t>
  </si>
  <si>
    <t>49.9 კვ.მ</t>
  </si>
  <si>
    <t>441995904</t>
  </si>
  <si>
    <t>შპს დონა</t>
  </si>
  <si>
    <t>მესტიის რ-ნი, დავა მესტია, ბეთლემის ქ. 15</t>
  </si>
  <si>
    <t>42.06.38044</t>
  </si>
  <si>
    <t>2020 წლის 09 ივლისიდან 2020 წლის 30 ნოემბრის ჩათვლით</t>
  </si>
  <si>
    <t>100 კვ.მ</t>
  </si>
  <si>
    <t>01015020762</t>
  </si>
  <si>
    <t>ფ/პ ვლადიმერ ჟორჟოლიანი</t>
  </si>
  <si>
    <t>ქ. სენაკი, ახალგაზრდობის ხეივანი 3</t>
  </si>
  <si>
    <t>44.01.31.746</t>
  </si>
  <si>
    <t>2020 წლის 14 ივლისიდან 2020 წლის 30 ნოემბრის ჩათვლით</t>
  </si>
  <si>
    <t>39001005774</t>
  </si>
  <si>
    <t>ფ/პ ნინო სამუშია</t>
  </si>
  <si>
    <t>ქ. ბოლნისი, ს.ს. ორბელიანის 105</t>
  </si>
  <si>
    <t>80.06.67.090</t>
  </si>
  <si>
    <t>170 კვ.მ</t>
  </si>
  <si>
    <t>10001042444</t>
  </si>
  <si>
    <t>ფ/პ ზოია საბანაძე</t>
  </si>
  <si>
    <t>ქ. თერჯოლა, რუსთაველის ქ. 68</t>
  </si>
  <si>
    <t>33.09.33.045</t>
  </si>
  <si>
    <t>85 კვ.მ</t>
  </si>
  <si>
    <t>21001008134</t>
  </si>
  <si>
    <t>ფ/პ სოსო ცქიფურაშვილი</t>
  </si>
  <si>
    <t>ქ. კასპი, გიორგი სააკაძის ქ. 92</t>
  </si>
  <si>
    <t>67.01.35.551</t>
  </si>
  <si>
    <t>2020 წლის 01 ივლისიდან 2020 წლის 30 ნოემბრის ჩათვლით</t>
  </si>
  <si>
    <t>48.8 კვ.მ</t>
  </si>
  <si>
    <t>24001002771</t>
  </si>
  <si>
    <t>ფ/პ გივი ივანიშვილი</t>
  </si>
  <si>
    <t>2020 წლის 21 ივლისიდან 2020 წლის 30 ნოემბრის ჩათვლით</t>
  </si>
  <si>
    <t>იჯარა - ახმეტა</t>
  </si>
  <si>
    <t>50.04.43.106.01.504</t>
  </si>
  <si>
    <t>2020 წლის 11 ივლისიდან 2020 წლის 30 ნოემბრის ჩათვლით</t>
  </si>
  <si>
    <t>43.7 კვ.მ</t>
  </si>
  <si>
    <t>08001025024</t>
  </si>
  <si>
    <t>ფ/პ მარინე იდიძე</t>
  </si>
  <si>
    <t>ქ. წალენჯიხა, 9 აპრილის ქ. 8</t>
  </si>
  <si>
    <t>47.11.43.351</t>
  </si>
  <si>
    <t>2020 წლის 15 ივლისიდან 2020 წლის 30 ნოემბრის ჩათვლით</t>
  </si>
  <si>
    <t>51001004912</t>
  </si>
  <si>
    <t>ფ/პ მაია მაღლაკელიძე</t>
  </si>
  <si>
    <t>ქ. დედოფლისწყარო, რუსთაველის ქ. 44, კორპ. 44</t>
  </si>
  <si>
    <t>52.08.06.058.01.501</t>
  </si>
  <si>
    <t>2020 წლის 17 ივლისიდან 2020 წლის 30 ნოემბრის ჩათვლით</t>
  </si>
  <si>
    <t>43 კვ.მ</t>
  </si>
  <si>
    <t>14001012730</t>
  </si>
  <si>
    <t>ფ/პ ლელა ახალაური</t>
  </si>
  <si>
    <t>ქ. ამბროლაური, კოსტავას ქ. 2</t>
  </si>
  <si>
    <t>86.19.27.038.01.501</t>
  </si>
  <si>
    <t>40.2 კვ.მ</t>
  </si>
  <si>
    <t>04001001921</t>
  </si>
  <si>
    <t>ფ/პ იამზე ლობჯანიძე</t>
  </si>
  <si>
    <t>ქ. დმანისი, 9 აპრილის ქ. 70</t>
  </si>
  <si>
    <t>82.01.46.380</t>
  </si>
  <si>
    <t>2020 წლის 20 ივლისიდან 2020 წლის 30 ნოემბრის ჩათვლით</t>
  </si>
  <si>
    <t>240 კვ.მ</t>
  </si>
  <si>
    <t>P4131233</t>
  </si>
  <si>
    <t>ფ/პ აზიზბეი მუსაევი</t>
  </si>
  <si>
    <t>დაბა ხარაგაული, სოლომონ მეფის ქ. 17</t>
  </si>
  <si>
    <t>36.01.33.195</t>
  </si>
  <si>
    <t>204533175</t>
  </si>
  <si>
    <t>შპს უღელტეხილი</t>
  </si>
  <si>
    <t>ქ. აბაშა, თავისუფლების ქ. 64</t>
  </si>
  <si>
    <t>40.01.34.380.01.501</t>
  </si>
  <si>
    <t>84.60 კვ.მ</t>
  </si>
  <si>
    <t>02001020405</t>
  </si>
  <si>
    <t>ფ/პ ირაკლი გაბელია</t>
  </si>
  <si>
    <t>ქ. ცაგერი, ნინოშვილის ქ. 48</t>
  </si>
  <si>
    <t>89.03.22.011</t>
  </si>
  <si>
    <t>120 კვ.მ</t>
  </si>
  <si>
    <t>10001006042</t>
  </si>
  <si>
    <t>ფ/პ გოგიტა ახვლედიანი</t>
  </si>
  <si>
    <t>ქ. ტყიბული, კ. გამსახურდიას ქ. 19</t>
  </si>
  <si>
    <t>39.01.03.002.01.502</t>
  </si>
  <si>
    <t>32.42 კვ.მ</t>
  </si>
  <si>
    <t>41001010112</t>
  </si>
  <si>
    <t>ფ/პ მედეა ჭედილაშვილი</t>
  </si>
  <si>
    <t>ქ. მარტვილი, რუსთაველის ქ. 10</t>
  </si>
  <si>
    <t>41.09.32.373.01.508</t>
  </si>
  <si>
    <t>2020 წლის 13 ივლისიდან 2020 წლის 30 ნოემბრის ჩათვლით</t>
  </si>
  <si>
    <t>01001054698</t>
  </si>
  <si>
    <t>ფ/პ ნანი მამარდაშვილი</t>
  </si>
  <si>
    <t>ქ. ფოთი, დავით აღმაშენებლის ქ. 2</t>
  </si>
  <si>
    <t>04.01.11.160.01.030</t>
  </si>
  <si>
    <t>80 კვ.მ</t>
  </si>
  <si>
    <t>42001005438</t>
  </si>
  <si>
    <t>ფ/პ მირანდა სვანაძე</t>
  </si>
  <si>
    <t>ქ. ლანჩხუთი, თავისუფლების ქ. 26</t>
  </si>
  <si>
    <t>27.06.56.153</t>
  </si>
  <si>
    <t>2020 წლის 07 ივლისიდან 2021 წლის 01 ივნისის ჩათვლით</t>
  </si>
  <si>
    <t>56.4 კვ.მ</t>
  </si>
  <si>
    <t>26001002802</t>
  </si>
  <si>
    <t>ფ/პ დავით ძიძიგური</t>
  </si>
  <si>
    <t>ქ. ყაზბეგში, დაბა სტეფანწმინდა, ალ. ყაზბეგის 42</t>
  </si>
  <si>
    <t>74.01.13.124</t>
  </si>
  <si>
    <t>50 კვ.მ</t>
  </si>
  <si>
    <t>01024027007</t>
  </si>
  <si>
    <t>ფ/პ დავით ქირიკაშვილი</t>
  </si>
  <si>
    <t>ქ. მცხეთა, სამხედროს ქ, უსინათლოთა საზ. საცხ. კორპუსის მიმდებარედ</t>
  </si>
  <si>
    <t>72.07.04.940.01.502</t>
  </si>
  <si>
    <t>74.38 კვ.მ</t>
  </si>
  <si>
    <t>ფ/პ რაისა ზურაბიანი</t>
  </si>
  <si>
    <t>ქ. დუშეთი, კოსტავას ქ. 29</t>
  </si>
  <si>
    <t>71.51.02.829.01.001</t>
  </si>
  <si>
    <t>16001004933</t>
  </si>
  <si>
    <t>ფ/პ იზაბელა წვერაძე</t>
  </si>
  <si>
    <t>ქობულეთი, დ. აღმაშენებლის გამზ. 128</t>
  </si>
  <si>
    <t>20.42.06.100</t>
  </si>
  <si>
    <t>61001001120</t>
  </si>
  <si>
    <t>ი/მ მამუკა კაიკაციშვილი</t>
  </si>
  <si>
    <t>ქედის რ-ნი, დაბა ქედა, აღმაშენებლის ქ. 8</t>
  </si>
  <si>
    <t>21.03.34.038.01.504</t>
  </si>
  <si>
    <t>17.2 კვ.მ</t>
  </si>
  <si>
    <t>61008003645</t>
  </si>
  <si>
    <t>ფ/პ ზურაბ ნაკაშიძე</t>
  </si>
  <si>
    <t>შუახევის მუნიციპალიტეტი, ადმინისტრაციული ერთეული შუახევი, ბლოკი N087, ნაკვეთი N003</t>
  </si>
  <si>
    <t>24.02.32.087.003</t>
  </si>
  <si>
    <t>170.32 კვ.მ</t>
  </si>
  <si>
    <t>610010013456</t>
  </si>
  <si>
    <t>ი/მ გულნაზ დავითაძე</t>
  </si>
  <si>
    <t>ხულოს რ-ნი, დაბა ხულო, ჭავჭავაძის ქუჩა</t>
  </si>
  <si>
    <t>23.11.31.164</t>
  </si>
  <si>
    <t>61009002396</t>
  </si>
  <si>
    <t>ფ/პ თემურ აბაშიძე</t>
  </si>
  <si>
    <t>ქ. სამტრედია, ჭავჭავაძის ქ. 1</t>
  </si>
  <si>
    <t>34.08.56.070</t>
  </si>
  <si>
    <t>2020 წლის 07 ივლისიდან 2020 წლის 30 ნოემბრამდე</t>
  </si>
  <si>
    <t>120 კვმ</t>
  </si>
  <si>
    <t>37001032882</t>
  </si>
  <si>
    <t>ფ/პ ლამარა ყლაჯეიშვილი</t>
  </si>
  <si>
    <t>ქ. ყვარელი, ჭავჭავაძის N111</t>
  </si>
  <si>
    <t>57.06.54.521</t>
  </si>
  <si>
    <t>2020 წლის 01 აგვისტოდან 2020 წლის 30 ნოემბრამდე</t>
  </si>
  <si>
    <t>45001001986</t>
  </si>
  <si>
    <t>ფ/პ გიორგი ბუჯიაშვილი</t>
  </si>
  <si>
    <t>ქ. ბორჯომი, კოსტავას N2</t>
  </si>
  <si>
    <t>64.03.14.008.01.520</t>
  </si>
  <si>
    <t>2020 წლის 04 აგვისტოდან 2020 წლის 30 ნოემბრის ჩათვლით</t>
  </si>
  <si>
    <t>47.6 კვ.მ</t>
  </si>
  <si>
    <t>11001001217</t>
  </si>
  <si>
    <t>ფ/პ დავით ყავრელიშვილი</t>
  </si>
  <si>
    <t>ქ. ბათუმი, ფარნავაზ მეფის ქუჩა N135</t>
  </si>
  <si>
    <t>05.03.19.005.01.503</t>
  </si>
  <si>
    <t>2020 წლის 01 აგვისტოდან 2020 წლის 30 ნოემბრის ჩათვლით</t>
  </si>
  <si>
    <t>145.45 კვ.მ</t>
  </si>
  <si>
    <t>729245230</t>
  </si>
  <si>
    <t>ფ/პ ბელა ბალაევა</t>
  </si>
  <si>
    <t>ქ. საგარეჯო, ეკერლე მეორის ქ. N101</t>
  </si>
  <si>
    <t>55.12.52.416</t>
  </si>
  <si>
    <t>2020 წლის 01 აგვისტოდან 2021 წლის 01 დეკემბრის ჩათვლით</t>
  </si>
  <si>
    <t>01012020347</t>
  </si>
  <si>
    <t>ფ/პ თინა მღებრიშვილი</t>
  </si>
  <si>
    <t>ქ. ბაღდათი, წერეთლის N6</t>
  </si>
  <si>
    <t>30.11.33.186.01.500</t>
  </si>
  <si>
    <t>2020 წლის 05 აგვისტოდან 2020 წლის 30 ნოემბრის ჩათვლით</t>
  </si>
  <si>
    <t>50.6 კვ.მ</t>
  </si>
  <si>
    <t>09001000474</t>
  </si>
  <si>
    <t>ფ/პ ლალი ქოჩიაშვილი</t>
  </si>
  <si>
    <t>ქ. ლაგოდეხი, კოსტავას ქ. N14</t>
  </si>
  <si>
    <t>54.01.14.249.01.503</t>
  </si>
  <si>
    <t>2020 წლის 15 აგვისტოდან 2020 წლის 30 ნოემბრის ჩათვლით</t>
  </si>
  <si>
    <t>51.8 კვ.მ</t>
  </si>
  <si>
    <t>25001003199</t>
  </si>
  <si>
    <t>ფ/პ გიორგი ბოკერია</t>
  </si>
  <si>
    <t>ქ. ვანი, 26 მაისის ქ. N14</t>
  </si>
  <si>
    <t>31.01.29.022</t>
  </si>
  <si>
    <t>2020 წლის 13 აგვისტოდან 2020 წლის 30 ნოემბრის ჩათვლით</t>
  </si>
  <si>
    <t>40 კვ.მ</t>
  </si>
  <si>
    <t>17001002801</t>
  </si>
  <si>
    <t>ფ/პ თამარ ორმოცაძე</t>
  </si>
  <si>
    <t>ქ. ხონი, თავისუფლების მოედანი N1</t>
  </si>
  <si>
    <t>37.07.38.177.01.505</t>
  </si>
  <si>
    <t>2020 წლის 01 აგვისტოდან 2020 წლის 1 დეკემბრის ჩათვლით</t>
  </si>
  <si>
    <t>65 კვ.მ</t>
  </si>
  <si>
    <t>55001021867</t>
  </si>
  <si>
    <t>ფ/პ თინათინი საღარეიშვილი</t>
  </si>
  <si>
    <t>ქ. ნინოწმინდა, თავისუფლების ქ. N11</t>
  </si>
  <si>
    <t>65.12.34.044.02.512</t>
  </si>
  <si>
    <t>2020 წლის 18 აგვისტოდან 2020 წლის 30 ნოემბრის ჩათვლით</t>
  </si>
  <si>
    <t>141 კვ.მ</t>
  </si>
  <si>
    <t>32001002270</t>
  </si>
  <si>
    <t>ფ/პ ნოდარ ბდოიან</t>
  </si>
  <si>
    <t>დაბა ჩხოროწყუ, ჭავჭავაძის ქ. N7</t>
  </si>
  <si>
    <t>46.02.01.746.01.504</t>
  </si>
  <si>
    <t>48001002187</t>
  </si>
  <si>
    <t>ფ/პ ავთანდილ ჭანტურია</t>
  </si>
  <si>
    <t>დაბა ადიგენი, არტემ ბალახიშვილის ქ. N10</t>
  </si>
  <si>
    <t>61.05.21.165</t>
  </si>
  <si>
    <t>2020 წლის 09 აგვისტოდან 2020 წლის 30 ნოემბრის ჩათვლით</t>
  </si>
  <si>
    <t>59.1 კვ.მ</t>
  </si>
  <si>
    <t>03001018764</t>
  </si>
  <si>
    <t>ფ/პ ნინო ფარულავა</t>
  </si>
  <si>
    <t>დაბა ასპინძა, ვარძიის ქ. N78</t>
  </si>
  <si>
    <t>60.01.33.116</t>
  </si>
  <si>
    <t>2020 წლის 10 აგვისტოდან 2020 წლის 30 ნოემბრის ჩათვლით</t>
  </si>
  <si>
    <t>223098181</t>
  </si>
  <si>
    <t>შპს სამცხე</t>
  </si>
  <si>
    <t>დაბა ლენტეხი, თამარ მეფის ქ. N12</t>
  </si>
  <si>
    <t>87.04.24.207</t>
  </si>
  <si>
    <t>45 კვ.მ</t>
  </si>
  <si>
    <t xml:space="preserve">27001007573 </t>
  </si>
  <si>
    <t>ფ/პ შერმადინ ბენდელიანი</t>
  </si>
  <si>
    <t>ქ. წალკა, ათენის ქ. N40</t>
  </si>
  <si>
    <t>85.21.25.455</t>
  </si>
  <si>
    <t>2020 წლის 25 აგვისტოდან 2020 წლის 30 ნოემბრის ჩათვლით</t>
  </si>
  <si>
    <t>52001024843</t>
  </si>
  <si>
    <t>ფ/პ სოფიკო ზოიძე</t>
  </si>
  <si>
    <t>ქ. ქარელი, ყაზბეგის ქ. N34</t>
  </si>
  <si>
    <t>68.10.42.044</t>
  </si>
  <si>
    <t>63.75 კვ.მ</t>
  </si>
  <si>
    <t>43001004427</t>
  </si>
  <si>
    <t>ფ/პ ლევან მახარაშვილი</t>
  </si>
  <si>
    <t xml:space="preserve">ქ. ხობი, ცოდნე დადიანის N181 </t>
  </si>
  <si>
    <t>45.21.25.309.01.510</t>
  </si>
  <si>
    <t xml:space="preserve">444548152 </t>
  </si>
  <si>
    <t>შპს ელია</t>
  </si>
  <si>
    <t>მიკროავტობუსი</t>
  </si>
  <si>
    <t>Ford</t>
  </si>
  <si>
    <t>Transit</t>
  </si>
  <si>
    <t>IC846II</t>
  </si>
  <si>
    <t>2020 წლის 1 თებერვალი</t>
  </si>
  <si>
    <t>01024019877</t>
  </si>
  <si>
    <t>მამუკა მაისურაძე</t>
  </si>
  <si>
    <t>IC831II</t>
  </si>
  <si>
    <t>ფულადი შემოწირულობა</t>
  </si>
  <si>
    <t>01024073875</t>
  </si>
  <si>
    <t>01006006283</t>
  </si>
  <si>
    <t>01006015324</t>
  </si>
  <si>
    <t>01019050066</t>
  </si>
  <si>
    <t>01008063126</t>
  </si>
  <si>
    <t>01031001125</t>
  </si>
  <si>
    <t>01017013873</t>
  </si>
  <si>
    <t>60001027687</t>
  </si>
  <si>
    <t>GE40TB7771245061100015</t>
  </si>
  <si>
    <t>GE83TB7332645066300001</t>
  </si>
  <si>
    <t>კობა ჯლანტიაშვილი</t>
  </si>
  <si>
    <t>გიგლა მიქაუტაძე</t>
  </si>
  <si>
    <t>არაფულადი შემოწირულობა</t>
  </si>
  <si>
    <t>მოქალაქეთა პოლიტიკური გაერთიანება „ლელო საქართველოსთვის“</t>
  </si>
  <si>
    <t>60001024585</t>
  </si>
  <si>
    <t>01024040246</t>
  </si>
  <si>
    <t>01019058718</t>
  </si>
  <si>
    <t>01024024479</t>
  </si>
  <si>
    <t>01031000468</t>
  </si>
  <si>
    <t>01008022728</t>
  </si>
  <si>
    <t>01005036659</t>
  </si>
  <si>
    <t>01020014376</t>
  </si>
  <si>
    <t>35001040016</t>
  </si>
  <si>
    <t>38001042854</t>
  </si>
  <si>
    <t>01017012416</t>
  </si>
  <si>
    <t>01017001206</t>
  </si>
  <si>
    <t>01002024432</t>
  </si>
  <si>
    <t>01001037011</t>
  </si>
  <si>
    <t>01001025380</t>
  </si>
  <si>
    <t>01005043286</t>
  </si>
  <si>
    <t>01001056530</t>
  </si>
  <si>
    <t>01001101723</t>
  </si>
  <si>
    <t>01008054404</t>
  </si>
  <si>
    <t>01024090852</t>
  </si>
  <si>
    <t>01007015417</t>
  </si>
  <si>
    <t>01005026900</t>
  </si>
  <si>
    <t>01001025940</t>
  </si>
  <si>
    <t>01008005059</t>
  </si>
  <si>
    <t>12001024436</t>
  </si>
  <si>
    <t>01023004888</t>
  </si>
  <si>
    <t>01013031661</t>
  </si>
  <si>
    <t>01017049855</t>
  </si>
  <si>
    <t>01005031411</t>
  </si>
  <si>
    <t>01009017300</t>
  </si>
  <si>
    <t>01009022304</t>
  </si>
  <si>
    <t>31001057062</t>
  </si>
  <si>
    <t>37001003790</t>
  </si>
  <si>
    <t>01003011739</t>
  </si>
  <si>
    <t>01019086563</t>
  </si>
  <si>
    <t>16001007782</t>
  </si>
  <si>
    <t>15001006344</t>
  </si>
  <si>
    <t>01006003783</t>
  </si>
  <si>
    <t>19001038587</t>
  </si>
  <si>
    <t>19001002785</t>
  </si>
  <si>
    <t>19001021318</t>
  </si>
  <si>
    <t>42001006401</t>
  </si>
  <si>
    <t>60002005490</t>
  </si>
  <si>
    <t>60002017019</t>
  </si>
  <si>
    <t>60002016721</t>
  </si>
  <si>
    <t>59001013874</t>
  </si>
  <si>
    <t>59001028152</t>
  </si>
  <si>
    <t>59001121218</t>
  </si>
  <si>
    <t>01010008122</t>
  </si>
  <si>
    <t>08001010756</t>
  </si>
  <si>
    <t>08001009812</t>
  </si>
  <si>
    <t>08001036210</t>
  </si>
  <si>
    <t>01003015933</t>
  </si>
  <si>
    <t>56001002728</t>
  </si>
  <si>
    <t>56001023741</t>
  </si>
  <si>
    <t>56001023361</t>
  </si>
  <si>
    <t>36001044535</t>
  </si>
  <si>
    <t>01011019534</t>
  </si>
  <si>
    <t>13001027008</t>
  </si>
  <si>
    <t>13001063649</t>
  </si>
  <si>
    <t>01003016286</t>
  </si>
  <si>
    <t>01023007693</t>
  </si>
  <si>
    <t>01001067864</t>
  </si>
  <si>
    <t>01018001399</t>
  </si>
  <si>
    <t>01017005617</t>
  </si>
  <si>
    <t>01031005565</t>
  </si>
  <si>
    <t>01008016019</t>
  </si>
  <si>
    <t>59002004873</t>
  </si>
  <si>
    <t>01011075330</t>
  </si>
  <si>
    <t>01030005937</t>
  </si>
  <si>
    <t>01005042685</t>
  </si>
  <si>
    <t>01011072093</t>
  </si>
  <si>
    <t>01017003491</t>
  </si>
  <si>
    <t>01016004041</t>
  </si>
  <si>
    <t>01024007911</t>
  </si>
  <si>
    <t>01015021207</t>
  </si>
  <si>
    <t>01009017629</t>
  </si>
  <si>
    <t>01019083544</t>
  </si>
  <si>
    <t>33001079235</t>
  </si>
  <si>
    <t>01006005179</t>
  </si>
  <si>
    <t>01005000193</t>
  </si>
  <si>
    <t>01025017551</t>
  </si>
  <si>
    <t>01026000602</t>
  </si>
  <si>
    <t>01010010162</t>
  </si>
  <si>
    <t>01026007215</t>
  </si>
  <si>
    <t>25001024778</t>
  </si>
  <si>
    <t>01009005250</t>
  </si>
  <si>
    <t>01029005266</t>
  </si>
  <si>
    <t>62006044742</t>
  </si>
  <si>
    <t>01027063860</t>
  </si>
  <si>
    <t>01027030361</t>
  </si>
  <si>
    <t>12001071169</t>
  </si>
  <si>
    <t>01015016405</t>
  </si>
  <si>
    <t>01030006590</t>
  </si>
  <si>
    <t>01015022637</t>
  </si>
  <si>
    <t>01015026011</t>
  </si>
  <si>
    <t>01025005794</t>
  </si>
  <si>
    <t>01027047996</t>
  </si>
  <si>
    <t>01006000509</t>
  </si>
  <si>
    <t>01005025079</t>
  </si>
  <si>
    <t>01011027430</t>
  </si>
  <si>
    <t>61001010847</t>
  </si>
  <si>
    <t>61007006378</t>
  </si>
  <si>
    <t>61001032895</t>
  </si>
  <si>
    <t>01005020263</t>
  </si>
  <si>
    <t>61001017819</t>
  </si>
  <si>
    <t>61010000331</t>
  </si>
  <si>
    <t>61010006913</t>
  </si>
  <si>
    <t>61010003221</t>
  </si>
  <si>
    <t>01036001074</t>
  </si>
  <si>
    <t>01019077996</t>
  </si>
  <si>
    <t>04001002231</t>
  </si>
  <si>
    <t>04001013360</t>
  </si>
  <si>
    <t>04001004224</t>
  </si>
  <si>
    <t>04001013401</t>
  </si>
  <si>
    <t>03001000460</t>
  </si>
  <si>
    <t>03001019549</t>
  </si>
  <si>
    <t>03001017787</t>
  </si>
  <si>
    <t>01003008925</t>
  </si>
  <si>
    <t>02001000077</t>
  </si>
  <si>
    <t>02001023009</t>
  </si>
  <si>
    <t>29001001578</t>
  </si>
  <si>
    <t>01027057490</t>
  </si>
  <si>
    <t>01008018763</t>
  </si>
  <si>
    <t>48001004940</t>
  </si>
  <si>
    <t>48001003191</t>
  </si>
  <si>
    <t>58001004268</t>
  </si>
  <si>
    <t>58001007601</t>
  </si>
  <si>
    <t>35001127300</t>
  </si>
  <si>
    <t>35001118947</t>
  </si>
  <si>
    <t>35001038981</t>
  </si>
  <si>
    <t>30001008795</t>
  </si>
  <si>
    <t>61001004527</t>
  </si>
  <si>
    <t>09001005756</t>
  </si>
  <si>
    <t>09001004655</t>
  </si>
  <si>
    <t>02001021041</t>
  </si>
  <si>
    <t>01024008657</t>
  </si>
  <si>
    <t>01006001155</t>
  </si>
  <si>
    <t>05001002360</t>
  </si>
  <si>
    <t>05001000333</t>
  </si>
  <si>
    <t>05001003084</t>
  </si>
  <si>
    <t>61002005632</t>
  </si>
  <si>
    <t>61002002519</t>
  </si>
  <si>
    <t>01005030088</t>
  </si>
  <si>
    <t>24001019848</t>
  </si>
  <si>
    <t>01027087456</t>
  </si>
  <si>
    <t>55001026653</t>
  </si>
  <si>
    <t>07001015999</t>
  </si>
  <si>
    <t>07001052376</t>
  </si>
  <si>
    <t>07001021520</t>
  </si>
  <si>
    <t>07001043626</t>
  </si>
  <si>
    <t>01010002624</t>
  </si>
  <si>
    <t>01013028478</t>
  </si>
  <si>
    <t>მომსახურება</t>
  </si>
  <si>
    <t>ავტობუსი</t>
  </si>
  <si>
    <t>VI105PT</t>
  </si>
  <si>
    <t>400208565</t>
  </si>
  <si>
    <t>შპს ვიპ ტური</t>
  </si>
  <si>
    <t>2020 წლის 8 სექტემბრიდან</t>
  </si>
  <si>
    <t>Setra</t>
  </si>
  <si>
    <t>S315HDH2</t>
  </si>
  <si>
    <t>სატრანსპორტო მომსახურება</t>
  </si>
  <si>
    <t>1.2.15.3</t>
  </si>
  <si>
    <t>1.2.15.4</t>
  </si>
  <si>
    <t>1.2.15.5</t>
  </si>
  <si>
    <t>1.2.15.6</t>
  </si>
  <si>
    <t>1.2.15.7</t>
  </si>
  <si>
    <t>მედია მონიტორინგი</t>
  </si>
  <si>
    <t>სიღნაღი, ქ. წნორი, რუსთაველის ქუჩა № 37</t>
  </si>
  <si>
    <t>56.04.51.410</t>
  </si>
  <si>
    <t>2020 წლის 01 სექტემბრიდან 2020 წლის 30 ნოემბრის ჩათვლით</t>
  </si>
  <si>
    <t>62.00 კვ.მ</t>
  </si>
  <si>
    <t>01015000834</t>
  </si>
  <si>
    <t>ფ/პ ნიაზი ნატროშვილი</t>
  </si>
  <si>
    <t>35.01.45.082</t>
  </si>
  <si>
    <t>100.00 კვ.მ</t>
  </si>
  <si>
    <t>ფ/პ ირაკლი კურტანიძე</t>
  </si>
  <si>
    <t>84.01.38.153</t>
  </si>
  <si>
    <t>2020 წლის 01 სექტემბრიდან 2020 წლის 30 ნოემბრამდე</t>
  </si>
  <si>
    <t>01016003038</t>
  </si>
  <si>
    <t>ქ. თბილისი, ვ. აბაშიძის № 4</t>
  </si>
  <si>
    <t>01.15.04.016.003.02.500</t>
  </si>
  <si>
    <t>164.93 კვ. მ და 108.61 კვ.მ მანსარდა</t>
  </si>
  <si>
    <t>01017019942</t>
  </si>
  <si>
    <t>ი/მ ლამზირა შამფრიანი</t>
  </si>
  <si>
    <t>01.20.01.090.058.01.504</t>
  </si>
  <si>
    <t>2020 წლის 09 სექტემბრიდან 2020 წლის 30 ნოემბრის ჩათვლით</t>
  </si>
  <si>
    <t>01035000565</t>
  </si>
  <si>
    <t>ფ/პ მარინა ჩოხელი</t>
  </si>
  <si>
    <t>01.10.13.015.029.01.523</t>
  </si>
  <si>
    <t>ფ/პ ელგუჯა ხოტენაშვილი</t>
  </si>
  <si>
    <t>60001004740</t>
  </si>
  <si>
    <t>ქ. თეთრიწყარო, კოსტავას ქუჩა №1</t>
  </si>
  <si>
    <t>ქ. საჩხერე, ივანე გომართელის ქუჩა</t>
  </si>
  <si>
    <t>60.00 კვ.მ</t>
  </si>
  <si>
    <t>ფ/პ მზია ლობჟანიძე</t>
  </si>
  <si>
    <t>2020 წლის 01 სექტემბრიდან 2020 წლის 31 ოქტომბრის ჩათვლით</t>
  </si>
  <si>
    <t>ქ. თბილისი, დაბა წყნეთი, დ. აღმაშენებლის (ყოფილი ოქტომბრის № 37) №2ა</t>
  </si>
  <si>
    <t>10 კვ.მ</t>
  </si>
  <si>
    <t>ქ. თბილისი, ჟ. შარტავას (ყოფ. ანაგის) № 35/37</t>
  </si>
  <si>
    <t>ქ. თბილისი, ვაგზლის მოედანი N2, ცენტრრალური რკინიგზის ვაგზლის შენობა, მე-5 სართულზე</t>
  </si>
  <si>
    <t>210 კვ.მ</t>
  </si>
  <si>
    <t>2020 წლის 16 სექტემბრიდან 2020 წლის 16 ნოემბრამდე</t>
  </si>
  <si>
    <t>205129653</t>
  </si>
  <si>
    <t>01030009526</t>
  </si>
  <si>
    <t>01009008232</t>
  </si>
  <si>
    <t>68 კვ.მ</t>
  </si>
  <si>
    <t>01.10.13.015.029.01.549</t>
  </si>
  <si>
    <t>01024027975</t>
  </si>
  <si>
    <t>ფ/პ ნანა დევიძე</t>
  </si>
  <si>
    <t>ფ/პ თამარ დევიძე</t>
  </si>
  <si>
    <t>01.10.13.015.029.01.524; 01.10.13.015.029.01.679</t>
  </si>
  <si>
    <t>32 კვ.მ                      148 კვ.მ</t>
  </si>
  <si>
    <t>ი/მ ზვიად ჯაბანიშვილი</t>
  </si>
  <si>
    <t>73.05.35.064</t>
  </si>
  <si>
    <t>2020 წლის 04 სექტემბრიდან 2020 წლის 30 ნოემბრის ჩათვლით</t>
  </si>
  <si>
    <t>143 კვ.მ</t>
  </si>
  <si>
    <t>23001004131</t>
  </si>
  <si>
    <t xml:space="preserve">დაბა თიანეთი, 9 აპრილის ქუჩა #21 </t>
  </si>
  <si>
    <t>ფ/პ გაიანე ბარსეღიან</t>
  </si>
  <si>
    <t>63.18.34.225</t>
  </si>
  <si>
    <t xml:space="preserve">ქ. ახალქალაქი, წერეთლის ქ.#34 „ა“ </t>
  </si>
  <si>
    <t>117 კვ.მ</t>
  </si>
  <si>
    <t>2020 წლის 02 სექტემბრიდან 2020 წლის 30 ნოემბრის ჩათვლით</t>
  </si>
  <si>
    <t>ფ/პ შერმადინ გავაშელიშვილი</t>
  </si>
  <si>
    <t>34001001550</t>
  </si>
  <si>
    <t>ქ. ონი, ვახტანგ VI-ის ქ. #70 (ყოფილი ვახტანგ VI-ის ჩიხი #70)</t>
  </si>
  <si>
    <t>94 კვ.მ</t>
  </si>
  <si>
    <t>ფ/პ მიხელ დვალი</t>
  </si>
  <si>
    <t>ქ. ქუთაისში, თამარ მეფის ქ. #54</t>
  </si>
  <si>
    <t>01033003449</t>
  </si>
  <si>
    <t>01008033767</t>
  </si>
  <si>
    <t>01024028461</t>
  </si>
  <si>
    <t>01010007800</t>
  </si>
  <si>
    <t>GE51TB1121145063622582</t>
  </si>
  <si>
    <t>GE75TB7636745064300029</t>
  </si>
  <si>
    <t>GE04TB7319745061100055</t>
  </si>
  <si>
    <t>GE24TB7485645063600014</t>
  </si>
  <si>
    <t>სს „ტერაბანკი“</t>
  </si>
  <si>
    <t>სს  თიბისი  ბანკი</t>
  </si>
  <si>
    <t>სს "თიბისი ბანკი"</t>
  </si>
  <si>
    <t>სს "საქართველოს ბანკი"</t>
  </si>
  <si>
    <t>ნიკა ლაცაბიძე</t>
  </si>
  <si>
    <t>ზაზა გურგენიძე</t>
  </si>
  <si>
    <t>დავით ძიგოშვილი</t>
  </si>
  <si>
    <t>ზვიად მუშკუდიანი</t>
  </si>
  <si>
    <t>ანა</t>
  </si>
  <si>
    <t>ნაცვლიშვილი</t>
  </si>
  <si>
    <t>თამაზ</t>
  </si>
  <si>
    <t>დათუნაშვილი</t>
  </si>
  <si>
    <t>თინათინ</t>
  </si>
  <si>
    <t>ლომიტაშვილი</t>
  </si>
  <si>
    <t>გიორგი</t>
  </si>
  <si>
    <t>სიორიძე</t>
  </si>
  <si>
    <t>თამარ</t>
  </si>
  <si>
    <t>ბენაშვილი</t>
  </si>
  <si>
    <t xml:space="preserve">მედეა </t>
  </si>
  <si>
    <t>ცხომელიძე</t>
  </si>
  <si>
    <t>კუტუბიძე</t>
  </si>
  <si>
    <t>სალომე</t>
  </si>
  <si>
    <t>ხვითარია</t>
  </si>
  <si>
    <t>ირაკლი</t>
  </si>
  <si>
    <t>სალდაძე</t>
  </si>
  <si>
    <t>ლევან</t>
  </si>
  <si>
    <t>ჯორბენაძე</t>
  </si>
  <si>
    <t>ნათია</t>
  </si>
  <si>
    <t>ლომიძე</t>
  </si>
  <si>
    <t>ქეთევან</t>
  </si>
  <si>
    <t>ნიჟარაძე</t>
  </si>
  <si>
    <t>ნანა</t>
  </si>
  <si>
    <t>ფიფია</t>
  </si>
  <si>
    <t>ნაზი</t>
  </si>
  <si>
    <t>მოძმანაშვილი</t>
  </si>
  <si>
    <t>ნიკა</t>
  </si>
  <si>
    <t>ჟღერია</t>
  </si>
  <si>
    <t>ძნელაძე</t>
  </si>
  <si>
    <t>დავით</t>
  </si>
  <si>
    <t>თუჯიშვილი</t>
  </si>
  <si>
    <t>თამრიკო</t>
  </si>
  <si>
    <t>მაისურაძე</t>
  </si>
  <si>
    <t>ნინო</t>
  </si>
  <si>
    <t>ბაჩილავა</t>
  </si>
  <si>
    <t>ბაქარი</t>
  </si>
  <si>
    <t>ჭურღულია</t>
  </si>
  <si>
    <t>ბერუაშვილი</t>
  </si>
  <si>
    <t>ელენე</t>
  </si>
  <si>
    <t>ბალანჩივაძე</t>
  </si>
  <si>
    <t>ნიკოლოზ</t>
  </si>
  <si>
    <t>შერვაშიძე</t>
  </si>
  <si>
    <t>გულისაშვილი</t>
  </si>
  <si>
    <t>კესაევი</t>
  </si>
  <si>
    <t>დადიანი</t>
  </si>
  <si>
    <t>ხაზარაძე</t>
  </si>
  <si>
    <t>ზაქარია</t>
  </si>
  <si>
    <t>მინაძე</t>
  </si>
  <si>
    <t>მიხეილ</t>
  </si>
  <si>
    <t>მარკოზაშვილი</t>
  </si>
  <si>
    <t>გასანოვა</t>
  </si>
  <si>
    <t>რუსუდან</t>
  </si>
  <si>
    <t>მგალობლიშვილი</t>
  </si>
  <si>
    <t>თეონა</t>
  </si>
  <si>
    <t>ქვარცხავა</t>
  </si>
  <si>
    <t>თენგიზ</t>
  </si>
  <si>
    <t>ენდელაძე</t>
  </si>
  <si>
    <t>ვახტანგ</t>
  </si>
  <si>
    <t>წამალაშვილი</t>
  </si>
  <si>
    <t>იაგო</t>
  </si>
  <si>
    <t>გიგაშვილი</t>
  </si>
  <si>
    <t>კობა</t>
  </si>
  <si>
    <t>შენგელია</t>
  </si>
  <si>
    <t>ლაშა</t>
  </si>
  <si>
    <t>სანდრო</t>
  </si>
  <si>
    <t>წეროძე</t>
  </si>
  <si>
    <t>ზურაბ</t>
  </si>
  <si>
    <t>ჭიკაიძე</t>
  </si>
  <si>
    <t>უტა</t>
  </si>
  <si>
    <t>ბუხნიკაშვილი</t>
  </si>
  <si>
    <t>მინაშვილი</t>
  </si>
  <si>
    <t>გურჩიანი</t>
  </si>
  <si>
    <t>ჩიკვაიძე</t>
  </si>
  <si>
    <t>ალექსანდრე</t>
  </si>
  <si>
    <t>ახვლედიანი</t>
  </si>
  <si>
    <t>სიმონი</t>
  </si>
  <si>
    <t>ნატალია</t>
  </si>
  <si>
    <t>ნადარაია</t>
  </si>
  <si>
    <t>შადიმან</t>
  </si>
  <si>
    <t>კანკია</t>
  </si>
  <si>
    <t>ივანე</t>
  </si>
  <si>
    <t>კაპანაძე</t>
  </si>
  <si>
    <t>სულხანი</t>
  </si>
  <si>
    <t>ფურცხვანიძე</t>
  </si>
  <si>
    <t>გოდუაძე</t>
  </si>
  <si>
    <t>პაპუნა</t>
  </si>
  <si>
    <t>კობერიძე</t>
  </si>
  <si>
    <t>ილია</t>
  </si>
  <si>
    <t>ძამაშვილი</t>
  </si>
  <si>
    <t>მაია</t>
  </si>
  <si>
    <t>ხინთიბიძე</t>
  </si>
  <si>
    <t>რევაზ</t>
  </si>
  <si>
    <t>გოგიაშვილი</t>
  </si>
  <si>
    <t>მარიამ</t>
  </si>
  <si>
    <t>მახარობლიძე</t>
  </si>
  <si>
    <t>გელა</t>
  </si>
  <si>
    <t>გელაშვილი</t>
  </si>
  <si>
    <t>რამაზი</t>
  </si>
  <si>
    <t>ქევხიშვილი</t>
  </si>
  <si>
    <t>აზიკური</t>
  </si>
  <si>
    <t>ნატო</t>
  </si>
  <si>
    <t>ბიბილაშვილი</t>
  </si>
  <si>
    <t>ზაზა</t>
  </si>
  <si>
    <t>ხოსიაშვილი</t>
  </si>
  <si>
    <t>ციური</t>
  </si>
  <si>
    <t>გრძელივანიშვილი</t>
  </si>
  <si>
    <t>მაკა</t>
  </si>
  <si>
    <t>წითელაური</t>
  </si>
  <si>
    <t>ინგა</t>
  </si>
  <si>
    <t>მაღრაძე</t>
  </si>
  <si>
    <t>დარეჯან</t>
  </si>
  <si>
    <t>ვანო</t>
  </si>
  <si>
    <t>გვაძაბია</t>
  </si>
  <si>
    <t>ლაცაბიძე</t>
  </si>
  <si>
    <t>ყორღანაშვილი</t>
  </si>
  <si>
    <t>შალვა</t>
  </si>
  <si>
    <t>კრიხელი</t>
  </si>
  <si>
    <t xml:space="preserve">თორნიკე </t>
  </si>
  <si>
    <t>ჩუნთიშვილი</t>
  </si>
  <si>
    <t>თულაშვილი</t>
  </si>
  <si>
    <t>ედიშერაშვილი</t>
  </si>
  <si>
    <t>დათო</t>
  </si>
  <si>
    <t>ლუაშვილი</t>
  </si>
  <si>
    <t>მარიამი</t>
  </si>
  <si>
    <t>მღებრიშვილი</t>
  </si>
  <si>
    <t>რუაძე</t>
  </si>
  <si>
    <t xml:space="preserve">ლევან </t>
  </si>
  <si>
    <t>ცხადაძე</t>
  </si>
  <si>
    <t>შუკვანი</t>
  </si>
  <si>
    <t>თემურ</t>
  </si>
  <si>
    <t>სადაღაშვილი</t>
  </si>
  <si>
    <t>ბერიძიშვილი</t>
  </si>
  <si>
    <t>გრიგოლ</t>
  </si>
  <si>
    <t>ნიშნიანიძე</t>
  </si>
  <si>
    <t>დევდარიანი</t>
  </si>
  <si>
    <t xml:space="preserve">ვაჩე </t>
  </si>
  <si>
    <t>ჩინჩალაძე</t>
  </si>
  <si>
    <t>ინაშვილი</t>
  </si>
  <si>
    <t>სოფიო</t>
  </si>
  <si>
    <t>გახელაძე</t>
  </si>
  <si>
    <t xml:space="preserve">კახა </t>
  </si>
  <si>
    <t>ჟანა</t>
  </si>
  <si>
    <t>გოგატაძე</t>
  </si>
  <si>
    <t>ბაჩანა</t>
  </si>
  <si>
    <t>ჯინჭარაძე</t>
  </si>
  <si>
    <t>კახაბერი</t>
  </si>
  <si>
    <t>სურგულაძე</t>
  </si>
  <si>
    <t>კახაბერ</t>
  </si>
  <si>
    <t>ჟღენტი</t>
  </si>
  <si>
    <t>მანანა</t>
  </si>
  <si>
    <t>ღვინჯილია</t>
  </si>
  <si>
    <t>გულორდავა</t>
  </si>
  <si>
    <t>ღვინიაშვილი</t>
  </si>
  <si>
    <t>ხათუნა</t>
  </si>
  <si>
    <t>ბელქანია</t>
  </si>
  <si>
    <t xml:space="preserve">ეკატერინე </t>
  </si>
  <si>
    <t>დიასამიძე</t>
  </si>
  <si>
    <t>ოდიშარია</t>
  </si>
  <si>
    <t>მეტრეველი</t>
  </si>
  <si>
    <t>ასლანიშვილი</t>
  </si>
  <si>
    <t>ირმა</t>
  </si>
  <si>
    <t>იაკობაშვილი</t>
  </si>
  <si>
    <t>ონისე</t>
  </si>
  <si>
    <t>ონიანი</t>
  </si>
  <si>
    <t>მგელაძე</t>
  </si>
  <si>
    <t>მარგიანი</t>
  </si>
  <si>
    <t>დიმიტრი</t>
  </si>
  <si>
    <t>აბაშიძე</t>
  </si>
  <si>
    <t>ჯუღელი</t>
  </si>
  <si>
    <t>თათია</t>
  </si>
  <si>
    <t>ჯიმშიტაშვილი</t>
  </si>
  <si>
    <t>კახა</t>
  </si>
  <si>
    <t>გიორგაძე</t>
  </si>
  <si>
    <t>შორენა</t>
  </si>
  <si>
    <t>ბუხრაშვილი</t>
  </si>
  <si>
    <t>კაკალაშვილი</t>
  </si>
  <si>
    <t>ასათიანი</t>
  </si>
  <si>
    <t>გულო</t>
  </si>
  <si>
    <t>ზუმბაძე</t>
  </si>
  <si>
    <t>თორნიკე</t>
  </si>
  <si>
    <t>ბესელია</t>
  </si>
  <si>
    <t>შათირიშვილი</t>
  </si>
  <si>
    <t>ირინა</t>
  </si>
  <si>
    <t>გულიაშვილი</t>
  </si>
  <si>
    <t>თამარი</t>
  </si>
  <si>
    <t>თინაშვილი</t>
  </si>
  <si>
    <t>ბოყოველი</t>
  </si>
  <si>
    <t>ფეტვიაშვილი</t>
  </si>
  <si>
    <t>ქავთარია</t>
  </si>
  <si>
    <t>ლაბაძე</t>
  </si>
  <si>
    <t>რომელაშვილი</t>
  </si>
  <si>
    <t>ლია</t>
  </si>
  <si>
    <t>სტრიჟაკი</t>
  </si>
  <si>
    <t>რამაზ</t>
  </si>
  <si>
    <t>ცატავა</t>
  </si>
  <si>
    <t>სუხიშვილი</t>
  </si>
  <si>
    <t>ჩიჩუა</t>
  </si>
  <si>
    <t>მარინე</t>
  </si>
  <si>
    <t>გოგვაძე</t>
  </si>
  <si>
    <t>გოგიტიძე</t>
  </si>
  <si>
    <t>დავითაძე</t>
  </si>
  <si>
    <t>დარჩია</t>
  </si>
  <si>
    <t>ვაჟა</t>
  </si>
  <si>
    <t>ფირცხალაიშვილი</t>
  </si>
  <si>
    <t>მამუკა</t>
  </si>
  <si>
    <t>ჭაჭიაშვილი</t>
  </si>
  <si>
    <t>ვალერიანე</t>
  </si>
  <si>
    <t>ბოჭორიშვილი</t>
  </si>
  <si>
    <t>კუკური</t>
  </si>
  <si>
    <t>ბარამაძე</t>
  </si>
  <si>
    <t>ჭუმბურიძე</t>
  </si>
  <si>
    <t>ტაბატაძე</t>
  </si>
  <si>
    <t>ოთარი</t>
  </si>
  <si>
    <t>მოლაშხია</t>
  </si>
  <si>
    <t xml:space="preserve">ნინო </t>
  </si>
  <si>
    <t>გოცაძე</t>
  </si>
  <si>
    <t>გველებიანი</t>
  </si>
  <si>
    <t>ამინ</t>
  </si>
  <si>
    <t>ისმაილოვი</t>
  </si>
  <si>
    <t xml:space="preserve">მიხეილ </t>
  </si>
  <si>
    <t>ფხალაძე</t>
  </si>
  <si>
    <t>არზუ</t>
  </si>
  <si>
    <t>შირმამედოვა</t>
  </si>
  <si>
    <t>ჯუმბერ</t>
  </si>
  <si>
    <t>ინასარიძე</t>
  </si>
  <si>
    <t>თამაზი</t>
  </si>
  <si>
    <t>ნარიმანაშვილი</t>
  </si>
  <si>
    <t>ჯუმბერი</t>
  </si>
  <si>
    <t>ნუგზარ</t>
  </si>
  <si>
    <t>რაშად</t>
  </si>
  <si>
    <t>ყურბანოვი</t>
  </si>
  <si>
    <t>სახავატ</t>
  </si>
  <si>
    <t>ბედიევი</t>
  </si>
  <si>
    <t>ნაბატ</t>
  </si>
  <si>
    <t>აბდულაევა</t>
  </si>
  <si>
    <t>ქამილ</t>
  </si>
  <si>
    <t>ალიევი</t>
  </si>
  <si>
    <t>ჯიქია</t>
  </si>
  <si>
    <t>მალხაზი</t>
  </si>
  <si>
    <t>ღვინიანიძე</t>
  </si>
  <si>
    <t>ზვიად</t>
  </si>
  <si>
    <t>ქუთათელაძე</t>
  </si>
  <si>
    <t>ზოიძე</t>
  </si>
  <si>
    <t>ველიაძე</t>
  </si>
  <si>
    <t>გოგიტა</t>
  </si>
  <si>
    <t>ყურაშვილი</t>
  </si>
  <si>
    <t>ჭიჭინაძე</t>
  </si>
  <si>
    <t>ბენდიანიშვილი</t>
  </si>
  <si>
    <t>ზოსიაშვილი</t>
  </si>
  <si>
    <t>ცქიფურიშვილი</t>
  </si>
  <si>
    <t>ბორის</t>
  </si>
  <si>
    <t>გაბრიაძე</t>
  </si>
  <si>
    <t>ახალკაცი</t>
  </si>
  <si>
    <t>რობაქიძე</t>
  </si>
  <si>
    <t>კვინიკაძე</t>
  </si>
  <si>
    <t>ხვედელიძე</t>
  </si>
  <si>
    <t>ვასილ</t>
  </si>
  <si>
    <t>ბუზალაძე</t>
  </si>
  <si>
    <t>მანია</t>
  </si>
  <si>
    <t>ლეკიშვილი</t>
  </si>
  <si>
    <t>ევსტაფიშვილი</t>
  </si>
  <si>
    <t>სტელა</t>
  </si>
  <si>
    <t>მჭედლიძე</t>
  </si>
  <si>
    <t>ანგელინა</t>
  </si>
  <si>
    <t>ლომთაძე</t>
  </si>
  <si>
    <t>ქაჯაია</t>
  </si>
  <si>
    <t>მალხაზ</t>
  </si>
  <si>
    <t>ჩხიკვაძე</t>
  </si>
  <si>
    <t>თეიმურაზ</t>
  </si>
  <si>
    <t>ჩხიკვიშვილი</t>
  </si>
  <si>
    <t>მზექალა</t>
  </si>
  <si>
    <t>ბეჟანი</t>
  </si>
  <si>
    <t>დარახველიძე</t>
  </si>
  <si>
    <t>კიკვაძე</t>
  </si>
  <si>
    <t xml:space="preserve">ბაადურ </t>
  </si>
  <si>
    <t>ჭელიძე</t>
  </si>
  <si>
    <t xml:space="preserve">გოგი </t>
  </si>
  <si>
    <t>ბარბაქაძე</t>
  </si>
  <si>
    <t>ნონიაშვილი</t>
  </si>
  <si>
    <t>ცისნამი</t>
  </si>
  <si>
    <t>ოქრაძე</t>
  </si>
  <si>
    <t>მერი</t>
  </si>
  <si>
    <t>ნატროშვილი</t>
  </si>
  <si>
    <t>ზაქაიძე</t>
  </si>
  <si>
    <t>ბახვა</t>
  </si>
  <si>
    <t>კიკაბიძე</t>
  </si>
  <si>
    <t>ფარულავა</t>
  </si>
  <si>
    <t>იური</t>
  </si>
  <si>
    <t>გოჩა</t>
  </si>
  <si>
    <t>ჯანაშია</t>
  </si>
  <si>
    <t>ქანთარია</t>
  </si>
  <si>
    <t>თოფურია</t>
  </si>
  <si>
    <t>ცომაია</t>
  </si>
  <si>
    <t>ტატიანა</t>
  </si>
  <si>
    <t>ნადარეიშვილი</t>
  </si>
  <si>
    <t>შოთა</t>
  </si>
  <si>
    <t>ჩახავა</t>
  </si>
  <si>
    <t>გაგუა</t>
  </si>
  <si>
    <t>ალიოშა</t>
  </si>
  <si>
    <t>ჭიჭინავა</t>
  </si>
  <si>
    <t>თამუნა</t>
  </si>
  <si>
    <t>ვლადიმერი</t>
  </si>
  <si>
    <t>მაკარიძე</t>
  </si>
  <si>
    <t>ავთანდილ</t>
  </si>
  <si>
    <t>მელაშვილი</t>
  </si>
  <si>
    <t>როინიშვილი</t>
  </si>
  <si>
    <t>ებიტაშვილი</t>
  </si>
  <si>
    <t>აბულაძე</t>
  </si>
  <si>
    <t>ჯემალ</t>
  </si>
  <si>
    <t>დეკანაძე</t>
  </si>
  <si>
    <t>ბოლქვაძე</t>
  </si>
  <si>
    <t>მერაბი</t>
  </si>
  <si>
    <t>ვაშაკიძე</t>
  </si>
  <si>
    <t>ბადრი</t>
  </si>
  <si>
    <t>სალია</t>
  </si>
  <si>
    <t>ბიძინა</t>
  </si>
  <si>
    <t>ყალიჩავა</t>
  </si>
  <si>
    <t>კორნელი</t>
  </si>
  <si>
    <t>საჯაია</t>
  </si>
  <si>
    <t>ნარსია</t>
  </si>
  <si>
    <t>ბესიკ</t>
  </si>
  <si>
    <t>კილასონია</t>
  </si>
  <si>
    <t>ადამია</t>
  </si>
  <si>
    <t>აბშილავა</t>
  </si>
  <si>
    <t>კოკაია</t>
  </si>
  <si>
    <t>გურგენ</t>
  </si>
  <si>
    <t>ღარსლიან</t>
  </si>
  <si>
    <t>სირანუშ</t>
  </si>
  <si>
    <t>დანდანიან</t>
  </si>
  <si>
    <t>რეზო</t>
  </si>
  <si>
    <t>აიოზბა</t>
  </si>
  <si>
    <t>ომარ</t>
  </si>
  <si>
    <t>ცეცხლაძე</t>
  </si>
  <si>
    <t>ზურაბი</t>
  </si>
  <si>
    <t>ქირია</t>
  </si>
  <si>
    <t>ფიქრია</t>
  </si>
  <si>
    <t>სანდოძე</t>
  </si>
  <si>
    <t>დავითაშვილი</t>
  </si>
  <si>
    <t>დარჩიაშვილი</t>
  </si>
  <si>
    <t>ნუგზარი</t>
  </si>
  <si>
    <t>ჩალაძე</t>
  </si>
  <si>
    <t>ნორიკ</t>
  </si>
  <si>
    <t>გასპარიანი</t>
  </si>
  <si>
    <t>ნოდარი</t>
  </si>
  <si>
    <t>ხვისტანი</t>
  </si>
  <si>
    <t>გოშუანი</t>
  </si>
  <si>
    <t>გულედანი</t>
  </si>
  <si>
    <t>ჭრელაშვილი</t>
  </si>
  <si>
    <t>კოხოძე</t>
  </si>
  <si>
    <t>გოგიშვილი</t>
  </si>
  <si>
    <t>ფაჩოშვილი</t>
  </si>
  <si>
    <t>ლევანი</t>
  </si>
  <si>
    <t>კაკონაშვილი</t>
  </si>
  <si>
    <t>ელისო</t>
  </si>
  <si>
    <t>ზანთარაია</t>
  </si>
  <si>
    <t>მიქავა</t>
  </si>
  <si>
    <t>ხომასურიძე</t>
  </si>
  <si>
    <t>დარეჯანი</t>
  </si>
  <si>
    <t>ხაკიანი</t>
  </si>
  <si>
    <t>სულაბერიძე</t>
  </si>
  <si>
    <t>ხუციშვილი</t>
  </si>
  <si>
    <t>არჩილი</t>
  </si>
  <si>
    <t>თინათინი</t>
  </si>
  <si>
    <t>გამზა</t>
  </si>
  <si>
    <t>ლიპარტელიანი</t>
  </si>
  <si>
    <t>ლონდა</t>
  </si>
  <si>
    <t>ზურაბიანი</t>
  </si>
  <si>
    <t>გაზდელიანი</t>
  </si>
  <si>
    <t>ვალერი</t>
  </si>
  <si>
    <t>გრიგალაშვილი</t>
  </si>
  <si>
    <t>რევაზი</t>
  </si>
  <si>
    <t>მაკარაძე</t>
  </si>
  <si>
    <t>გივი</t>
  </si>
  <si>
    <t>ჯულაყიძე</t>
  </si>
  <si>
    <t>თამთა</t>
  </si>
  <si>
    <t xml:space="preserve">ნუგზარ </t>
  </si>
  <si>
    <t>ელიზბარაშვილი</t>
  </si>
  <si>
    <t>ელგუჯა</t>
  </si>
  <si>
    <t>ნარიმანიძე</t>
  </si>
  <si>
    <t>დიანა</t>
  </si>
  <si>
    <t>დათაშვილი</t>
  </si>
  <si>
    <t>ჯამბულ</t>
  </si>
  <si>
    <t>შარაბიძე</t>
  </si>
  <si>
    <t>ახმედ</t>
  </si>
  <si>
    <t>თებიძე</t>
  </si>
  <si>
    <t>პირმისაშვილი</t>
  </si>
  <si>
    <t>ხოკერაშვილი</t>
  </si>
  <si>
    <t>უჩა</t>
  </si>
  <si>
    <t>ნუცუბიძე</t>
  </si>
  <si>
    <t>ზაქარ</t>
  </si>
  <si>
    <t>ზაქარიან</t>
  </si>
  <si>
    <t>გრიგორ</t>
  </si>
  <si>
    <t>ელიზბარიან</t>
  </si>
  <si>
    <t>გაიანე</t>
  </si>
  <si>
    <t>ბარსეღიან</t>
  </si>
  <si>
    <t>სერგეი</t>
  </si>
  <si>
    <t>გურჯიშვილი</t>
  </si>
  <si>
    <t>ავალიანი</t>
  </si>
  <si>
    <t>ოქროაშვილი</t>
  </si>
  <si>
    <t>გოლიაძე</t>
  </si>
  <si>
    <t>გია</t>
  </si>
  <si>
    <t>თემური</t>
  </si>
  <si>
    <t>ვერულიძე</t>
  </si>
  <si>
    <t>ოქროპირიძე</t>
  </si>
  <si>
    <t>ჩხარტიშვილი</t>
  </si>
  <si>
    <t>ლემონჯავა</t>
  </si>
  <si>
    <t>ლალი</t>
  </si>
  <si>
    <t>ბეჟან</t>
  </si>
  <si>
    <t>ედნარ</t>
  </si>
  <si>
    <t>ჯაშიაშვილი</t>
  </si>
  <si>
    <t>გურამი</t>
  </si>
  <si>
    <t>აქიაშვილი</t>
  </si>
  <si>
    <t>ხვიჩა</t>
  </si>
  <si>
    <t>გელაძე</t>
  </si>
  <si>
    <t>სოსო</t>
  </si>
  <si>
    <t>ჩაკვეტაძე</t>
  </si>
  <si>
    <t>ღერკენაშვილი</t>
  </si>
  <si>
    <t>დარინა</t>
  </si>
  <si>
    <t>სოხაშვილი</t>
  </si>
  <si>
    <t xml:space="preserve">დავით </t>
  </si>
  <si>
    <t>მარტაშვილი</t>
  </si>
  <si>
    <t>დალი</t>
  </si>
  <si>
    <t>ბერიაშვილი</t>
  </si>
  <si>
    <t>მაიკო</t>
  </si>
  <si>
    <t>სოფო</t>
  </si>
  <si>
    <t>გონჯილაშვილი</t>
  </si>
  <si>
    <t>ბერიძე</t>
  </si>
  <si>
    <t>კუსიანი</t>
  </si>
  <si>
    <t>20001069197</t>
  </si>
  <si>
    <t>01009020465</t>
  </si>
  <si>
    <t>01001051240</t>
  </si>
  <si>
    <t>01019032403</t>
  </si>
  <si>
    <t>61003003979</t>
  </si>
  <si>
    <t>02001003879</t>
  </si>
  <si>
    <t>17001031647</t>
  </si>
  <si>
    <t>25001011522</t>
  </si>
  <si>
    <t>24001026294</t>
  </si>
  <si>
    <t>01009008036</t>
  </si>
  <si>
    <t>42001009369</t>
  </si>
  <si>
    <t>42001011083</t>
  </si>
  <si>
    <t>62007004959</t>
  </si>
  <si>
    <t>01001059109</t>
  </si>
  <si>
    <t>52001014357</t>
  </si>
  <si>
    <t>22001023511</t>
  </si>
  <si>
    <t>44001002074</t>
  </si>
  <si>
    <t>44001000065</t>
  </si>
  <si>
    <t>01005004676</t>
  </si>
  <si>
    <t>01015007988</t>
  </si>
  <si>
    <t>23001013777</t>
  </si>
  <si>
    <t>38001008029</t>
  </si>
  <si>
    <t>38001039477</t>
  </si>
  <si>
    <t>საზოგადოებრივ საქმეთა მდივანი</t>
  </si>
  <si>
    <t>აღმასრულებელი მდივნის მოადგილე / წევრი</t>
  </si>
  <si>
    <t>თავმჯდომარის ასისტენტი</t>
  </si>
  <si>
    <t>იურიდიული დეპარტამენტის უფროსი</t>
  </si>
  <si>
    <t>პარტიის წევრობისა და საქმისწარმოების სამსახურის უფროსი</t>
  </si>
  <si>
    <t>ადამიანური რესურსების მართვის მენეჯერი</t>
  </si>
  <si>
    <t>პარტიის წევრობისა და საქმისწარმოების სამსახურის სპეციალისტი</t>
  </si>
  <si>
    <t>ქოლ-ცენტრის ოპერატორი</t>
  </si>
  <si>
    <t>საინფორმაციო ტექნოლოგიების სპეციალისტი (Part time)</t>
  </si>
  <si>
    <t>კომუნიკაციების დირექტორი</t>
  </si>
  <si>
    <t>სოციალური მედიის მენეჯერი</t>
  </si>
  <si>
    <t xml:space="preserve">რედაქტორი, სოციალური მედიის მენეჯერი. </t>
  </si>
  <si>
    <t>ტრადიციული მედიის მონიტორინგის მენეჯერი</t>
  </si>
  <si>
    <t>ჟურნალისტი</t>
  </si>
  <si>
    <t>ციფრული მარკეტინგის უფროსი</t>
  </si>
  <si>
    <t>პრეს სამსახურის უფროსი</t>
  </si>
  <si>
    <t>უფროსი დიზაინერი</t>
  </si>
  <si>
    <t>გრაფიკული დიზაინერი</t>
  </si>
  <si>
    <t>სოციალური მედიის სპეციალისტი</t>
  </si>
  <si>
    <t>ივენთ მენეჯერის თანაშემწე</t>
  </si>
  <si>
    <t>ოპერატორი</t>
  </si>
  <si>
    <t>ფოტოგრაფი</t>
  </si>
  <si>
    <t>მძღოლი</t>
  </si>
  <si>
    <t>სამეურნეო სამსახურის სპეციალისტი</t>
  </si>
  <si>
    <t>დამლაგებელი</t>
  </si>
  <si>
    <t>დიასახლისი</t>
  </si>
  <si>
    <t>უსაფრთხოების სპეციალისტ-ანალიტიკოსი</t>
  </si>
  <si>
    <t>უსაფრთხოების ანალიტიკოსი</t>
  </si>
  <si>
    <t>ადმინისტრატორი</t>
  </si>
  <si>
    <t>პირადი მცველი</t>
  </si>
  <si>
    <t>რეგიონული პრესის კოორდინატორი</t>
  </si>
  <si>
    <t>აღმოსავლეთ საქართველოს კოორდინატორი</t>
  </si>
  <si>
    <t>სამეგრელო-ზემო სვანეთის რეგიონალური სამსახურის უფროსი</t>
  </si>
  <si>
    <t>საარჩევნო სპეციალისტი (ზუგდიდი)</t>
  </si>
  <si>
    <t>საზოგადოებასთან ურთიერთობის სპეციალისტი (ზუგდიდი)</t>
  </si>
  <si>
    <t>ლოჯისტიკის სპეციალისტი (ზუგდიდი)</t>
  </si>
  <si>
    <t>ქუთაისის ოფისის ხელმძღვანელი</t>
  </si>
  <si>
    <t>საარჩევნო სპეციალისტი (ქუთაისი)</t>
  </si>
  <si>
    <t>ლოჯისტიკის სპეციალისტი (ქუთაისი)</t>
  </si>
  <si>
    <t>ოფისის მენეჯერი (ქუთაისი)</t>
  </si>
  <si>
    <t>გორის ოფისის ხელმძღვანელი</t>
  </si>
  <si>
    <t>ლოჯისტიკის სპეციალისტი (გორი)</t>
  </si>
  <si>
    <t>საზოგადოებასთან ურთიერთობის სპეციალისტი (გორი)</t>
  </si>
  <si>
    <t>საარჩევნო სპეციალისტი (გორი)</t>
  </si>
  <si>
    <t>ოფისის მენეჯერი (გორი)</t>
  </si>
  <si>
    <t>თელავის ოფისის ხელმძღვანელი</t>
  </si>
  <si>
    <t>ლოჯისტიკის სპეციალისტი (თელავი)</t>
  </si>
  <si>
    <t>საარჩევნო სპეციალისტი (თელავი)</t>
  </si>
  <si>
    <t>ოფისის მენეჯერი (თელავი)</t>
  </si>
  <si>
    <t>ახმეტის ოფისის ხელმძღვანელი</t>
  </si>
  <si>
    <t>ახმეტის საარჩევნო სპეციალისტი</t>
  </si>
  <si>
    <t>ახმეტის ოფისის მენეჯერი</t>
  </si>
  <si>
    <t>ხარაგაულის ოფისის ხელმძღვანელი</t>
  </si>
  <si>
    <t>ხარაგაულის საარჩევნო სპეციალისტი</t>
  </si>
  <si>
    <t>ხარაგაულის ლოჯისტიკის სპეციალისტი</t>
  </si>
  <si>
    <t>ოფისის მენეჯერი (ხარაგაული)</t>
  </si>
  <si>
    <t>საგარეჯოს ოფისის ხელმძღვანელი</t>
  </si>
  <si>
    <t>საგარეჯოს საარჩევნო სპეციალისტი</t>
  </si>
  <si>
    <t>საგარეჯოს ლოჯისტიკის სპეციალისტი</t>
  </si>
  <si>
    <t>საგარეჯოს ოფისის მენეჯერი</t>
  </si>
  <si>
    <t>გურჯაანის ოფისის ხელმძღვანელი</t>
  </si>
  <si>
    <t>გურჯაანის საარჩევნო სპეციალისტი</t>
  </si>
  <si>
    <t>გურჯაანის ლოჯისტიკის სპეციალისტი</t>
  </si>
  <si>
    <t>გურჯაანის ოფისის მენეჯერი</t>
  </si>
  <si>
    <t>გლდანის ოფისის ხელმძღვანელი</t>
  </si>
  <si>
    <t>გლდანის ოფისის ხელმძღვანელის მოადგილე</t>
  </si>
  <si>
    <t>ლოჯისტიკის სპეციალისტი (გლდანი)</t>
  </si>
  <si>
    <t>საარჩევნო სპეციალისტი (გლდანი)</t>
  </si>
  <si>
    <t>ვაკის ოფისის ხელმძღვანელი</t>
  </si>
  <si>
    <t>ვაკის ოფისის ხელმძღვანელის მოადგილე</t>
  </si>
  <si>
    <t>ვაკის ოფისის საარჩევნო სპეციალისტი</t>
  </si>
  <si>
    <t>ოფისის მენეჯერი (ვაკე)</t>
  </si>
  <si>
    <t>საარჩევნო სპეციალისტი (ვაკე)</t>
  </si>
  <si>
    <t>ოზურგეთის ადგილობრივი ოფისის ხელმძღვანელი</t>
  </si>
  <si>
    <t>საარჩევნო სპეციალისტი (ოზურგეთი)</t>
  </si>
  <si>
    <t>ლოჯისტიკის სპეციალისტი</t>
  </si>
  <si>
    <t>საზოგადოებასთან ურთიერთობის სპეციალისტი (ოზურგეთი)</t>
  </si>
  <si>
    <t>ჩუღურეთის ოფისის ხელმძღვანელი</t>
  </si>
  <si>
    <t>ჩუღურეთის ოფისის ხელმძღვანელის მოადგილე</t>
  </si>
  <si>
    <t>ჩუღურეთის ოფისის მენეჯერი</t>
  </si>
  <si>
    <t>რეგიონული სამსახურის სპეციალისტი</t>
  </si>
  <si>
    <t>საარჩევნო სპეციალისტი (ჩუღურეთი)</t>
  </si>
  <si>
    <t>მთაწმინდის ოფისის ხელმძღვანელი</t>
  </si>
  <si>
    <t>მთაწმინდის ოფისის ხელმძღვანელის მოადგილე</t>
  </si>
  <si>
    <t>ლოჯისტიკის სპეციალისტი (მთაწმინდა)</t>
  </si>
  <si>
    <t>ნაძალადევის ოფისის ხელმძღვანელი</t>
  </si>
  <si>
    <t xml:space="preserve">საარჩევნო სპეციალისტი (ნაძალადევი) </t>
  </si>
  <si>
    <t>ლოჯისტიკის სპეციალისტი (ნაძალადევი)</t>
  </si>
  <si>
    <t>ოფისის მენეჯერი (ნაძალადევი)</t>
  </si>
  <si>
    <t>დიდუბის ოფისის ხელმძღვანელი</t>
  </si>
  <si>
    <t>დიდუბის ოფისის ხელმძღვანელის მოადგილე</t>
  </si>
  <si>
    <t>საარჩევნო სპეციალისტი (დიდუბე)</t>
  </si>
  <si>
    <t>ოფისის მენეჯერი (დიდუბე)</t>
  </si>
  <si>
    <t>საბურთალოს ოფისის ხელმძღვანელი</t>
  </si>
  <si>
    <t>საბურთალოს ოფისის ხელმძღვანელის მოადგილე</t>
  </si>
  <si>
    <t>საარჩევნო სპეციალისტი (საბურთალო)</t>
  </si>
  <si>
    <t>ოფისის მენეჯერი (საბურთალო)</t>
  </si>
  <si>
    <t>ლოჯისტიკის სპეციალისტი (საბურთალო)</t>
  </si>
  <si>
    <t>სამგორის ოფისის ხელმძღვანელი</t>
  </si>
  <si>
    <t>ლოჯისტიკის სპეციალისტი (სამგორი)</t>
  </si>
  <si>
    <t>საარჩევნო სპეციალისტი (სამგორი)</t>
  </si>
  <si>
    <t>ოფისის მენეჯერი (სამგორი)</t>
  </si>
  <si>
    <t>კრწანისის ოფისის ხელმძღვანელი</t>
  </si>
  <si>
    <t>კრწანისის ოფისის ხელმძღვანელის მოადგილე</t>
  </si>
  <si>
    <t>საარჩევნო სპეციალისტი (კრწანისი)</t>
  </si>
  <si>
    <t>ოფისის მენეჯერი (კრწანისი)</t>
  </si>
  <si>
    <t>ისნის ოფისის ხელმძღვანელი</t>
  </si>
  <si>
    <t>ისნის ოფისის ხელმძღვანელის მაოადგილე</t>
  </si>
  <si>
    <t>საარჩევნო სპეციალისტი (ისანი)</t>
  </si>
  <si>
    <t>ოფისის მენეჯერი (ისანი)</t>
  </si>
  <si>
    <t>ლოჯისტიკის სპეციალისტი (ისანი)</t>
  </si>
  <si>
    <t>ოფისის მენეჯერი</t>
  </si>
  <si>
    <t>ბათუმის ოფისის მენეჯერი</t>
  </si>
  <si>
    <t>საზოგადოებასთან ურთიერთობის სპეციალისტი (ბათუმი)</t>
  </si>
  <si>
    <t>ლოჯისტიკის სპეციალისტი (ბათუმი)</t>
  </si>
  <si>
    <t>საარჩევნო სპეციალისტი (ბათუმი)</t>
  </si>
  <si>
    <t>ზესტაფონის ოფისის ხელმძღვანელი</t>
  </si>
  <si>
    <t>საარჩევნო სპეციალისტი (ზესტაფონი)</t>
  </si>
  <si>
    <t>ოფისის მენეჯერი (ზესტაფონი)</t>
  </si>
  <si>
    <t>ჭიათურის ოფისის ხელმძღვანელი</t>
  </si>
  <si>
    <t>საარჩევნო სპეციალისტი (ჭიათურა)</t>
  </si>
  <si>
    <t>ოფისის მენეჯერი (ჭიათურა)</t>
  </si>
  <si>
    <t>გარდაბნის ოფისის ხელმძღვანელი</t>
  </si>
  <si>
    <t>გარდაბნის ოფისის ლოჯისტიკის სპეციალისტი</t>
  </si>
  <si>
    <t>საარჩევნო სპეციალისტი (გარდაბანი)</t>
  </si>
  <si>
    <t>გარდაბნის ოფისის მენეჯერი</t>
  </si>
  <si>
    <t>ახალციხის ოფისის ხელმძღვანელი</t>
  </si>
  <si>
    <t>ლოჯისტიკის სპეციალისტი (ახალციხე)</t>
  </si>
  <si>
    <t>საარჩევნო სპეციალისტი (ახალციხე)</t>
  </si>
  <si>
    <t>ოფისის მენეჯერი (ახალციხე)</t>
  </si>
  <si>
    <t>მარნეულის ოფისის ხელმძღვანელი</t>
  </si>
  <si>
    <t>მარნეულის ოფისის პიარ სპეციალისტი</t>
  </si>
  <si>
    <t>ოფისის მენეჯერი (მარნეული)</t>
  </si>
  <si>
    <t>მარნეულის ლოჯისტიკის სპეციალისტი</t>
  </si>
  <si>
    <t>წყალტუბოს ოფისის ხელმძღვანელი</t>
  </si>
  <si>
    <t>საარჩევნო სპეციალისტი (წყალტუბო)</t>
  </si>
  <si>
    <t>ოფისის მენეჯერი (წყალტუბო)</t>
  </si>
  <si>
    <t>შუახევის ოფისის ხელმძღვანელი</t>
  </si>
  <si>
    <t>საარჩევნო სპეციალისტი (შუახევი)</t>
  </si>
  <si>
    <t>ოფისის მენეჯერი (შუახევი)</t>
  </si>
  <si>
    <t>ცაგერის ოფისის ხელმძღვანელი</t>
  </si>
  <si>
    <t>საარჩევნო სპეციალისტი (ცაგერი)</t>
  </si>
  <si>
    <t>ოფისის მენეჯერი (ცაგერი)</t>
  </si>
  <si>
    <t>ონის ოფისის ხელმძღვანელი</t>
  </si>
  <si>
    <t>ტყიბულის ოფისის ხელმძღვანელი</t>
  </si>
  <si>
    <t>ტყიბულის ოფისის მენეჯერი</t>
  </si>
  <si>
    <t>ტყიბულის საარჩევნო სპეციალისტი</t>
  </si>
  <si>
    <t>საარჩევნო სპეციალისტი (ხაშური)</t>
  </si>
  <si>
    <t>ლოჯისტიკის სპეციალისტი (ხაშური)</t>
  </si>
  <si>
    <t>საზოგადოებასთან ურთიერთობის სპეციალისტი (ხაშური)</t>
  </si>
  <si>
    <t>ლოჯისტიკის სპეციალისტი/ოფისის მენეჯერი (ხაშური)</t>
  </si>
  <si>
    <t>ქარელის ოფისის ხელმძღვანელი</t>
  </si>
  <si>
    <t>ქარელის საარჩევნო სპეციალისტი</t>
  </si>
  <si>
    <t>ქარელის ლოჯისტიკის სპეციალისტი</t>
  </si>
  <si>
    <t>ქარელის ოფისის მენეჯერი</t>
  </si>
  <si>
    <t>საარჩევნო სპეციალისტი (ბოლნისი)</t>
  </si>
  <si>
    <t>ლოჯისტიკის სპეციალისტი (ბოლნისი)</t>
  </si>
  <si>
    <t>ოფისის მენეჯერი (ბოლნისი)</t>
  </si>
  <si>
    <t>ჩოხატაურის ოფისის ხელმძღვანელი</t>
  </si>
  <si>
    <t>ჩოხატაურის საარჩევნო სპეციალისტი</t>
  </si>
  <si>
    <t>ჩოხატაურის ოფისის მენეჯერი</t>
  </si>
  <si>
    <t>ამბროლაურის ოფისის ხელმძღვანელი</t>
  </si>
  <si>
    <t>ამბროლაურის საარჩევნო სპეციალისტი</t>
  </si>
  <si>
    <t>ამბროლაურის ლოჯისტიკის სპეციალისტი</t>
  </si>
  <si>
    <t>ამბროლაურის ოფისის მენეჯერი</t>
  </si>
  <si>
    <t>დმანისის ოფისის ხელმძღვანელი</t>
  </si>
  <si>
    <t>საარჩევნო სპეციალისტი (დმანისი)</t>
  </si>
  <si>
    <t>ოფისის მენეჯერი (დმანისი)</t>
  </si>
  <si>
    <t>დედოფლისწყაროს ოფისის ხელმძღვანელი</t>
  </si>
  <si>
    <t>ოფისის მენეჯერი (დედოფლისწყარო)</t>
  </si>
  <si>
    <t>ადიგენის ოფისის ხელმძღვანელი</t>
  </si>
  <si>
    <t>ადიგენის საარჩევნო სპეციალისტი</t>
  </si>
  <si>
    <t>ადიგენის ოფისის მენეჯერი</t>
  </si>
  <si>
    <t>ლანჩხუთის ოფისის ხელმძღვანელი</t>
  </si>
  <si>
    <t>საარჩევნო სპეციალისტი (ლანჩხუთი)</t>
  </si>
  <si>
    <t>ოფისის მენეჯერი (ლანჩხუთი)</t>
  </si>
  <si>
    <t>აბაშის ოფისის ხელმძღვანელი</t>
  </si>
  <si>
    <t>საარჩევნო სპეციალისტი (აბაშა)</t>
  </si>
  <si>
    <t>ოფისის მენეჯერი (აბაშა)</t>
  </si>
  <si>
    <t>მარტვილის ოფისის ხელმძღვანელი</t>
  </si>
  <si>
    <t>მარტვილის საარჩევნო სპეციალისტი</t>
  </si>
  <si>
    <t>მარტვილის ლოჯისტიკის სპეციალისტი</t>
  </si>
  <si>
    <t>მარტვილის ოფისის მენეჯერი</t>
  </si>
  <si>
    <t>თერჯოლის ოფისის ხელმძღვანელი</t>
  </si>
  <si>
    <t>თერჯოლის ოფისის საარჩევნო სპეციალისტი</t>
  </si>
  <si>
    <t>თერჯოლის ლოჯისტიკის სპეციალისტი</t>
  </si>
  <si>
    <t>დუშეთის ოფისის ხელმძღვანელი</t>
  </si>
  <si>
    <t>ოფისის მენეჯერი (დუშეთი)</t>
  </si>
  <si>
    <t>ხულოს ოფისის ხელმძღვანელი</t>
  </si>
  <si>
    <t>ხულოს ოფისის საარჩევნო სპეციალისტი</t>
  </si>
  <si>
    <t>ოფისის მენეჯერი (ხულო)</t>
  </si>
  <si>
    <t>წალენჯიხის ოფისის ხელმძღვანელი</t>
  </si>
  <si>
    <t>წალენჯიხის საარჩევნო სპეციალისტი</t>
  </si>
  <si>
    <t>ჩხოროწყუს ოფისის ხელმძღვანელი</t>
  </si>
  <si>
    <t>საარჩევნო სპეციალისტი (ჩხოროწყუ)</t>
  </si>
  <si>
    <t>ოფისის მენეჯერი (ჩხოროწყუ)</t>
  </si>
  <si>
    <t>სენაკის ლოჯისტიკის სპეციალისტი</t>
  </si>
  <si>
    <t>სენაკის ლოჯისტიკის სპეციალისტი (დევნილები)</t>
  </si>
  <si>
    <t>სენაკის ოფისის ხელმძღვანელი</t>
  </si>
  <si>
    <t>სენაკის საარჩევნო სპეციალისტი</t>
  </si>
  <si>
    <t>სენაკის ოფისის მენეჯერი</t>
  </si>
  <si>
    <t>ნინოწმინდის ოფისის ხელმძღვანელი</t>
  </si>
  <si>
    <t>ნინოწმინდის საარჩევნო სპეციალისტი</t>
  </si>
  <si>
    <t>ნინოწმინდის ოფისის მენეჯერი</t>
  </si>
  <si>
    <t>ხელვაჩაურის ოფისის ხელმძღვანელი</t>
  </si>
  <si>
    <t>საარჩევნო სპეციალისტი (ხელვაჩაური)</t>
  </si>
  <si>
    <t>ოფისის მენეჯერი (ხელვაჩაური)</t>
  </si>
  <si>
    <t>ხობის ოფისის ხელმძღვანელი</t>
  </si>
  <si>
    <t>საარჩევნო სპეციალისტი</t>
  </si>
  <si>
    <t>ოფისის მენეჯერი (რუსთავი)</t>
  </si>
  <si>
    <t>საზოგადოებასთან ურთიერთობის სპეციალისტი (რუსთავი)</t>
  </si>
  <si>
    <t>საზოგადოებრივ ურთიერთობათა კოორდინატორი (რუსთავი)</t>
  </si>
  <si>
    <t>ღონისძიებების კოორდინატორი (რუსთავი)</t>
  </si>
  <si>
    <t>ლოჯისტიკის სპეციალისტი (რუსთავი)</t>
  </si>
  <si>
    <t>საარჩევნო სპეციალისტი (რუსთავი)</t>
  </si>
  <si>
    <t>მესტიის ოფისის ხელმძღვანელი</t>
  </si>
  <si>
    <t>საარჩევნო სპეციალისტი (მესტია)</t>
  </si>
  <si>
    <t>ოფისის მენეჯერი (მესტია)</t>
  </si>
  <si>
    <t>ქედას ოფისის ხელმძღვანელი</t>
  </si>
  <si>
    <t>ბაღდათის ოფისის ხელმძღვანელი</t>
  </si>
  <si>
    <t>საარჩევნო სპეციალისტი (ბაღდათი)</t>
  </si>
  <si>
    <t>ოფისის მენეჯერი (ბაღდათი)</t>
  </si>
  <si>
    <t>ყვარელის ოფისის ხელმძღვანელი</t>
  </si>
  <si>
    <t>ყვარელის ოფისის საარჩევნო სპეციალისტი</t>
  </si>
  <si>
    <t>ყვარელის ოფისის მენეჯერი</t>
  </si>
  <si>
    <t>წალენჯიხის ოფისის მენეჯერი</t>
  </si>
  <si>
    <t>ოფისის მენეჯერი (ონი)</t>
  </si>
  <si>
    <t>საარჩევნო სპეციალისტი (ონი)</t>
  </si>
  <si>
    <t>საარჩევნო სპეციალისტი (ლაგოდეხი)</t>
  </si>
  <si>
    <t>ლოჯისტიკის სპეციალისტი(ლაგოდეხი)</t>
  </si>
  <si>
    <t>ოფისის მენეჯერი (ლაგოდეხი)</t>
  </si>
  <si>
    <t>ლენტეხის ოფისის ხელმძღვანელი</t>
  </si>
  <si>
    <t>ოფისის მენეჯერი (ლენტეხი)</t>
  </si>
  <si>
    <t>ბორჯომის ოფისის ხელმძღვანელი</t>
  </si>
  <si>
    <t>საარჩევნო სპეციალისტი (ბორჯომი)</t>
  </si>
  <si>
    <t>ოფისის მენეჯერი (ბორჯომი)</t>
  </si>
  <si>
    <t>წალკის ოფისის ხელმძღვანელი</t>
  </si>
  <si>
    <t>წალკის ოფისის მენეჯერი</t>
  </si>
  <si>
    <t>სამტრედიის ოფისის ხელმძღვანელი</t>
  </si>
  <si>
    <t>სამტრედიის ლოჯისტიკის სპეციალისტი</t>
  </si>
  <si>
    <t>სამტრედიის ოფისის მენეჯერი</t>
  </si>
  <si>
    <t>ასპინძის ოფისის ხელმძღვანელი</t>
  </si>
  <si>
    <t>ასპინძის ოფისის საარჩევნო სპეციალისტი</t>
  </si>
  <si>
    <t>ასპინძის ოფისის მენეჯერი</t>
  </si>
  <si>
    <t>ქედას ოფისის საარჩევნო სპეციალისტი</t>
  </si>
  <si>
    <t>ქედას ოფისის მენეჯერი</t>
  </si>
  <si>
    <t>კასპის ოფისის ხელმძღვანელი</t>
  </si>
  <si>
    <t>კასპის ლოჯისტიკის სპეციალისტი</t>
  </si>
  <si>
    <t>კასპის საარჩევნო სპეციალისტი</t>
  </si>
  <si>
    <t>ხონის ოფისის ხელმძღვანელი</t>
  </si>
  <si>
    <t>ხონის ოფისის მენეჯერი</t>
  </si>
  <si>
    <t>ახალქალაქის ოფისის ხელმძღვანელი</t>
  </si>
  <si>
    <t>ახალქალაქის საარჩევნო სპეციალისტი</t>
  </si>
  <si>
    <t>ახალქალაქის ლოჯისტიკის  სპეციალისტი</t>
  </si>
  <si>
    <t>ახალქალაქის ოფისის მენეჯერი</t>
  </si>
  <si>
    <t>რეგიონალური სამსახურის სპეციალისტი</t>
  </si>
  <si>
    <t>ახალგაზრდულ საქმეთა სამსახური</t>
  </si>
  <si>
    <t>ქობულეთის ოფისის ხელმძღვანელი</t>
  </si>
  <si>
    <t>ქობულეთის ოფისის საარჩევნო სპეციალისტი</t>
  </si>
  <si>
    <t>ქობულეთის ოფისის ლოჯისტიკის სპეციალისტი</t>
  </si>
  <si>
    <t>ქობულეთის ოფისის მენეჯერი</t>
  </si>
  <si>
    <t>ფოთის ოფისის ხელმძღვანელი</t>
  </si>
  <si>
    <t>ფოთის ოფისის საარჩევნო სპეციალისტი</t>
  </si>
  <si>
    <t>ფოთის ოფისის ლოჯისტიკის სპეციალისტი</t>
  </si>
  <si>
    <t>ფოთის ოფისის მენეჯერი</t>
  </si>
  <si>
    <t>თეთრიწყაროს ოფისის ხელმძღვანელი</t>
  </si>
  <si>
    <t>თეთრიწყაროს საარჩევნო სპეციალისტი</t>
  </si>
  <si>
    <t>თეთრიწყაროს ოფისის მენეჯერი</t>
  </si>
  <si>
    <t>სტეფანწმინდე ოფისის ხელმძღვანელი</t>
  </si>
  <si>
    <t>სტეფანწმინდე საარჩევნო სპეციალისტი</t>
  </si>
  <si>
    <t>სტეფანწმინდა ოფისის მენეჯერი</t>
  </si>
  <si>
    <t>მცხეთის ოფისის ხელმძღვანელი</t>
  </si>
  <si>
    <t>მცხეთის ლოჯისტიკის სპეციალისტი</t>
  </si>
  <si>
    <t>მცხეთის საარჩევნო სპეციალისტი</t>
  </si>
  <si>
    <t>მცხეთის ოფისის მენეჯერი</t>
  </si>
  <si>
    <t>სიღნაღის ოფისის ხელმძღვანელი</t>
  </si>
  <si>
    <t>სიღნაღის საარჩევნო სპეციალისტი</t>
  </si>
  <si>
    <t>სიღნაღის ოფისის მენეჯერი</t>
  </si>
  <si>
    <t>თიანეთის ოფისის მენეჯერი</t>
  </si>
  <si>
    <t>საჩხერის ოფისის ხელმძღვანელი</t>
  </si>
  <si>
    <t>საჩხერის საარჩევნო სპეციალისტი</t>
  </si>
  <si>
    <t>ცვეთა</t>
  </si>
  <si>
    <t>88.18.24.176</t>
  </si>
  <si>
    <t>ი/მ გოჩა ცუცქირიძე</t>
  </si>
  <si>
    <t>2020 წლის 17 სექტემბრიდან 2020 წლის 31 ოქტომბრის ჩათვლით</t>
  </si>
  <si>
    <t>01003019002</t>
  </si>
  <si>
    <t>XM933MX</t>
  </si>
  <si>
    <t>Mercedes</t>
  </si>
  <si>
    <t>Sprinter</t>
  </si>
  <si>
    <t>1.6.4.3</t>
  </si>
  <si>
    <t>35001016021</t>
  </si>
  <si>
    <t>01008034246</t>
  </si>
  <si>
    <t>03001006742</t>
  </si>
  <si>
    <t>01011024785</t>
  </si>
  <si>
    <t>01017002593</t>
  </si>
  <si>
    <t>01301132650</t>
  </si>
  <si>
    <t>01030002904</t>
  </si>
  <si>
    <t>01017020489</t>
  </si>
  <si>
    <t>01033001934</t>
  </si>
  <si>
    <t>01005033863</t>
  </si>
  <si>
    <t>01027069188</t>
  </si>
  <si>
    <t>01025010576</t>
  </si>
  <si>
    <t>01013020605</t>
  </si>
  <si>
    <t>01023000176</t>
  </si>
  <si>
    <t>01030006466</t>
  </si>
  <si>
    <t>01018002348</t>
  </si>
  <si>
    <t>01008012174</t>
  </si>
  <si>
    <t>01029015186</t>
  </si>
  <si>
    <t>01017021552</t>
  </si>
  <si>
    <t>01001072919</t>
  </si>
  <si>
    <t>01019016014</t>
  </si>
  <si>
    <t>01008010773</t>
  </si>
  <si>
    <t>01019087183</t>
  </si>
  <si>
    <t>01017007647</t>
  </si>
  <si>
    <t>01017033189</t>
  </si>
  <si>
    <t>01009011568</t>
  </si>
  <si>
    <t>01008058360</t>
  </si>
  <si>
    <t>01018000549</t>
  </si>
  <si>
    <t>01004009017</t>
  </si>
  <si>
    <t>01008001119</t>
  </si>
  <si>
    <t>01030025678</t>
  </si>
  <si>
    <t>01005002979</t>
  </si>
  <si>
    <t>29001008710</t>
  </si>
  <si>
    <t>01010000949</t>
  </si>
  <si>
    <t>56001009535</t>
  </si>
  <si>
    <t>01029003858</t>
  </si>
  <si>
    <t>01015008409</t>
  </si>
  <si>
    <t>54001003453</t>
  </si>
  <si>
    <t>01015002342</t>
  </si>
  <si>
    <t>01015003271</t>
  </si>
  <si>
    <t>01010000564</t>
  </si>
  <si>
    <t>01015011552</t>
  </si>
  <si>
    <t>01015008508</t>
  </si>
  <si>
    <t>50001001301</t>
  </si>
  <si>
    <t>59003003830</t>
  </si>
  <si>
    <t>01006004537</t>
  </si>
  <si>
    <t>31001017431</t>
  </si>
  <si>
    <t>60401170927</t>
  </si>
  <si>
    <t>31001001803</t>
  </si>
  <si>
    <t>18001057680</t>
  </si>
  <si>
    <t>59001025249</t>
  </si>
  <si>
    <t>59001111370</t>
  </si>
  <si>
    <t>62004013685</t>
  </si>
  <si>
    <t>50001001310</t>
  </si>
  <si>
    <t>432549352</t>
  </si>
  <si>
    <t>01008007550</t>
  </si>
  <si>
    <t>01026009763</t>
  </si>
  <si>
    <t>01017031109</t>
  </si>
  <si>
    <t>01005001283</t>
  </si>
  <si>
    <t>01015007417</t>
  </si>
  <si>
    <t>31001009452</t>
  </si>
  <si>
    <t>03001019608</t>
  </si>
  <si>
    <t>03001016237</t>
  </si>
  <si>
    <t>ზურაბ მიგრიაული</t>
  </si>
  <si>
    <t>ალექსანდრე ფირცხალაიშვილი</t>
  </si>
  <si>
    <t>ელისბარი ქეთიაშვილი</t>
  </si>
  <si>
    <t>GE39TB7011645064300019</t>
  </si>
  <si>
    <t>GE29TB7958345064300006</t>
  </si>
  <si>
    <t>GE91TB7790345064300015</t>
  </si>
  <si>
    <t>GE76TB7332145061100079</t>
  </si>
  <si>
    <t>GE94TB7648745066300003</t>
  </si>
  <si>
    <t>GE54TB7013945064300022</t>
  </si>
  <si>
    <t>GE31TB7011636010100070</t>
  </si>
  <si>
    <t>GE89BG0000000160885639</t>
  </si>
  <si>
    <t>GE36TB1178845063622392</t>
  </si>
  <si>
    <t>GE10TB7715045061600005</t>
  </si>
  <si>
    <t>GE56TB7326845066300001</t>
  </si>
  <si>
    <t>GE70TB7013245066300006</t>
  </si>
  <si>
    <t>GE97TB7599145066300004</t>
  </si>
  <si>
    <t>GE51TB7277045064300016</t>
  </si>
  <si>
    <t>GE40BG0000000394502000</t>
  </si>
  <si>
    <t>GE64TB7694636010100052</t>
  </si>
  <si>
    <t>GE69TB7956545066300001</t>
  </si>
  <si>
    <t>GE94TB7425145164300001</t>
  </si>
  <si>
    <t>GE61TB1100000007070592</t>
  </si>
  <si>
    <t>GE36TB7642845061100008</t>
  </si>
  <si>
    <t>GE20TB0800000451616281</t>
  </si>
  <si>
    <t>GE64TB7662145064300024</t>
  </si>
  <si>
    <t>GE55TB0880636010100056</t>
  </si>
  <si>
    <t>GE36TB7541945061100009</t>
  </si>
  <si>
    <t>GE62TB7245545061100005</t>
  </si>
  <si>
    <t>GE36TB7554136010100015</t>
  </si>
  <si>
    <t>GE89TB7170036010100030</t>
  </si>
  <si>
    <t>GE43TB1100000717718718</t>
  </si>
  <si>
    <t>GE45TB7147636010100002</t>
  </si>
  <si>
    <t>GE62TB7220845064300009</t>
  </si>
  <si>
    <t>GE90TB7793645063600013</t>
  </si>
  <si>
    <t>GE94TB1100000309179990</t>
  </si>
  <si>
    <t>GE84TB7975536010100003</t>
  </si>
  <si>
    <t>GE85TB7139145063600042</t>
  </si>
  <si>
    <t>GE08TB7660345066300001</t>
  </si>
  <si>
    <t>GE81BG0000000549813200</t>
  </si>
  <si>
    <t>GE87TB7247745063600008</t>
  </si>
  <si>
    <t>GE52TB1112636010100053</t>
  </si>
  <si>
    <t>GE48TB7203745061100116</t>
  </si>
  <si>
    <t>GE24BG0000000104656200</t>
  </si>
  <si>
    <t>GE98BG0000000131433852</t>
  </si>
  <si>
    <t>GE34TB7387445061100010</t>
  </si>
  <si>
    <t>GE39TB0710936010300016</t>
  </si>
  <si>
    <t>GE72TB7354645064300026</t>
  </si>
  <si>
    <t>GE70KS0000000000123329</t>
  </si>
  <si>
    <t>GE48TB7437145064300019</t>
  </si>
  <si>
    <t>GE58BG0000000223053400</t>
  </si>
  <si>
    <t>GE30BG0000000135556800</t>
  </si>
  <si>
    <t>GE30BG0000000161889875</t>
  </si>
  <si>
    <t>GE62TB1100000101179101</t>
  </si>
  <si>
    <t>GE70TB1100000048701375</t>
  </si>
  <si>
    <t>GE26TB7947836010100007</t>
  </si>
  <si>
    <t>GE07TB1165145161600001</t>
  </si>
  <si>
    <t>GE18BG0000000829812400</t>
  </si>
  <si>
    <t>GE27BG0000000131343950</t>
  </si>
  <si>
    <t>GE46TB7013245064300007</t>
  </si>
  <si>
    <t>GE41BG0000000518215200</t>
  </si>
  <si>
    <t>GE73TB7053445165100008</t>
  </si>
  <si>
    <t>GE46TB7719045061100092</t>
  </si>
  <si>
    <t>GE78TB7068036060100001</t>
  </si>
  <si>
    <t>GE04VT1000000625334506</t>
  </si>
  <si>
    <t>GE80TB1100000999701999</t>
  </si>
  <si>
    <t>GE18TB7953245061100041</t>
  </si>
  <si>
    <t>GE79TB1100000100089000</t>
  </si>
  <si>
    <t>GE67TB7251345061100013</t>
  </si>
  <si>
    <t>GE07TB7131645068100002</t>
  </si>
  <si>
    <t>GE33TB7120545061600022</t>
  </si>
  <si>
    <t>GE06BG0000000184090600</t>
  </si>
  <si>
    <t>სს "ვითიბი ბანკი ჯორჯია"</t>
  </si>
  <si>
    <t>გრიგოლ იობაშვილი</t>
  </si>
  <si>
    <t>ბადრი ნეფარიძე</t>
  </si>
  <si>
    <t>გიორგი მარგიევი</t>
  </si>
  <si>
    <t>თორნიკე ჯინჭველეიშვილი</t>
  </si>
  <si>
    <t>მარინე ფალიანი</t>
  </si>
  <si>
    <t>მარიამ მეღვინეთუხუცესი</t>
  </si>
  <si>
    <t>შალვა შარაშენიძე</t>
  </si>
  <si>
    <t>ზაზა აღლემაშვილი</t>
  </si>
  <si>
    <t>გიორგი მაჭავარიანი</t>
  </si>
  <si>
    <t>ნატო ცოფურაშვილი</t>
  </si>
  <si>
    <t>გიორგი ნამგალაური</t>
  </si>
  <si>
    <t>ნატა ხურციძე  თანამშრომელი</t>
  </si>
  <si>
    <t>პეტრე მეტაქსა</t>
  </si>
  <si>
    <t>გიორგი ასლანიკაშვილი</t>
  </si>
  <si>
    <t>გიორგი შიხაშვილი</t>
  </si>
  <si>
    <t>ლევან ძაგანია</t>
  </si>
  <si>
    <t>ირაკლი ცისკარიშვილი</t>
  </si>
  <si>
    <t>დავითი კლდიაშვილი</t>
  </si>
  <si>
    <t>გიორგი ჟღენტი</t>
  </si>
  <si>
    <t>ნათია მურაჩაშვილი</t>
  </si>
  <si>
    <t>თამარ კაკულია</t>
  </si>
  <si>
    <t>დავით ჯაფარიძე</t>
  </si>
  <si>
    <t>გიორგი კორსანტია</t>
  </si>
  <si>
    <t>ნათია ახალაშვილი</t>
  </si>
  <si>
    <t>ლევან ხარზიანი</t>
  </si>
  <si>
    <t>ვახტანგ სურგულაძე</t>
  </si>
  <si>
    <t>მაია გიორგობიანი</t>
  </si>
  <si>
    <t>მედეა მაჭავარიანი</t>
  </si>
  <si>
    <t>თეიმურაზ გეგეშიძე</t>
  </si>
  <si>
    <t>ზაზა ბერბიჭაშვილი</t>
  </si>
  <si>
    <t>გიორგი სიორიძე</t>
  </si>
  <si>
    <t>გიგა მჭედლიშვილი</t>
  </si>
  <si>
    <t>უჩა მაჩაიძე</t>
  </si>
  <si>
    <t>თეონა ბერიძე</t>
  </si>
  <si>
    <t>ლევან ბაშინურიძე</t>
  </si>
  <si>
    <t>თამარ ჩიქოვანი</t>
  </si>
  <si>
    <t>თეიმურაზ ჯაფარიძე</t>
  </si>
  <si>
    <t>ნინო გრძელიშვილი</t>
  </si>
  <si>
    <t>ზურაბ ფიჩხაია</t>
  </si>
  <si>
    <t>ამირან ჭაბუკიანი</t>
  </si>
  <si>
    <t>მანუჩარ მსხალაია</t>
  </si>
  <si>
    <t>ლაშა არევაძე</t>
  </si>
  <si>
    <t>მაკა ჯიქიძე</t>
  </si>
  <si>
    <t>შპს ეკო ფრეშ ჯეორჯია</t>
  </si>
  <si>
    <t>ეკატერინე ჭელიძე</t>
  </si>
  <si>
    <t>ანნა ნინუა</t>
  </si>
  <si>
    <t>იაგო ჟიჟიაშვილი</t>
  </si>
  <si>
    <t>ჯიმშერი ჯალაბაძე</t>
  </si>
  <si>
    <t>მირზა მეშველიანი</t>
  </si>
  <si>
    <t>თამარ ბენაშვილი</t>
  </si>
  <si>
    <t>ლუსინე მატევოსიანი</t>
  </si>
  <si>
    <t>გიორგი კეკელიძე</t>
  </si>
  <si>
    <t>ალექსანდრე ზიდირიდის</t>
  </si>
  <si>
    <t>ლამარა ჩარგეიშვილი</t>
  </si>
  <si>
    <t>ეთერ დევდარიანი</t>
  </si>
  <si>
    <t>მაია მიქავა</t>
  </si>
  <si>
    <t>შოთა მამისაშვილი</t>
  </si>
  <si>
    <t>ილია დუღაძე</t>
  </si>
  <si>
    <t>ავთანდილ ქვემოთიანი</t>
  </si>
  <si>
    <t>გიორგი მჭედლიძე</t>
  </si>
  <si>
    <t>მარიანა არჩუაძე</t>
  </si>
  <si>
    <t>იაგორ ნერგაძე</t>
  </si>
  <si>
    <t>ნიკოლოზ ჩერქეზიშვილი</t>
  </si>
  <si>
    <t>16001004067</t>
  </si>
  <si>
    <t>სტიკერი 15 სმ დიამეტრი, მაჟორიტარ ნიკოლოზ ჩერქეზიშვილის გამოსახულებით</t>
  </si>
  <si>
    <t>სტიკერის ღირებულება</t>
  </si>
  <si>
    <t>5000 ცალი</t>
  </si>
  <si>
    <t>2020 წლის 31 ოქტომბერი</t>
  </si>
  <si>
    <t>შპს იუნირენთ ჰოლდინგი</t>
  </si>
  <si>
    <t>მსუბუქი ავტომობილი</t>
  </si>
  <si>
    <t>Toyota</t>
  </si>
  <si>
    <t>Prado</t>
  </si>
  <si>
    <t>BMW</t>
  </si>
  <si>
    <t>X6</t>
  </si>
  <si>
    <t>X5</t>
  </si>
  <si>
    <t>Land Cruiser 200</t>
  </si>
  <si>
    <t>Range Rover</t>
  </si>
  <si>
    <t>Vogue</t>
  </si>
  <si>
    <t>S Class</t>
  </si>
  <si>
    <t>7 Series</t>
  </si>
  <si>
    <t>ქ. თბილისი, პუშკინის ქ. 6</t>
  </si>
  <si>
    <t>01.15.04.022.001.01.011</t>
  </si>
  <si>
    <t>2020 წლის 28 თებერვლიდან 2020 წლის 30 ნოემბრის ჩათვლით</t>
  </si>
  <si>
    <t>56 კვ.მ</t>
  </si>
  <si>
    <t>01013000704</t>
  </si>
  <si>
    <t>ფ/პ აბრამ ჩანჩალაშვილი</t>
  </si>
  <si>
    <t>გზირიშვილი</t>
  </si>
  <si>
    <t xml:space="preserve">არევაძე </t>
  </si>
  <si>
    <t>ფოლადიშვილი</t>
  </si>
  <si>
    <t>ნოზაძე</t>
  </si>
  <si>
    <t xml:space="preserve">კუპრაძე </t>
  </si>
  <si>
    <t>ბიწაძე</t>
  </si>
  <si>
    <t>ჯონი</t>
  </si>
  <si>
    <t>ჭიქაშუა</t>
  </si>
  <si>
    <t>კუდაშვილი</t>
  </si>
  <si>
    <t>მედეია</t>
  </si>
  <si>
    <t>ჭველიძე</t>
  </si>
  <si>
    <t>ზაქარეიშვილი</t>
  </si>
  <si>
    <t xml:space="preserve">სამუშია </t>
  </si>
  <si>
    <t>ბასიშვილი</t>
  </si>
  <si>
    <t>მზია</t>
  </si>
  <si>
    <t>ბოტკოველი</t>
  </si>
  <si>
    <t>36001013286</t>
  </si>
  <si>
    <t>01011029229</t>
  </si>
  <si>
    <t>01017052194</t>
  </si>
  <si>
    <t>57001057761</t>
  </si>
  <si>
    <t>57001028067</t>
  </si>
  <si>
    <t>01005021381</t>
  </si>
  <si>
    <t>48001024710</t>
  </si>
  <si>
    <t>61006003574</t>
  </si>
  <si>
    <t>17001029439</t>
  </si>
  <si>
    <t>01013010327</t>
  </si>
  <si>
    <t>01011020182</t>
  </si>
  <si>
    <t>37001047595</t>
  </si>
  <si>
    <t>59004001205</t>
  </si>
  <si>
    <t>20001016534</t>
  </si>
  <si>
    <t>ხელმძღვანელის მოადგილე</t>
  </si>
  <si>
    <t>საარჩევნო სპეციალისტი (ვანი)</t>
  </si>
  <si>
    <t>ლაგოდეხის ოფისის ხელმძღვანელი</t>
  </si>
  <si>
    <t>თიანეთის საარჩევნო სპეციალსიტი</t>
  </si>
  <si>
    <t>EF716FF</t>
  </si>
  <si>
    <t>2020 წლის 01 ოქტომბრიდან 31 ოქტომბერის ჩათვლით</t>
  </si>
  <si>
    <t>შპს ჯი ტი ეს</t>
  </si>
  <si>
    <t>საპენსიო</t>
  </si>
  <si>
    <t>ბიუჯეტში ზედმეტად გადახდილი თანხა</t>
  </si>
  <si>
    <t>ბანერი</t>
  </si>
  <si>
    <t>GA0634</t>
  </si>
  <si>
    <t>UV190VU</t>
  </si>
  <si>
    <t>HD115DH</t>
  </si>
  <si>
    <t>FF744FI</t>
  </si>
  <si>
    <t>DD295FF</t>
  </si>
  <si>
    <t>ვერა</t>
  </si>
  <si>
    <t>დოლიძე</t>
  </si>
  <si>
    <t>01019035970</t>
  </si>
  <si>
    <t>01.09.2020 - 31.10.2020</t>
  </si>
  <si>
    <t>სექტემბერი</t>
  </si>
  <si>
    <t>აგვისტო</t>
  </si>
  <si>
    <t>დავითი</t>
  </si>
  <si>
    <t>ივანიშვილი</t>
  </si>
  <si>
    <t>ცოფურაშვილი</t>
  </si>
  <si>
    <t>01001087156</t>
  </si>
  <si>
    <t>ძაგნიძე</t>
  </si>
  <si>
    <t>01001092973</t>
  </si>
  <si>
    <t>გლდანის ოფისის მენეჯერი</t>
  </si>
  <si>
    <t>01019003388</t>
  </si>
  <si>
    <t xml:space="preserve">ნაძალადევის ოფისის ხელმძღვანელის მოადგილე </t>
  </si>
  <si>
    <t>საზოგადოებასთან ურთიერთობის სპეციალისტი (ნაძალადევი)</t>
  </si>
  <si>
    <t>გენადი</t>
  </si>
  <si>
    <t>61002006260</t>
  </si>
  <si>
    <t>ბათუმის შტაბის ხელმძღვანელის მოადგილე</t>
  </si>
  <si>
    <t>პატარაია</t>
  </si>
  <si>
    <t>01013012637</t>
  </si>
  <si>
    <t>აჭარის შტაბის ხელმძღვანელის მოადგილე</t>
  </si>
  <si>
    <t>მახათაძე</t>
  </si>
  <si>
    <t>მურად</t>
  </si>
  <si>
    <t>მურადოვი</t>
  </si>
  <si>
    <t>ემინ</t>
  </si>
  <si>
    <t>ახმედოვი</t>
  </si>
  <si>
    <t>საარჩევნო სპეციალისტი (მარნეული)</t>
  </si>
  <si>
    <t>მალაქხანუმ</t>
  </si>
  <si>
    <t>გულიევა</t>
  </si>
  <si>
    <t>მიტროფანე</t>
  </si>
  <si>
    <t>სტურუა</t>
  </si>
  <si>
    <t>სამტრედიის ოფისისი ხელმძღვანელი</t>
  </si>
  <si>
    <t>ხაჭაპურიძე</t>
  </si>
  <si>
    <t>ლოჯისტიკის სპეციალისტი (წყალტუბო)</t>
  </si>
  <si>
    <t>გუგავა</t>
  </si>
  <si>
    <t>ჩუბინიძე</t>
  </si>
  <si>
    <t>01001093037</t>
  </si>
  <si>
    <t>მიქაძე</t>
  </si>
  <si>
    <t>02001001567</t>
  </si>
  <si>
    <t>თერჯოლის ოფისის მენეჯერი</t>
  </si>
  <si>
    <t>წურწუმია</t>
  </si>
  <si>
    <t>48001004901</t>
  </si>
  <si>
    <t>ლიკა</t>
  </si>
  <si>
    <t>სამქანაშვილი</t>
  </si>
  <si>
    <t>48001025690</t>
  </si>
  <si>
    <t>ცხაკაია</t>
  </si>
  <si>
    <t>დავიდ</t>
  </si>
  <si>
    <t>ჯაღაცპანიან</t>
  </si>
  <si>
    <t xml:space="preserve">მერაბ </t>
  </si>
  <si>
    <t>მაჭუტაძე</t>
  </si>
  <si>
    <t>ლოჯისტიკის სპეციალისტი (ხელვაჩაური)</t>
  </si>
  <si>
    <t>საბრი</t>
  </si>
  <si>
    <t>ბრუნჯაძე</t>
  </si>
  <si>
    <t>34001008877</t>
  </si>
  <si>
    <t>ამბაკო</t>
  </si>
  <si>
    <t>ჯაფარიძე</t>
  </si>
  <si>
    <t>ანნა</t>
  </si>
  <si>
    <t>თავაძე</t>
  </si>
  <si>
    <t>სილოვანი</t>
  </si>
  <si>
    <t>გვასალია</t>
  </si>
  <si>
    <t>42001010147</t>
  </si>
  <si>
    <t xml:space="preserve">შორენა </t>
  </si>
  <si>
    <t>მირცხულავა</t>
  </si>
  <si>
    <t>42001006500</t>
  </si>
  <si>
    <t>ფოთის ოფისის ხელმძღვანელის მოადგილე</t>
  </si>
  <si>
    <t>42001030576</t>
  </si>
  <si>
    <t>ხომერიკი</t>
  </si>
  <si>
    <t>42001011672</t>
  </si>
  <si>
    <t>ფოთის ოფისის საარცევნო სპეციალისტი</t>
  </si>
  <si>
    <t>არევაძე</t>
  </si>
  <si>
    <t>კუპრაძე</t>
  </si>
  <si>
    <t>ძირტკბილაშვილი</t>
  </si>
  <si>
    <t>მიქელაძე</t>
  </si>
  <si>
    <t>წალკის საარჩევნო სპეციალისტი</t>
  </si>
  <si>
    <t>წიკლაური</t>
  </si>
  <si>
    <t>24001045650</t>
  </si>
  <si>
    <t>კასპის ოფისის მენეჯერი</t>
  </si>
  <si>
    <t>სამუშია</t>
  </si>
  <si>
    <t>დავით თუჯიშვილი</t>
  </si>
  <si>
    <t>GE04TB7757736010100014</t>
  </si>
  <si>
    <t xml:space="preserve">TBCBGE22   </t>
  </si>
  <si>
    <t>დიმიტრი ლობჯანიძე</t>
  </si>
  <si>
    <t>01019072400</t>
  </si>
  <si>
    <t>GE02TB7118645061100058</t>
  </si>
  <si>
    <t>გიორგი კანაშვილი</t>
  </si>
  <si>
    <t>01006014108</t>
  </si>
  <si>
    <t>GE83TB3728745063622479</t>
  </si>
  <si>
    <t>TBCBGE22</t>
  </si>
  <si>
    <t>ნინო გოგალაძე</t>
  </si>
  <si>
    <t>01026012891</t>
  </si>
  <si>
    <t>GE60TB7593945064300014</t>
  </si>
  <si>
    <t>გიორგი ნადირაძე</t>
  </si>
  <si>
    <t>01029012564</t>
  </si>
  <si>
    <t>GE79TB1127945063822334</t>
  </si>
  <si>
    <t>დავით ძიძიშვილი</t>
  </si>
  <si>
    <t>61001030119</t>
  </si>
  <si>
    <t>GE28TB7840345061600012</t>
  </si>
  <si>
    <t>ეკატერინე ჯაფარიძე</t>
  </si>
  <si>
    <t>01019001021</t>
  </si>
  <si>
    <t>GE58TB7761145061100002</t>
  </si>
  <si>
    <t>ბადრი გუნია</t>
  </si>
  <si>
    <t>01008009532</t>
  </si>
  <si>
    <t>GE84TB7142645068100006</t>
  </si>
  <si>
    <t>ზურაბ ჩიკვაიძე</t>
  </si>
  <si>
    <t>GE74TB7576636010100049</t>
  </si>
  <si>
    <t>მანანა ბანძელაძე</t>
  </si>
  <si>
    <t>60001055650</t>
  </si>
  <si>
    <t>GE51TB7430336010100018</t>
  </si>
  <si>
    <t>ირაკლი ხაზარაძე</t>
  </si>
  <si>
    <t>GE46BG0000000625697900</t>
  </si>
  <si>
    <t>BAGAGE22</t>
  </si>
  <si>
    <t>თამაზ გზირიშვილი</t>
  </si>
  <si>
    <t>01004002930</t>
  </si>
  <si>
    <t>GE88TB7255145066300003</t>
  </si>
  <si>
    <t>მარიამ ყიფიანი</t>
  </si>
  <si>
    <t>01019048498</t>
  </si>
  <si>
    <t>GE41TB7888345061100059</t>
  </si>
  <si>
    <t>აკაკი ხაჩიძე</t>
  </si>
  <si>
    <t>01021010919</t>
  </si>
  <si>
    <t>GE54TB1176545061622334</t>
  </si>
  <si>
    <t>ნოდარ დავითაია</t>
  </si>
  <si>
    <t>01026011257</t>
  </si>
  <si>
    <t>GE33PB1036010024470001</t>
  </si>
  <si>
    <t>PAHAGE22</t>
  </si>
  <si>
    <t>კონსტანტინე გუნია</t>
  </si>
  <si>
    <t>01024078803</t>
  </si>
  <si>
    <t>GE03TB7811645061100019</t>
  </si>
  <si>
    <t>ალექსანდრე ბახტაძე</t>
  </si>
  <si>
    <t>01024065594</t>
  </si>
  <si>
    <t>GE56TB7565745061100011</t>
  </si>
  <si>
    <t>გიორგი მშვიდობაძე</t>
  </si>
  <si>
    <t>01009005249</t>
  </si>
  <si>
    <t>GE38TB7207145066300005</t>
  </si>
  <si>
    <t>GE17TB1040345063622481</t>
  </si>
  <si>
    <t>ლანა გალდავა</t>
  </si>
  <si>
    <t>01017007567</t>
  </si>
  <si>
    <t>GE70TB7386645064300014</t>
  </si>
  <si>
    <t xml:space="preserve">ნიკოლოზ შურღაია </t>
  </si>
  <si>
    <t>01017000888</t>
  </si>
  <si>
    <t>GE22BG0000000230408200</t>
  </si>
  <si>
    <t>ირაკლი დავითაია</t>
  </si>
  <si>
    <t>01024051872</t>
  </si>
  <si>
    <t>GE18TB7555845066300002</t>
  </si>
  <si>
    <t>გიორგი ოქროაშვილი</t>
  </si>
  <si>
    <t>GE35TB7632045061600019</t>
  </si>
  <si>
    <t>დიმიტრი აბაშიძე</t>
  </si>
  <si>
    <t>GE03TB7879945068100004</t>
  </si>
  <si>
    <t>გია ფარქოსაძე</t>
  </si>
  <si>
    <t>01024002382</t>
  </si>
  <si>
    <t>GE16TB0600000300179865</t>
  </si>
  <si>
    <t>ლევან ჯორბენაძე</t>
  </si>
  <si>
    <t>GE39TB1150645061622347</t>
  </si>
  <si>
    <t>გვანცა გოგიბერიძე</t>
  </si>
  <si>
    <t>01010006090</t>
  </si>
  <si>
    <t>GE34TB7035045064300006</t>
  </si>
  <si>
    <t>მარიამ ჭუმბურიძე</t>
  </si>
  <si>
    <t>01026008454</t>
  </si>
  <si>
    <t>GE20TB7447745063600041</t>
  </si>
  <si>
    <t>ეკა ასლანიდი</t>
  </si>
  <si>
    <t>01026010564</t>
  </si>
  <si>
    <t>GE83TB7732845068100002</t>
  </si>
  <si>
    <t>ბესიკი ბიჭიაშვილი</t>
  </si>
  <si>
    <t>31001016113</t>
  </si>
  <si>
    <t>GE36TB7186545061100028</t>
  </si>
  <si>
    <t>ივანე ხაზარაძე</t>
  </si>
  <si>
    <t>01008002602</t>
  </si>
  <si>
    <t>GE61KS0000001360111603</t>
  </si>
  <si>
    <t>TEBAGE22</t>
  </si>
  <si>
    <t>ნათია შარაბიძე</t>
  </si>
  <si>
    <t>01017001548</t>
  </si>
  <si>
    <t>GE29TB7822636010100005</t>
  </si>
  <si>
    <t>ნანი ანდიაშვილი</t>
  </si>
  <si>
    <t>01008001539</t>
  </si>
  <si>
    <t>GE91TB1100000309711701</t>
  </si>
  <si>
    <t>ჯუმბერ ლომინაძე</t>
  </si>
  <si>
    <t>01008013815</t>
  </si>
  <si>
    <t>GE80TB0800000000701777</t>
  </si>
  <si>
    <t>ლევან ყუბანეიშვილი</t>
  </si>
  <si>
    <t>01024011144</t>
  </si>
  <si>
    <t>GE37BG0000000161118502</t>
  </si>
  <si>
    <t>ვახტანგ შარაშენიძე</t>
  </si>
  <si>
    <t>01010002753</t>
  </si>
  <si>
    <t>GE32TB0100000007701077</t>
  </si>
  <si>
    <t>მალხაზ ვახტანგაშვილი</t>
  </si>
  <si>
    <t>59002001330</t>
  </si>
  <si>
    <t>სარეკლამო ბანერი 12კვ.მ, მის: მცხეთა, ფარნავაზის მოედანი N2ა, სარგებლობის პერიოდი 2020 წლის 16 სექტემბრიდა 2020 წლის 31 ოქტომბრის ჩათვლით</t>
  </si>
  <si>
    <t>ბანერის იჯარა</t>
  </si>
  <si>
    <t>12კვ.მ</t>
  </si>
  <si>
    <t>თორნიკე ჯიქია</t>
  </si>
  <si>
    <t>საოფის ფართი 150 კვ.მ, ს/კ 29.08.31.055; მის: ქ. წყალტუბო, წერეთლის ქ. N8, სარგებლობის პერიოდი 2020 წლის 21 სექტემბრიდან 2021 წლის 1 სექტემბრამდე</t>
  </si>
  <si>
    <t>150კვ.მ</t>
  </si>
  <si>
    <t>მაია კუნდუხაშვილი</t>
  </si>
  <si>
    <t>01013012526</t>
  </si>
  <si>
    <t>GE76KS0000000365110165</t>
  </si>
  <si>
    <t>ნიკა ჟღერია</t>
  </si>
  <si>
    <t>GE96TB7964745068100007</t>
  </si>
  <si>
    <t>კახაბერ ჟღენტი</t>
  </si>
  <si>
    <t>GE21TB7256345166300001</t>
  </si>
  <si>
    <t>ეკა ფირცხალავა</t>
  </si>
  <si>
    <t>01017007906</t>
  </si>
  <si>
    <t>GE26BG0000000346073644</t>
  </si>
  <si>
    <t>გიორგი ოსეფაშვილი</t>
  </si>
  <si>
    <t>31001052183</t>
  </si>
  <si>
    <t>GE98BG0000000310067500</t>
  </si>
  <si>
    <t>დავითი ჟღენტი</t>
  </si>
  <si>
    <t>01030036974</t>
  </si>
  <si>
    <t>GE29TB7257845061100081</t>
  </si>
  <si>
    <t>ჟან-პატრიკ მარსელ ვოიზინ</t>
  </si>
  <si>
    <t>01191014739</t>
  </si>
  <si>
    <t>GE69TB7665145164400001</t>
  </si>
  <si>
    <t>ნოდარ დევიძე</t>
  </si>
  <si>
    <t>01024010645</t>
  </si>
  <si>
    <t>GE02TB7947145164300001</t>
  </si>
  <si>
    <t>გიორგი კენჭოშვილი</t>
  </si>
  <si>
    <t>54001004152</t>
  </si>
  <si>
    <t>GE90TB7414245064300020</t>
  </si>
  <si>
    <t>გიორგი ჭინჭარაული</t>
  </si>
  <si>
    <t>12001024279</t>
  </si>
  <si>
    <t>GE86TB7066445064300022</t>
  </si>
  <si>
    <t>თეონა ჩაჩხიანი</t>
  </si>
  <si>
    <t>01029016686</t>
  </si>
  <si>
    <t>GE19TB7623945061100095</t>
  </si>
  <si>
    <t>ზურაბ თაბუკაშვილი</t>
  </si>
  <si>
    <t>01004008789</t>
  </si>
  <si>
    <t>GE39TB1139945062122335</t>
  </si>
  <si>
    <t>მიხეილ შარაშენიძე</t>
  </si>
  <si>
    <t>01010003302</t>
  </si>
  <si>
    <t>GE10TB1108645063622490</t>
  </si>
  <si>
    <t>ბესიკ ლიპარტელიანი</t>
  </si>
  <si>
    <t>01014000258</t>
  </si>
  <si>
    <t>GE72TB7641145066300003</t>
  </si>
  <si>
    <t>ბესიკ მეშველიანი</t>
  </si>
  <si>
    <t>27001000230</t>
  </si>
  <si>
    <t>GE35TB7804436010100031</t>
  </si>
  <si>
    <t>ნინო ღლონტი</t>
  </si>
  <si>
    <t>01030004925</t>
  </si>
  <si>
    <t>GE71TB1147536010100003</t>
  </si>
  <si>
    <t>ნიკოლოზ ხვადაგიანი</t>
  </si>
  <si>
    <t>01030012539</t>
  </si>
  <si>
    <t>GE70TB7381136010100002</t>
  </si>
  <si>
    <t>დავით ლაცაბიძე</t>
  </si>
  <si>
    <t>01004003337</t>
  </si>
  <si>
    <t>GE18TB1133145064322334</t>
  </si>
  <si>
    <t>თემური ამონაშვილი</t>
  </si>
  <si>
    <t>13001016730</t>
  </si>
  <si>
    <t>GE39TB7094845064300030</t>
  </si>
  <si>
    <t>პაატა მეშველიანი</t>
  </si>
  <si>
    <t>01006004158</t>
  </si>
  <si>
    <t>GE86TB7804036010300020</t>
  </si>
  <si>
    <t>გიორგი კენჭაძე</t>
  </si>
  <si>
    <t>01030018310</t>
  </si>
  <si>
    <t>GE66TB1100000361101005</t>
  </si>
  <si>
    <t>თეონა ამონაშვილი</t>
  </si>
  <si>
    <t>13001041953</t>
  </si>
  <si>
    <t>GE31TB7935745061100100</t>
  </si>
  <si>
    <t>მალხაზი ხოსროშვილი</t>
  </si>
  <si>
    <t>31001013671</t>
  </si>
  <si>
    <t>GE44TB7077945064300009</t>
  </si>
  <si>
    <t>ბაქარი აბრამიშვილი</t>
  </si>
  <si>
    <t>01033005386</t>
  </si>
  <si>
    <t>GE75TB7163445064300026</t>
  </si>
  <si>
    <t>სერგო ჩარაშვილი</t>
  </si>
  <si>
    <t>01002025879</t>
  </si>
  <si>
    <t>GE55TB1105045062122337</t>
  </si>
  <si>
    <t>ზურაბ ადეიშვილი</t>
  </si>
  <si>
    <t>35001012411</t>
  </si>
  <si>
    <t>GE60TB7161136010100027</t>
  </si>
  <si>
    <t>ნინო მამუჩაშვილი</t>
  </si>
  <si>
    <t>01009007892</t>
  </si>
  <si>
    <t>GE30TB7967136010100037</t>
  </si>
  <si>
    <t>მაია გულბანი</t>
  </si>
  <si>
    <t>62004000983</t>
  </si>
  <si>
    <t>GE51TB1100000701718715</t>
  </si>
  <si>
    <t>დავით უსუფაშვილი</t>
  </si>
  <si>
    <t>35001007315</t>
  </si>
  <si>
    <t>GE56TB0600000028701947</t>
  </si>
  <si>
    <t>თინათინ ხიდაშელი</t>
  </si>
  <si>
    <t>01014000670</t>
  </si>
  <si>
    <t>GE66TB0600000027179740</t>
  </si>
  <si>
    <t>ნათია ოსიშვილი</t>
  </si>
  <si>
    <t>01030007596</t>
  </si>
  <si>
    <t>GE03TB0682645061622339</t>
  </si>
  <si>
    <t>თენგიზ გუჯეჯიანი</t>
  </si>
  <si>
    <t>62007008385</t>
  </si>
  <si>
    <t>GE55TB7068845063300002</t>
  </si>
  <si>
    <t>ზურაბ სისაური</t>
  </si>
  <si>
    <t>20001030548</t>
  </si>
  <si>
    <t>GE12TB1100000317201038</t>
  </si>
  <si>
    <t>გურამ ქისიშვილი</t>
  </si>
  <si>
    <t>16001032524</t>
  </si>
  <si>
    <t>GE56TB7433445062100003</t>
  </si>
  <si>
    <t>გიორგი მახოშვილი</t>
  </si>
  <si>
    <t>01033004207</t>
  </si>
  <si>
    <t>GE10TB7140545061600018</t>
  </si>
  <si>
    <t>ლევანი გოგუა</t>
  </si>
  <si>
    <t>01017039792</t>
  </si>
  <si>
    <t>GE97TB7657145063600019</t>
  </si>
  <si>
    <t>გულო ზუმბაძე</t>
  </si>
  <si>
    <t xml:space="preserve">  01029005266</t>
  </si>
  <si>
    <t>01.18.27.009.047 არასაცხოვრებელი ფართი 38.4კვ.მ; ქ. თბილისი, მეფრინველეობის ქ. N67ა/ ქ. თბილისი, მეფრინველეობის ქ. N67; მომსახურების ვადა 2020 წლის 22 სექტემბრიდან 2020 წლის 31 ოქტომბრის ჩათვლით</t>
  </si>
  <si>
    <t>38.4კვ.მ</t>
  </si>
  <si>
    <t>მალხაზ ვახტანგიშვილი</t>
  </si>
  <si>
    <t>5900200133</t>
  </si>
  <si>
    <t>ბანერი 15 კვ.მ მცხეთა, სამხედროს ქ. N12 უსინათლოთა საზ. საცხოვრებლი კორპუსის მიმდებარედ, სარგებლობის ვადა 2020 წლის 22 სექტემბრიდან 31 ოქტომბრის ჩათვლით</t>
  </si>
  <si>
    <t>15კვ.მ</t>
  </si>
  <si>
    <t>ბანერი 15 კვ.მ მცხეთა, სოფ. კარსანი, ეზოს მ/ტ; სარგებლობის ვადა 2020 წლის 10 ოქტომბრიდან 31 ოქტომბრის ჩათვლით</t>
  </si>
  <si>
    <t>სიგნალიზაცია</t>
  </si>
  <si>
    <t>სოციალური კვლევა</t>
  </si>
  <si>
    <t>domain.com</t>
  </si>
  <si>
    <t>SendGrid</t>
  </si>
  <si>
    <t>ინტერნეტის დაყენება</t>
  </si>
  <si>
    <t>domain.ge</t>
  </si>
  <si>
    <t>ინტერნეტის გადახდის ჯარიმა</t>
  </si>
  <si>
    <t>სავიზიტო ბარათი</t>
  </si>
  <si>
    <t>სატელევიზიო და რადიო სარეკლამო კამპანიის დაგეგმვა</t>
  </si>
  <si>
    <t>1.2.15.8</t>
  </si>
  <si>
    <t>1.2.15.9</t>
  </si>
  <si>
    <t>1.2.15.10</t>
  </si>
  <si>
    <t>1.2.15.11</t>
  </si>
  <si>
    <t>1.2.15.12</t>
  </si>
  <si>
    <t>1.2.15.13</t>
  </si>
  <si>
    <t>ნაცვლიშვილი ანა</t>
  </si>
  <si>
    <t>დათუნაშვილი თამაზ</t>
  </si>
  <si>
    <t>ლომიტაშვილი თინათინ</t>
  </si>
  <si>
    <t>სიორიძე გიორგი</t>
  </si>
  <si>
    <t>ბენაშვილი თამარ</t>
  </si>
  <si>
    <t>კუტუბიძე თამარ</t>
  </si>
  <si>
    <t>ხვითარია სალომე</t>
  </si>
  <si>
    <t>სალდაძე ირაკლი</t>
  </si>
  <si>
    <t>ჯორბენაძე ლევან</t>
  </si>
  <si>
    <t>ნიჟარაძე ქეთევან</t>
  </si>
  <si>
    <t>ფიფია ნანა</t>
  </si>
  <si>
    <t>მოძმანაშვილი ნაზი</t>
  </si>
  <si>
    <t>ჟღერია ნიკა</t>
  </si>
  <si>
    <t>თუჯიშვილი დავით</t>
  </si>
  <si>
    <t>ჭურღულია ბაქარი</t>
  </si>
  <si>
    <t>ბერუაშვილი ანა</t>
  </si>
  <si>
    <t>ბალანჩივაძე ელენე</t>
  </si>
  <si>
    <t>შერვაშიძე ნიკოლოზ</t>
  </si>
  <si>
    <t>კესაევი გიორგი</t>
  </si>
  <si>
    <t>დადიანი ირაკლი</t>
  </si>
  <si>
    <t>მინაძე ზაქარია</t>
  </si>
  <si>
    <t>მარკოზაშვილი მიხეილ</t>
  </si>
  <si>
    <t>გასანოვა ნაზი</t>
  </si>
  <si>
    <t>მგალობლიშვილი რუსუდან</t>
  </si>
  <si>
    <t>ენდელაძე თენგიზ</t>
  </si>
  <si>
    <t>წამალაშვილი ვახტანგ</t>
  </si>
  <si>
    <t>გიგაშვილი იაგო</t>
  </si>
  <si>
    <t>შენგელია კობა</t>
  </si>
  <si>
    <t>მაისურაძე ლაშა</t>
  </si>
  <si>
    <t>წეროძე სანდრო</t>
  </si>
  <si>
    <t>ჭიკაიძე ზურაბ</t>
  </si>
  <si>
    <t>მინაშვილი გიორგი</t>
  </si>
  <si>
    <t>ახვლედიანი ალექსანდრე</t>
  </si>
  <si>
    <t>ფიფია სიმონი</t>
  </si>
  <si>
    <t>ნადარაია ნატალია</t>
  </si>
  <si>
    <t>კანკია შადიმან</t>
  </si>
  <si>
    <t>კაპანაძე ივანე</t>
  </si>
  <si>
    <t>კობერიძე პაპუნა</t>
  </si>
  <si>
    <t>ძამაშვილი ილია</t>
  </si>
  <si>
    <t>გოგიაშვილი რევაზ</t>
  </si>
  <si>
    <t>მახარობლიძე მარიამ</t>
  </si>
  <si>
    <t>ცხადაძე ლევან</t>
  </si>
  <si>
    <t>შუკვანი ვახტანგ</t>
  </si>
  <si>
    <t>ნიშნიანიძე გრიგოლ</t>
  </si>
  <si>
    <t>დევდარიანი ნატალია</t>
  </si>
  <si>
    <t>ჩინჩალაძე ვაჩე</t>
  </si>
  <si>
    <t>გახელაძე სოფიო</t>
  </si>
  <si>
    <t>ხაზარაძე ირაკლი</t>
  </si>
  <si>
    <t>გულისაშვილი ქეთევან</t>
  </si>
  <si>
    <t>ძნელაძე თინათინ</t>
  </si>
  <si>
    <t>მაისურაძე თამრიკო</t>
  </si>
  <si>
    <t>ქვარცხავა თეონა</t>
  </si>
  <si>
    <t>ნიშნიანიძე დავით</t>
  </si>
  <si>
    <t>იაკობაშვილი ირმა</t>
  </si>
  <si>
    <t>ჟღენტი კახაბერ</t>
  </si>
  <si>
    <t>დიასამიძე ეკატერინე</t>
  </si>
  <si>
    <t>ოდიშარია მარიამ</t>
  </si>
  <si>
    <t>გასპარიანი ნორიკ</t>
  </si>
  <si>
    <t>მეტრეველი გიორგი</t>
  </si>
  <si>
    <t>გოდუაძე ნანა</t>
  </si>
  <si>
    <t>ღვინიაშვილი მარიამი</t>
  </si>
  <si>
    <t>ბელქანია ხათუნა</t>
  </si>
  <si>
    <t>ონიანი ონისე</t>
  </si>
  <si>
    <t>ღვინჯილია მანანა</t>
  </si>
  <si>
    <t>ინაშვილი თამარ</t>
  </si>
  <si>
    <t>მგელაძე რუსუდან</t>
  </si>
  <si>
    <t>აბაშიძე დიმიტრი</t>
  </si>
  <si>
    <t>ჯუღელი კახაბერ</t>
  </si>
  <si>
    <t>მღებრიშვილი ანა</t>
  </si>
  <si>
    <t>ჯიმშიტაშვილი თათია</t>
  </si>
  <si>
    <t>გიორგაძე კახა</t>
  </si>
  <si>
    <t>ბუხრაშვილი შორენა</t>
  </si>
  <si>
    <t>ასათიანი ლაშა</t>
  </si>
  <si>
    <t>ხინთიბიძე მაია</t>
  </si>
  <si>
    <t>ზუმბაძე გულო</t>
  </si>
  <si>
    <t>ნუცუბიძე უჩა</t>
  </si>
  <si>
    <t>სიორიძე კახა</t>
  </si>
  <si>
    <t>გოგატაძე ჟანა</t>
  </si>
  <si>
    <t>გოგიტიძე ირმა</t>
  </si>
  <si>
    <t>თინაშვილი თამარი</t>
  </si>
  <si>
    <t>გულიაშვილი ირინა</t>
  </si>
  <si>
    <t>შათირიშვილი თემურ</t>
  </si>
  <si>
    <t>არევაძე გიორგი</t>
  </si>
  <si>
    <t>ოქროაშვილი გიორგი</t>
  </si>
  <si>
    <t>ფეტვიაშვილი დავით</t>
  </si>
  <si>
    <t>რომელაშვილი თამარ</t>
  </si>
  <si>
    <t>სტრიჟაკი ლია</t>
  </si>
  <si>
    <t>ცატავა რამაზ</t>
  </si>
  <si>
    <t>დარჩია გიორგი</t>
  </si>
  <si>
    <t>ბაჩილავა ნინო</t>
  </si>
  <si>
    <t>დავითაძე ეკატერინე</t>
  </si>
  <si>
    <t>ფირცხალაიშვილი ივანე</t>
  </si>
  <si>
    <t>ლაბაძე ლევან</t>
  </si>
  <si>
    <t>ჩიჩუა მაია</t>
  </si>
  <si>
    <t>ბოყოველი თამარ</t>
  </si>
  <si>
    <t>ხოსიაშვილი ზაზა</t>
  </si>
  <si>
    <t>კაკალაშვილი მარიამი</t>
  </si>
  <si>
    <t>ცოფურაშვილი ქეთევან</t>
  </si>
  <si>
    <t>ბერიძიშვილი გიორგი</t>
  </si>
  <si>
    <t>ცხომელიძე მედეა</t>
  </si>
  <si>
    <t>ლომიძე ნათია</t>
  </si>
  <si>
    <t>ფხალაძე მიხეილ</t>
  </si>
  <si>
    <t>მახათაძე დიანა</t>
  </si>
  <si>
    <t>მარგიანი ლაშა</t>
  </si>
  <si>
    <t>ბოჭორიშვილი ვალერიანე</t>
  </si>
  <si>
    <t>მაღრაძე კუკური</t>
  </si>
  <si>
    <t>ბარამაძე ნინო</t>
  </si>
  <si>
    <t>ჭუმბურიძე დავით</t>
  </si>
  <si>
    <t>ტაბატაძე გიორგი</t>
  </si>
  <si>
    <t>მოლაშხია ოთარი</t>
  </si>
  <si>
    <t>გოცაძე ნინო</t>
  </si>
  <si>
    <t>გველებიანი კახა</t>
  </si>
  <si>
    <t>ძაგნიძე ნინო</t>
  </si>
  <si>
    <t>სურგულაძე კახაბერი</t>
  </si>
  <si>
    <t>ინასარიძე ჯუმბერ</t>
  </si>
  <si>
    <t>ნარიმანაშვილი თამაზი</t>
  </si>
  <si>
    <t>გიორგაძე ჯუმბერი</t>
  </si>
  <si>
    <t>ჭაჭიაშვილი მამუკა</t>
  </si>
  <si>
    <t>ბუხნიკაშვილი უტა</t>
  </si>
  <si>
    <t>გურჩიანი რუსუდან</t>
  </si>
  <si>
    <t>ჩიკვაიძე ზურაბ</t>
  </si>
  <si>
    <t>ახვლედიანი დავით</t>
  </si>
  <si>
    <t>გელაშვილი გელა</t>
  </si>
  <si>
    <t>ქევხიშვილი რამაზი</t>
  </si>
  <si>
    <t>სუხიშვილი გიორგი</t>
  </si>
  <si>
    <t>თებიძე გენადი</t>
  </si>
  <si>
    <t>პატარაია ზურაბ</t>
  </si>
  <si>
    <t>გიორგაძე ნუგზარ</t>
  </si>
  <si>
    <t>მურადოვი მურად</t>
  </si>
  <si>
    <t>ახმედოვი ემინ</t>
  </si>
  <si>
    <t>გულიევა მალაქხანუმ</t>
  </si>
  <si>
    <t>სტურუა მიტროფანე</t>
  </si>
  <si>
    <t>ჯიქია თორნიკე</t>
  </si>
  <si>
    <t>ღვინიანიძე მალხაზი</t>
  </si>
  <si>
    <t>ხაჭაპურიძე ზვიად</t>
  </si>
  <si>
    <t>დიასამიძე ზვიად</t>
  </si>
  <si>
    <t>ზოიძე გელა</t>
  </si>
  <si>
    <t>ველიძე შალვა</t>
  </si>
  <si>
    <t>ახალკაცი მაია</t>
  </si>
  <si>
    <t>კვინიკაძე თორნიკე</t>
  </si>
  <si>
    <t>ხვედელიძე მარიამ</t>
  </si>
  <si>
    <t>ბარბაქაძე გოგი</t>
  </si>
  <si>
    <t>ნონიაშვილი ალექსანდრე</t>
  </si>
  <si>
    <t>კუპრაძე იური</t>
  </si>
  <si>
    <t>ჯანაშია გოჩა</t>
  </si>
  <si>
    <t>ქანთარია დავით</t>
  </si>
  <si>
    <t>მაჭუტაძე ელგუჯა</t>
  </si>
  <si>
    <t>ბრუნჯაძე საბრი</t>
  </si>
  <si>
    <t>სანდოძე ფიქრია</t>
  </si>
  <si>
    <t>დავითაშვილი ოთარი</t>
  </si>
  <si>
    <t>ჩალაძე ნუგზარი</t>
  </si>
  <si>
    <t>ხვისტანი გიორგი</t>
  </si>
  <si>
    <t>გოშუანი მალხაზ</t>
  </si>
  <si>
    <t>ავალიანი ნანა</t>
  </si>
  <si>
    <t>აზიკური გელა</t>
  </si>
  <si>
    <t>ქუთათელაძე ანა</t>
  </si>
  <si>
    <t>ახვლედიანი გოგიტა</t>
  </si>
  <si>
    <t>ყურაშვილი კახა</t>
  </si>
  <si>
    <t>ბენდიანიშვილი ზურაბ</t>
  </si>
  <si>
    <t>ზოსიაშვილი რამაზ</t>
  </si>
  <si>
    <t>ჩუბინიძე გიორგი</t>
  </si>
  <si>
    <t>ბუზალაძე ვასილ</t>
  </si>
  <si>
    <t>მჭედლიძე სტელა</t>
  </si>
  <si>
    <t>ლომთაძე ანგელინა</t>
  </si>
  <si>
    <t>ჩხიკვაძე მალხაზ</t>
  </si>
  <si>
    <t>დარახველიძე ბეჟანი</t>
  </si>
  <si>
    <t>ოქრაძე ცისნამი</t>
  </si>
  <si>
    <t>ნატროშვილი მერი</t>
  </si>
  <si>
    <t>თოფურია გელა</t>
  </si>
  <si>
    <t>მიქაძე რევაზი</t>
  </si>
  <si>
    <t>ჩახავა შოთა</t>
  </si>
  <si>
    <t>მაკარიძე ვლადიმერი</t>
  </si>
  <si>
    <t>როინიშვილი ლია</t>
  </si>
  <si>
    <t>აბულაძე ლევან</t>
  </si>
  <si>
    <t>ბოლქვაძე ლაშა</t>
  </si>
  <si>
    <t>ვაშაკიძე მერაბი</t>
  </si>
  <si>
    <t>ყალიჩავა ბიძინა</t>
  </si>
  <si>
    <t>საჯაია კორნელი</t>
  </si>
  <si>
    <t>წურწუმია კორნელი</t>
  </si>
  <si>
    <t>ნარსია გელა</t>
  </si>
  <si>
    <t>ცატავა ლაშა</t>
  </si>
  <si>
    <t>დარჩიაშვილი ხათუნა</t>
  </si>
  <si>
    <t>ყურაშვილი ნოდარი</t>
  </si>
  <si>
    <t>ჟღენტი გოჩა</t>
  </si>
  <si>
    <t>პირმისაშვილი გიორგი</t>
  </si>
  <si>
    <t>აბაშიძე მერაბ</t>
  </si>
  <si>
    <t>ჩხიკვაძე ალექსანდრე</t>
  </si>
  <si>
    <t>წითელაური მაკა</t>
  </si>
  <si>
    <t>ივანიშვილი დავითი</t>
  </si>
  <si>
    <t>მაღრაძე ინგა</t>
  </si>
  <si>
    <t>დეკანაძე ჯემალ</t>
  </si>
  <si>
    <t>ებიტაშვილი თამარი</t>
  </si>
  <si>
    <t>ფაჩოშვილი კობა</t>
  </si>
  <si>
    <t>კაკონაშვილი ლევანი</t>
  </si>
  <si>
    <t>თავაძე ანნა</t>
  </si>
  <si>
    <t>მიქავა მარინე</t>
  </si>
  <si>
    <t>ხომასურიძე თამარი</t>
  </si>
  <si>
    <t>ფურცხვანიძე სულხანი</t>
  </si>
  <si>
    <t>გრძელივანიშვილი ციური</t>
  </si>
  <si>
    <t>კრიხელი შალვა</t>
  </si>
  <si>
    <t>ჩუნთიშვილი თორნიკე</t>
  </si>
  <si>
    <t>თულაშვილი თამარ</t>
  </si>
  <si>
    <t>ედიშერაშვილი გიორგი</t>
  </si>
  <si>
    <t>ლუაშვილი დათო</t>
  </si>
  <si>
    <t>მღებრიშვილი მარიამი</t>
  </si>
  <si>
    <t>გულორდავა სალომე</t>
  </si>
  <si>
    <t>ბესელია თორნიკე</t>
  </si>
  <si>
    <t>ქავთარია თეონა</t>
  </si>
  <si>
    <t>დარჩია ვაჟა</t>
  </si>
  <si>
    <t>ისმაილოვი ამინ</t>
  </si>
  <si>
    <t>გუგავა თინათინი</t>
  </si>
  <si>
    <t>ცქიფურიშვილი მალხაზი</t>
  </si>
  <si>
    <t>გაბრიაძე ბორის</t>
  </si>
  <si>
    <t>ლეკიშვილი ნინო</t>
  </si>
  <si>
    <t>ევსტაფიშვილი ნათია</t>
  </si>
  <si>
    <t>ქაჯაია გიორგი</t>
  </si>
  <si>
    <t>მგალობლიშვილი მზექალა</t>
  </si>
  <si>
    <t>კიკვაძე ნანა</t>
  </si>
  <si>
    <t>ჭელიძე ბაადურ</t>
  </si>
  <si>
    <t>ჭელიძე ლაშა</t>
  </si>
  <si>
    <t>ზაქაიძე ნინო</t>
  </si>
  <si>
    <t>კიკაბიძე ბახვა</t>
  </si>
  <si>
    <t>ფარულავა ოთარი</t>
  </si>
  <si>
    <t>ფარულავა ირმა</t>
  </si>
  <si>
    <t>გაგუა ნინო</t>
  </si>
  <si>
    <t>ჭიჭინავა ალიოშა</t>
  </si>
  <si>
    <t>ბაჩილავა თამუნა</t>
  </si>
  <si>
    <t>მაკარიძე ქეთევან</t>
  </si>
  <si>
    <t>რობაქიძე ანა</t>
  </si>
  <si>
    <t>მელაშვილი ავთანდილ</t>
  </si>
  <si>
    <t>გულედანი თამარი</t>
  </si>
  <si>
    <t>ჭრელაშვილი გოჩა</t>
  </si>
  <si>
    <t>კოხოძე კახა</t>
  </si>
  <si>
    <t>ჯაფარიძე ამბაკო</t>
  </si>
  <si>
    <t>ლიპარტელიანი გამზა</t>
  </si>
  <si>
    <t>გრიგალაშვილი ვალერი</t>
  </si>
  <si>
    <t>ჯულაყიძე გივი</t>
  </si>
  <si>
    <t>ჯულაყიძე თამთა</t>
  </si>
  <si>
    <t>ელიზბარაშვილი ნუგზარ</t>
  </si>
  <si>
    <t>ნარიმანიძე ელგუჯა</t>
  </si>
  <si>
    <t>დათაშვილი დიანა</t>
  </si>
  <si>
    <t>შარაბიძე ჯამბულ</t>
  </si>
  <si>
    <t>თებიძე ახმედ</t>
  </si>
  <si>
    <t>ნატროშვილი მაია</t>
  </si>
  <si>
    <t>ქუთათელაძე ქეთევან</t>
  </si>
  <si>
    <t>ზაქარიან ზაქარ</t>
  </si>
  <si>
    <t>ელიზბარიან გრიგორ</t>
  </si>
  <si>
    <t>ბარსეღიან გაიანე</t>
  </si>
  <si>
    <t>ზაქარიან სერგეი</t>
  </si>
  <si>
    <t>გელაშვილი დარეჯან</t>
  </si>
  <si>
    <t>გვაძაბია ვანო</t>
  </si>
  <si>
    <t>ლაცაბიძე ნინო</t>
  </si>
  <si>
    <t>ჯინჭარაძე ბაჩანა</t>
  </si>
  <si>
    <t>ყურბანოვი რაშად</t>
  </si>
  <si>
    <t>ალიევი ქამილ</t>
  </si>
  <si>
    <t>ჭიჭინაძე თამარ</t>
  </si>
  <si>
    <t>რობაქიძე მარიამ</t>
  </si>
  <si>
    <t>გელაშვილი მანია</t>
  </si>
  <si>
    <t>ნადარეიშვილი ტატიანა</t>
  </si>
  <si>
    <t>სალია ბადრი</t>
  </si>
  <si>
    <t>სამქანაშვილი ლიკა</t>
  </si>
  <si>
    <t>ადამია კახა</t>
  </si>
  <si>
    <t>ცხაკაია ლაშა</t>
  </si>
  <si>
    <t>გელაშვილი ვანო</t>
  </si>
  <si>
    <t>ღარსლიან გურგენ</t>
  </si>
  <si>
    <t>ჯაღაცპანიან დავიდ</t>
  </si>
  <si>
    <t>ქირია ზურაბი</t>
  </si>
  <si>
    <t>გოგიშვილი სოფიო</t>
  </si>
  <si>
    <t>ზანთარაია ელისო</t>
  </si>
  <si>
    <t>ხაკიანი დარეჯანი</t>
  </si>
  <si>
    <t>კუდაშვილი გია</t>
  </si>
  <si>
    <t>ხუციშვილი თორნიკე</t>
  </si>
  <si>
    <t>ზურაბიანი ლონდა</t>
  </si>
  <si>
    <t>გაზდელიანი სალომე</t>
  </si>
  <si>
    <t>კაპანაძე ქეთევან</t>
  </si>
  <si>
    <t>ტაბატაძე კახა</t>
  </si>
  <si>
    <t>მაკარაძე რევაზი</t>
  </si>
  <si>
    <t>გურჯიშვილი ხათუნა</t>
  </si>
  <si>
    <t>გვასალია სილოვანი</t>
  </si>
  <si>
    <t>მირცხულავა შორენა</t>
  </si>
  <si>
    <t>ხომერიკი ინგა</t>
  </si>
  <si>
    <t>ნადარეიშვილი გიორგი</t>
  </si>
  <si>
    <t>რუაძე ნინო</t>
  </si>
  <si>
    <t>მაია მაღლაკელიძე</t>
  </si>
  <si>
    <t>მარინე იდიძე</t>
  </si>
  <si>
    <t>კესარია ყალიჩავა</t>
  </si>
  <si>
    <t>48001014175</t>
  </si>
  <si>
    <t>გივი ივანიშვილი</t>
  </si>
  <si>
    <t>სოსო ცქიფურაშვილი</t>
  </si>
  <si>
    <t>ზოია საბანაძე</t>
  </si>
  <si>
    <t>ნინო სამუშია</t>
  </si>
  <si>
    <t>ვლადიმერ ჟორჟოლიანი</t>
  </si>
  <si>
    <t>ხატირა გუსეინოვა</t>
  </si>
  <si>
    <t>ხვთისავარი მჭედლიშვილი</t>
  </si>
  <si>
    <t>ლევან ჭიპაშვილი</t>
  </si>
  <si>
    <t>რაინდი მგელაძე</t>
  </si>
  <si>
    <t>ოფელია იუსუბოვა</t>
  </si>
  <si>
    <t>პაატა კვარაცხელია</t>
  </si>
  <si>
    <t>სირანუშ გევორქიანი</t>
  </si>
  <si>
    <t>ინეზი გორგოშაძე</t>
  </si>
  <si>
    <t>ნინო გოზალიშვილი</t>
  </si>
  <si>
    <t>თამაზ კლიმაშვილი</t>
  </si>
  <si>
    <t>ემმა ჯანიაშვილი</t>
  </si>
  <si>
    <t>ალექსანდრე კიშინსკი</t>
  </si>
  <si>
    <t>მარატი ჟღენტი</t>
  </si>
  <si>
    <t>მერი ყანჩაველი</t>
  </si>
  <si>
    <t>ნინო იობაშვილი</t>
  </si>
  <si>
    <t>დავით მოდებაძე</t>
  </si>
  <si>
    <t>ნუგზარ ვარსიმაშვილი</t>
  </si>
  <si>
    <t>ჟუჟუნა გაფრინდაშვილი</t>
  </si>
  <si>
    <t>აბრამ ჩანჩალაშვილი</t>
  </si>
  <si>
    <t>მიხეილ დვალი</t>
  </si>
  <si>
    <t>ვერა დოლიძე</t>
  </si>
  <si>
    <t>მადონა ციმინტია</t>
  </si>
  <si>
    <t>ლელა ახალაური</t>
  </si>
  <si>
    <t>იამზე ლობჯანიძე</t>
  </si>
  <si>
    <t>აზიზბეი მუსაევი</t>
  </si>
  <si>
    <t>ირაკლი გაბელია</t>
  </si>
  <si>
    <t>გოგიტა ახვლედიანი</t>
  </si>
  <si>
    <t>მედეა ჭედილაშვილი</t>
  </si>
  <si>
    <t>ნანი მამარდაშვილი</t>
  </si>
  <si>
    <t>მირანდა სვანაძე</t>
  </si>
  <si>
    <t>დავით ძიძიგური</t>
  </si>
  <si>
    <t>დავით ქირიკაშვილი</t>
  </si>
  <si>
    <t>რაისა ზურაბიანი</t>
  </si>
  <si>
    <t>იზაბელა წვერაძე</t>
  </si>
  <si>
    <t>თემურ აბაშიძე</t>
  </si>
  <si>
    <t>ლამარა ყლაჯეიშვილი</t>
  </si>
  <si>
    <t>ნინო ფარულავა</t>
  </si>
  <si>
    <t>ნოდარ ბდოიან</t>
  </si>
  <si>
    <t>დავით ყავრელიშვილი</t>
  </si>
  <si>
    <t>ბელა ბალეევა</t>
  </si>
  <si>
    <t>თინა მღებრიშვილი</t>
  </si>
  <si>
    <t>ლალი ქოჩიაშვილი</t>
  </si>
  <si>
    <t>თამარ ორმოცაძე</t>
  </si>
  <si>
    <t>თინათინი საღარეიშვილი</t>
  </si>
  <si>
    <t>შერმადინ ბენდელიანი</t>
  </si>
  <si>
    <t>სოფიკო ზოიძე</t>
  </si>
  <si>
    <t>ლევან მახარაშვილი</t>
  </si>
  <si>
    <t>გიორგი ბოკერია</t>
  </si>
  <si>
    <t>ავთანდილ ჭანტურია</t>
  </si>
  <si>
    <t>N/A</t>
  </si>
  <si>
    <t>შპს აიფიემ მარკეტ ინტელიჯენს კაუკასუს</t>
  </si>
  <si>
    <t>შპს ჯორჯიან ექსპრესი</t>
  </si>
  <si>
    <t>სსიპ საპენსიო სააგენტო - ნომმინალური მფლობელობის ერთიანი ანგარიში</t>
  </si>
  <si>
    <t>205364407</t>
  </si>
  <si>
    <t>202904651</t>
  </si>
  <si>
    <t>შპს ჯორჯიან უოთერ ენდ ფაუერი</t>
  </si>
  <si>
    <t>203826002</t>
  </si>
  <si>
    <t>სს თელასი</t>
  </si>
  <si>
    <t>202052580</t>
  </si>
  <si>
    <t>სს თიბისი დაზღვევა</t>
  </si>
  <si>
    <t>405042804</t>
  </si>
  <si>
    <t>შპს კვირის პალიტრა</t>
  </si>
  <si>
    <t>211326224</t>
  </si>
  <si>
    <t>შპს ჩემი სახლი</t>
  </si>
  <si>
    <t>405185222</t>
  </si>
  <si>
    <t>საქონელი</t>
  </si>
  <si>
    <t>შპს ბი ემ ჯი</t>
  </si>
  <si>
    <t>შპს ცენტრალ რითეილ</t>
  </si>
  <si>
    <t>შპს პოლიპრინტი</t>
  </si>
  <si>
    <t>შპს სტილი</t>
  </si>
  <si>
    <t>სს ენერგო - პრო ჯორჯია</t>
  </si>
  <si>
    <t>205169066</t>
  </si>
  <si>
    <t>შპს საქართველოს გაერთიანებული წყალმომარაგების კომპანია</t>
  </si>
  <si>
    <t>412670097</t>
  </si>
  <si>
    <t>ი/მ რუსუდან მიქიაშვილი</t>
  </si>
  <si>
    <t>01015001045</t>
  </si>
  <si>
    <t>თბილისის დასუფთავება</t>
  </si>
  <si>
    <t>54001007568</t>
  </si>
  <si>
    <t>შპს თბილისი ენერჯი</t>
  </si>
  <si>
    <t>სოკარის გაზი</t>
  </si>
  <si>
    <t>ააიპ მოძრაობა ლელო</t>
  </si>
  <si>
    <t>405352997</t>
  </si>
  <si>
    <t>შპს ვებერი</t>
  </si>
  <si>
    <t>შპს მაგთიკომი</t>
  </si>
  <si>
    <t>შპს მერკური</t>
  </si>
  <si>
    <t>შპს სმარტნეტი</t>
  </si>
  <si>
    <t>შპს ემ ეს ჯგუფი</t>
  </si>
  <si>
    <t>შპს ბიგბორდი</t>
  </si>
  <si>
    <t>18001008097</t>
  </si>
  <si>
    <t>შპს მარკა</t>
  </si>
  <si>
    <t>რუსთავის წყალი</t>
  </si>
  <si>
    <t>საქორგაზი</t>
  </si>
  <si>
    <t>208147637</t>
  </si>
  <si>
    <t>შპს ოლპრინტჯი</t>
  </si>
  <si>
    <t>ნუნუ ჯორბენაძე</t>
  </si>
  <si>
    <t>26001022798</t>
  </si>
  <si>
    <t>შპს სამეგრელო</t>
  </si>
  <si>
    <t>შპს სადისტრიბუციო სერვისი</t>
  </si>
  <si>
    <t>შპს ალმა</t>
  </si>
  <si>
    <t>საქართველოს საავტორო უფლებათა ასოციაცია</t>
  </si>
  <si>
    <t>202065415</t>
  </si>
  <si>
    <t>შპს პრინტარეა</t>
  </si>
  <si>
    <t>შპს ვიქტორია სექიურითი</t>
  </si>
  <si>
    <t>საგანგებო სიტუაციების მართვის სამსახურის მმართველობის სფეროში მოქმედი სსიპ - სახელმწიფო რეზერვებისა და სამოქალაქო უსაფრთხოების სერვისების სააგენტო</t>
  </si>
  <si>
    <t>შპს ჰორიზონტ ტვ სტუდია</t>
  </si>
  <si>
    <t>205253704</t>
  </si>
  <si>
    <t>შპს ღამის შოუ სტუდია</t>
  </si>
  <si>
    <t>შპს ვიზარდ ივენთი</t>
  </si>
  <si>
    <t>შპს ჯაგაგრიპ</t>
  </si>
  <si>
    <t>444548152</t>
  </si>
  <si>
    <t>შპს სოუნდ სითი</t>
  </si>
  <si>
    <t>ი/მ მიხეილ გოგიტიძე</t>
  </si>
  <si>
    <t>61008000280</t>
  </si>
  <si>
    <t>შპს ნიუ პოსტი</t>
  </si>
  <si>
    <t>400056265</t>
  </si>
  <si>
    <t>შპს ტელესერვისი</t>
  </si>
  <si>
    <t>შპს გამომცემლობა კოლორი</t>
  </si>
  <si>
    <t>შპს თმგრუპ</t>
  </si>
  <si>
    <t>სს გამოფენების ცენტრი</t>
  </si>
  <si>
    <t>შპს MAXNET</t>
  </si>
  <si>
    <t>შპს სქაიტელი</t>
  </si>
  <si>
    <t>შპს მონიტორ ედს</t>
  </si>
  <si>
    <t>შპს სუპერი</t>
  </si>
  <si>
    <t>შპს ბრავო რექორდს</t>
  </si>
  <si>
    <t>შპს მაირეკლამაჯი</t>
  </si>
  <si>
    <t>შპს სასტუმრო თელავი</t>
  </si>
  <si>
    <t>შპს თელავის მუნიციპალიტეტის კეთილმოწყობის სამსახური</t>
  </si>
  <si>
    <t>შპს ჯლ ივენთ</t>
  </si>
  <si>
    <t>შპს მს-ლაითს</t>
  </si>
  <si>
    <t>შპს მეგა პანორამა</t>
  </si>
  <si>
    <t>შპს საშხაპე - 2018</t>
  </si>
  <si>
    <t>შპს რადიო კომპანია პირველი რადიო</t>
  </si>
  <si>
    <t>შპს ბორჯომი-ვოთერსი</t>
  </si>
  <si>
    <t>სს სილქნეტი</t>
  </si>
  <si>
    <t>ი/მ არმაზი გოგიშვილი</t>
  </si>
  <si>
    <t>შპს დილიჯენს</t>
  </si>
  <si>
    <t>შპს ედლაინი</t>
  </si>
  <si>
    <t>შპს მეგა სთარ</t>
  </si>
  <si>
    <t>შპს სინქროტელი</t>
  </si>
  <si>
    <t>08/14/20-08/19/20</t>
  </si>
  <si>
    <t>7/27/20-07/29/20</t>
  </si>
  <si>
    <t>08/12/20-08/17/20</t>
  </si>
  <si>
    <t>1.2.15.14</t>
  </si>
  <si>
    <t>ოფისების მოწყობის ხარჯი</t>
  </si>
  <si>
    <t>ა(ა)იპ თავისუფალი მედია სივრცე</t>
  </si>
  <si>
    <t>შპს  დამოუკ. ტელეკომპანია  'მეგა -ტვ'</t>
  </si>
  <si>
    <t>შპს  სამაუწყებლო კომპანია იმერვიზია</t>
  </si>
  <si>
    <t>შპს აგროკომუნიკატორი</t>
  </si>
  <si>
    <t>შპს გურიის პრესკლუბი</t>
  </si>
  <si>
    <t>შპს დამოუკიდებელი ტელე-რადიო კომპანია 'ოდიში'</t>
  </si>
  <si>
    <t>შპს მთავარი არხი</t>
  </si>
  <si>
    <t>შპს 'სამაუწყებლო კომპანია მეცხრე ტალღა'</t>
  </si>
  <si>
    <t>შპს სამაუწყებლო კომპანია რუსთავი 2</t>
  </si>
  <si>
    <t>შპს ტელეიმედი</t>
  </si>
  <si>
    <t>შპს ტელეკომპანია ეგრისი</t>
  </si>
  <si>
    <t>შპს ტელეკომპანია კავკასია</t>
  </si>
  <si>
    <t>შპს ტელეკომპანია პირველი</t>
  </si>
  <si>
    <t>შპს ტელე-რადიო კომპანია რიონი</t>
  </si>
  <si>
    <t>შპს ტელერადიო კორპორაცია ინფორმკავშირი ტელევიზია არგო</t>
  </si>
  <si>
    <t>შპს ტვ 25</t>
  </si>
  <si>
    <t>შპს ფორმულა</t>
  </si>
  <si>
    <t>სატელევიზიო რეკლამის ხარჯი</t>
  </si>
  <si>
    <t>შპს  ჰო და არა</t>
  </si>
  <si>
    <t>შპს გაზეთი ალიონი</t>
  </si>
  <si>
    <t>შპს გურია ნიუსი</t>
  </si>
  <si>
    <t>შპს ლანჩხუთი PLUS</t>
  </si>
  <si>
    <t>შპს ლანჩხუთის მოამბე</t>
  </si>
  <si>
    <t>შპს მათე ჯენერალს</t>
  </si>
  <si>
    <t>ბეჭდური რეკლამი ხარჯი</t>
  </si>
  <si>
    <t>ლელო საქართველოსთვის</t>
  </si>
  <si>
    <t>FACEBOOK</t>
  </si>
  <si>
    <t>ააიპ ჟურნალისტთა ასოციაცია-საზოგადოებრივი განვითარების კავშირ მეცენატი</t>
  </si>
  <si>
    <t>სს აი თი დი სი</t>
  </si>
  <si>
    <t>შპს აიმუვის.ჯი</t>
  </si>
  <si>
    <t>შპს ონ.ჯი</t>
  </si>
  <si>
    <t>შპს საინფორმაციო სააგენტო კომერსანტი</t>
  </si>
  <si>
    <t>ინტერნეტ-რეკლამს ხრჯი</t>
  </si>
  <si>
    <t>შპს კოლორპაკი</t>
  </si>
  <si>
    <t>შპს პრომეთე</t>
  </si>
  <si>
    <t>ბრენდირებული აქსესუარებით რკლამის ხარჯი</t>
  </si>
  <si>
    <t>გულნაზი დავითაზე</t>
  </si>
  <si>
    <t>ვანის რაიონული სამომხმარებლო კოოპერატივი</t>
  </si>
  <si>
    <t>ი/მ დავითი სალდაძე</t>
  </si>
  <si>
    <t>ი/მ კახაბერ კვარაცხელია</t>
  </si>
  <si>
    <t>ი/მ ლაშა ბოლქვაძე</t>
  </si>
  <si>
    <t>ი/მ მარინე გუგუტიშვილი</t>
  </si>
  <si>
    <t>მიხეილ აბუსერიძე</t>
  </si>
  <si>
    <t>შპს  აუთმედია</t>
  </si>
  <si>
    <t>შპს ბბა</t>
  </si>
  <si>
    <t>შპს ედ ქონსთრაქშენსი</t>
  </si>
  <si>
    <t>შპს თიბი გრუპ</t>
  </si>
  <si>
    <t>შპს ლისის ტბის რეკრეაცია</t>
  </si>
  <si>
    <t>შპს მეგაკო</t>
  </si>
  <si>
    <t>ბილბორდი</t>
  </si>
  <si>
    <t>სატრანსპორტო საშუალებებზე განთავსებული რეკლამა</t>
  </si>
  <si>
    <t>ქუჩაში დამონტაჟებული ეკრანი</t>
  </si>
  <si>
    <t>ასოციაცია ათინათი</t>
  </si>
  <si>
    <t>ეკატერინე ქადაგიშვილი</t>
  </si>
  <si>
    <t>ესმერალდა იაკობაშვილი</t>
  </si>
  <si>
    <t>ი/მ იური პოღოსიანი</t>
  </si>
  <si>
    <t>შპს FILM ASYLUM</t>
  </si>
  <si>
    <t>შპს არტ რადიო</t>
  </si>
  <si>
    <t>შპს გარე რეკლამა პლიუსი</t>
  </si>
  <si>
    <t>შპს დეიზი</t>
  </si>
  <si>
    <t>შპს ევროპა პლიუს თბილისი</t>
  </si>
  <si>
    <t>შპს ვანილა სქაი ჯორჯია</t>
  </si>
  <si>
    <t>შპს მაირეკლამჯი</t>
  </si>
  <si>
    <t>შპს პრაიდ</t>
  </si>
  <si>
    <t>შპს რადიო იმედი</t>
  </si>
  <si>
    <t>შპს რადიო ჰოლდინგი ფორტუნა</t>
  </si>
  <si>
    <t>შპს ქართული რადიო</t>
  </si>
  <si>
    <t>რადიო რეკლამა</t>
  </si>
  <si>
    <t>შპს პრინტ ექსპრესი</t>
  </si>
  <si>
    <t>შპს ნიკო&amp;მარი</t>
  </si>
  <si>
    <t>სსიპ ქ თელავის ვაჟა-ფშაველას სახელობის პროფესიული სახელმწიფო დრამატული თეატრი</t>
  </si>
  <si>
    <t>437065916</t>
  </si>
  <si>
    <t>244959826</t>
  </si>
  <si>
    <t>215599323</t>
  </si>
  <si>
    <t>400257413</t>
  </si>
  <si>
    <t>437059415</t>
  </si>
  <si>
    <t>219995600</t>
  </si>
  <si>
    <t>204405811</t>
  </si>
  <si>
    <t>202188612</t>
  </si>
  <si>
    <t>239861592</t>
  </si>
  <si>
    <t>212678093</t>
  </si>
  <si>
    <t>230031195</t>
  </si>
  <si>
    <t>245414680</t>
  </si>
  <si>
    <t>233646542</t>
  </si>
  <si>
    <t>237074535</t>
  </si>
  <si>
    <t>441994585</t>
  </si>
  <si>
    <t>233643457</t>
  </si>
  <si>
    <t>233643126),</t>
  </si>
  <si>
    <t>433651185</t>
  </si>
  <si>
    <t>404399664</t>
  </si>
  <si>
    <t>404987289</t>
  </si>
  <si>
    <t>405156762</t>
  </si>
  <si>
    <t>205260162</t>
  </si>
  <si>
    <t>61010013456</t>
  </si>
  <si>
    <t>36001002618</t>
  </si>
  <si>
    <t>61001015146</t>
  </si>
  <si>
    <t>405131753</t>
  </si>
  <si>
    <t>204873388</t>
  </si>
  <si>
    <t>404961751</t>
  </si>
  <si>
    <t>404947625</t>
  </si>
  <si>
    <t>204875108</t>
  </si>
  <si>
    <t>202450953</t>
  </si>
  <si>
    <t>220014464</t>
  </si>
  <si>
    <t>01008012599</t>
  </si>
  <si>
    <t>01013001181</t>
  </si>
  <si>
    <t>01011060269</t>
  </si>
  <si>
    <t>404977352</t>
  </si>
  <si>
    <t>404492205</t>
  </si>
  <si>
    <t>404404122</t>
  </si>
  <si>
    <t>236097772</t>
  </si>
  <si>
    <t>405241331</t>
  </si>
  <si>
    <t>445394430</t>
  </si>
  <si>
    <t>400044518</t>
  </si>
  <si>
    <t>202286383</t>
  </si>
  <si>
    <t>208217945</t>
  </si>
  <si>
    <t>204982206</t>
  </si>
  <si>
    <t>204892535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</si>
</sst>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"/>
  </numFmts>
  <fonts count="38" x14ac:knownFonts="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8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513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8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9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0" xfId="2" applyFont="1" applyFill="1" applyBorder="1" applyAlignment="1" applyProtection="1">
      <alignment horizontal="left" vertical="top"/>
      <protection locked="0"/>
    </xf>
    <xf numFmtId="0" fontId="25" fillId="5" borderId="30" xfId="2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1" fontId="25" fillId="5" borderId="31" xfId="2" applyNumberFormat="1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4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33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7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7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right" vertical="center"/>
      <protection locked="0"/>
    </xf>
    <xf numFmtId="0" fontId="33" fillId="0" borderId="17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1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0" xfId="9" applyFont="1" applyFill="1" applyBorder="1" applyAlignment="1" applyProtection="1">
      <alignment horizontal="center" vertical="center" wrapText="1"/>
    </xf>
    <xf numFmtId="0" fontId="30" fillId="4" borderId="15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4" borderId="12" xfId="9" applyFont="1" applyFill="1" applyBorder="1" applyAlignment="1" applyProtection="1">
      <alignment horizontal="center" vertical="center" wrapText="1"/>
    </xf>
    <xf numFmtId="0" fontId="30" fillId="3" borderId="15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49" fontId="30" fillId="3" borderId="13" xfId="9" applyNumberFormat="1" applyFont="1" applyFill="1" applyBorder="1" applyAlignment="1" applyProtection="1">
      <alignment horizontal="center" vertical="center" wrapText="1"/>
    </xf>
    <xf numFmtId="0" fontId="30" fillId="3" borderId="9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30" fillId="5" borderId="12" xfId="9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1" xfId="9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1" xfId="0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1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1" xfId="0" applyFont="1" applyFill="1" applyBorder="1" applyAlignment="1">
      <alignment vertical="center"/>
    </xf>
    <xf numFmtId="2" fontId="25" fillId="0" borderId="26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18" fillId="0" borderId="1" xfId="1" quotePrefix="1" applyFont="1" applyFill="1" applyBorder="1" applyAlignment="1" applyProtection="1">
      <alignment horizontal="left" vertical="center" wrapText="1" indent="1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15" quotePrefix="1" applyFont="1" applyBorder="1" applyAlignment="1" applyProtection="1">
      <alignment vertical="center" wrapText="1"/>
      <protection locked="0"/>
    </xf>
    <xf numFmtId="169" fontId="23" fillId="5" borderId="1" xfId="0" applyNumberFormat="1" applyFont="1" applyFill="1" applyBorder="1" applyProtection="1"/>
    <xf numFmtId="3" fontId="18" fillId="0" borderId="1" xfId="0" applyNumberFormat="1" applyFont="1" applyBorder="1" applyProtection="1">
      <protection locked="0"/>
    </xf>
    <xf numFmtId="168" fontId="33" fillId="0" borderId="2" xfId="10" applyNumberFormat="1" applyFont="1" applyFill="1" applyBorder="1" applyAlignment="1" applyProtection="1">
      <alignment horizontal="left" vertical="center" wrapText="1"/>
      <protection locked="0"/>
    </xf>
    <xf numFmtId="0" fontId="18" fillId="0" borderId="1" xfId="15" applyFont="1" applyBorder="1" applyAlignment="1" applyProtection="1">
      <alignment horizontal="center" vertical="center" wrapText="1"/>
      <protection locked="0"/>
    </xf>
    <xf numFmtId="0" fontId="18" fillId="0" borderId="1" xfId="15" applyFont="1" applyBorder="1" applyAlignment="1" applyProtection="1">
      <alignment vertical="center" wrapText="1"/>
      <protection locked="0"/>
    </xf>
    <xf numFmtId="0" fontId="18" fillId="0" borderId="1" xfId="15" quotePrefix="1" applyFont="1" applyBorder="1" applyAlignment="1" applyProtection="1">
      <alignment vertical="center" wrapText="1"/>
      <protection locked="0"/>
    </xf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14" fontId="12" fillId="0" borderId="1" xfId="3" applyNumberFormat="1" applyBorder="1" applyProtection="1">
      <protection locked="0"/>
    </xf>
    <xf numFmtId="14" fontId="18" fillId="0" borderId="2" xfId="1" applyNumberFormat="1" applyFont="1" applyFill="1" applyBorder="1" applyAlignment="1" applyProtection="1">
      <alignment horizontal="left" vertical="center" wrapText="1" indent="1"/>
    </xf>
    <xf numFmtId="49" fontId="33" fillId="0" borderId="1" xfId="9" quotePrefix="1" applyNumberFormat="1" applyFont="1" applyBorder="1" applyAlignment="1" applyProtection="1">
      <alignment vertical="center"/>
      <protection locked="0"/>
    </xf>
    <xf numFmtId="3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8" fillId="5" borderId="0" xfId="1" applyNumberFormat="1" applyFont="1" applyFill="1" applyBorder="1" applyAlignment="1" applyProtection="1">
      <alignment horizontal="center" vertical="center"/>
    </xf>
    <xf numFmtId="2" fontId="18" fillId="5" borderId="0" xfId="0" applyNumberFormat="1" applyFont="1" applyFill="1" applyProtection="1"/>
    <xf numFmtId="2" fontId="18" fillId="0" borderId="0" xfId="0" applyNumberFormat="1" applyFont="1" applyFill="1" applyProtection="1"/>
    <xf numFmtId="2" fontId="18" fillId="5" borderId="0" xfId="1" applyNumberFormat="1" applyFont="1" applyFill="1" applyAlignment="1" applyProtection="1">
      <alignment vertical="center"/>
    </xf>
    <xf numFmtId="2" fontId="23" fillId="5" borderId="1" xfId="1" applyNumberFormat="1" applyFont="1" applyFill="1" applyBorder="1" applyAlignment="1" applyProtection="1">
      <alignment horizontal="center" vertical="center" wrapText="1"/>
    </xf>
    <xf numFmtId="2" fontId="23" fillId="5" borderId="1" xfId="1" applyNumberFormat="1" applyFont="1" applyFill="1" applyBorder="1" applyAlignment="1" applyProtection="1">
      <alignment horizontal="right" vertical="center"/>
    </xf>
    <xf numFmtId="2" fontId="23" fillId="5" borderId="1" xfId="1" applyNumberFormat="1" applyFont="1" applyFill="1" applyBorder="1" applyAlignment="1" applyProtection="1">
      <alignment horizontal="right" vertical="center" wrapText="1"/>
    </xf>
    <xf numFmtId="2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23" fillId="2" borderId="1" xfId="1" applyNumberFormat="1" applyFont="1" applyFill="1" applyBorder="1" applyAlignment="1" applyProtection="1">
      <alignment horizontal="right" vertical="center"/>
      <protection locked="0"/>
    </xf>
    <xf numFmtId="2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18" fillId="2" borderId="1" xfId="1" applyNumberFormat="1" applyFont="1" applyFill="1" applyBorder="1" applyAlignment="1" applyProtection="1">
      <alignment horizontal="right" vertical="center"/>
      <protection locked="0"/>
    </xf>
    <xf numFmtId="2" fontId="18" fillId="0" borderId="1" xfId="2" applyNumberFormat="1" applyFont="1" applyFill="1" applyBorder="1" applyAlignment="1" applyProtection="1">
      <alignment horizontal="right" vertical="top"/>
      <protection locked="0"/>
    </xf>
    <xf numFmtId="2" fontId="18" fillId="0" borderId="1" xfId="2" applyNumberFormat="1" applyFont="1" applyFill="1" applyBorder="1" applyAlignment="1" applyProtection="1">
      <alignment horizontal="right" vertical="center"/>
      <protection locked="0"/>
    </xf>
    <xf numFmtId="2" fontId="18" fillId="0" borderId="4" xfId="2" applyNumberFormat="1" applyFont="1" applyFill="1" applyBorder="1" applyAlignment="1" applyProtection="1">
      <alignment horizontal="right" vertical="center"/>
      <protection locked="0"/>
    </xf>
    <xf numFmtId="2" fontId="18" fillId="5" borderId="35" xfId="1" applyNumberFormat="1" applyFont="1" applyFill="1" applyBorder="1" applyAlignment="1" applyProtection="1">
      <alignment horizontal="right" vertical="center" wrapText="1"/>
    </xf>
    <xf numFmtId="2" fontId="23" fillId="5" borderId="4" xfId="3" applyNumberFormat="1" applyFont="1" applyFill="1" applyBorder="1" applyAlignment="1" applyProtection="1">
      <alignment horizontal="right"/>
    </xf>
    <xf numFmtId="2" fontId="18" fillId="0" borderId="4" xfId="3" applyNumberFormat="1" applyFont="1" applyFill="1" applyBorder="1" applyAlignment="1" applyProtection="1">
      <alignment horizontal="right"/>
      <protection locked="0"/>
    </xf>
    <xf numFmtId="2" fontId="18" fillId="5" borderId="34" xfId="1" applyNumberFormat="1" applyFont="1" applyFill="1" applyBorder="1" applyAlignment="1" applyProtection="1">
      <alignment horizontal="right" vertical="center" wrapText="1"/>
    </xf>
    <xf numFmtId="2" fontId="18" fillId="0" borderId="4" xfId="3" applyNumberFormat="1" applyFont="1" applyBorder="1" applyAlignment="1" applyProtection="1">
      <alignment horizontal="right"/>
      <protection locked="0"/>
    </xf>
    <xf numFmtId="2" fontId="23" fillId="5" borderId="2" xfId="0" applyNumberFormat="1" applyFont="1" applyFill="1" applyBorder="1" applyProtection="1"/>
    <xf numFmtId="2" fontId="23" fillId="2" borderId="4" xfId="0" applyNumberFormat="1" applyFont="1" applyFill="1" applyBorder="1" applyProtection="1"/>
    <xf numFmtId="2" fontId="23" fillId="5" borderId="1" xfId="0" applyNumberFormat="1" applyFont="1" applyFill="1" applyBorder="1" applyProtection="1"/>
    <xf numFmtId="2" fontId="18" fillId="0" borderId="1" xfId="0" applyNumberFormat="1" applyFont="1" applyBorder="1" applyProtection="1">
      <protection locked="0"/>
    </xf>
    <xf numFmtId="2" fontId="18" fillId="0" borderId="0" xfId="0" applyNumberFormat="1" applyFont="1" applyBorder="1" applyProtection="1">
      <protection locked="0"/>
    </xf>
    <xf numFmtId="2" fontId="12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2" fontId="18" fillId="0" borderId="0" xfId="0" applyNumberFormat="1" applyFont="1" applyProtection="1">
      <protection locked="0"/>
    </xf>
    <xf numFmtId="2" fontId="12" fillId="0" borderId="0" xfId="0" applyNumberFormat="1" applyFont="1"/>
    <xf numFmtId="2" fontId="0" fillId="0" borderId="0" xfId="0" applyNumberFormat="1"/>
    <xf numFmtId="2" fontId="18" fillId="0" borderId="0" xfId="3" applyNumberFormat="1" applyFont="1" applyProtection="1">
      <protection locked="0"/>
    </xf>
    <xf numFmtId="0" fontId="18" fillId="0" borderId="0" xfId="1" applyFont="1" applyFill="1" applyBorder="1" applyAlignment="1" applyProtection="1">
      <alignment horizontal="center" vertical="center"/>
    </xf>
    <xf numFmtId="4" fontId="23" fillId="5" borderId="1" xfId="0" applyNumberFormat="1" applyFont="1" applyFill="1" applyBorder="1" applyProtection="1"/>
    <xf numFmtId="0" fontId="23" fillId="0" borderId="0" xfId="0" applyFont="1" applyFill="1" applyProtection="1"/>
    <xf numFmtId="0" fontId="18" fillId="0" borderId="0" xfId="0" applyFont="1" applyFill="1" applyBorder="1" applyAlignment="1" applyProtection="1">
      <alignment horizontal="left"/>
    </xf>
    <xf numFmtId="0" fontId="18" fillId="0" borderId="0" xfId="1" applyFont="1" applyFill="1" applyAlignment="1" applyProtection="1">
      <alignment horizontal="center" vertical="center"/>
    </xf>
    <xf numFmtId="0" fontId="18" fillId="0" borderId="0" xfId="1" applyFont="1" applyFill="1" applyAlignment="1" applyProtection="1">
      <alignment vertical="center"/>
    </xf>
    <xf numFmtId="3" fontId="23" fillId="0" borderId="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4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23" fillId="0" borderId="0" xfId="0" applyFont="1" applyFill="1" applyProtection="1">
      <protection locked="0"/>
    </xf>
    <xf numFmtId="0" fontId="18" fillId="0" borderId="3" xfId="0" applyFont="1" applyFill="1" applyBorder="1" applyProtection="1">
      <protection locked="0"/>
    </xf>
    <xf numFmtId="0" fontId="17" fillId="0" borderId="0" xfId="0" applyFont="1" applyFill="1"/>
    <xf numFmtId="2" fontId="23" fillId="5" borderId="1" xfId="2" applyNumberFormat="1" applyFont="1" applyFill="1" applyBorder="1" applyAlignment="1" applyProtection="1">
      <alignment horizontal="right" vertical="top"/>
    </xf>
    <xf numFmtId="4" fontId="23" fillId="0" borderId="1" xfId="0" applyNumberFormat="1" applyFont="1" applyFill="1" applyBorder="1" applyProtection="1"/>
    <xf numFmtId="2" fontId="18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23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18" fillId="0" borderId="1" xfId="1" applyNumberFormat="1" applyFont="1" applyFill="1" applyBorder="1" applyAlignment="1" applyProtection="1">
      <alignment horizontal="right" vertical="center"/>
      <protection locked="0"/>
    </xf>
    <xf numFmtId="2" fontId="23" fillId="0" borderId="1" xfId="1" applyNumberFormat="1" applyFont="1" applyFill="1" applyBorder="1" applyAlignment="1" applyProtection="1">
      <alignment horizontal="right" vertical="center"/>
      <protection locked="0"/>
    </xf>
    <xf numFmtId="2" fontId="18" fillId="0" borderId="1" xfId="3" applyNumberFormat="1" applyFont="1" applyFill="1" applyBorder="1" applyProtection="1">
      <protection locked="0"/>
    </xf>
    <xf numFmtId="0" fontId="18" fillId="0" borderId="1" xfId="0" applyFont="1" applyFill="1" applyBorder="1" applyProtection="1">
      <protection locked="0"/>
    </xf>
    <xf numFmtId="14" fontId="20" fillId="0" borderId="0" xfId="9" applyNumberFormat="1" applyFont="1" applyBorder="1" applyAlignment="1" applyProtection="1">
      <alignment horizontal="center" vertical="center"/>
      <protection locked="0"/>
    </xf>
    <xf numFmtId="14" fontId="20" fillId="0" borderId="40" xfId="9" applyNumberFormat="1" applyFont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9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0" fontId="30" fillId="4" borderId="10" xfId="9" applyFont="1" applyFill="1" applyBorder="1" applyAlignment="1" applyProtection="1">
      <alignment horizontal="center" vertical="center"/>
    </xf>
    <xf numFmtId="14" fontId="22" fillId="2" borderId="36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2" fontId="18" fillId="5" borderId="0" xfId="1" applyNumberFormat="1" applyFont="1" applyFill="1" applyAlignment="1" applyProtection="1">
      <alignment horizontal="center" vertical="center"/>
    </xf>
    <xf numFmtId="2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Fill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6" xfId="10" applyNumberFormat="1" applyFont="1" applyFill="1" applyBorder="1" applyAlignment="1" applyProtection="1">
      <alignment horizontal="center" vertical="center"/>
    </xf>
    <xf numFmtId="14" fontId="22" fillId="2" borderId="36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6" xfId="3" applyFont="1" applyBorder="1" applyAlignment="1" applyProtection="1">
      <alignment horizontal="center" vertical="center"/>
      <protection locked="0"/>
    </xf>
    <xf numFmtId="0" fontId="18" fillId="0" borderId="36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  <xf numFmtId="2" fontId="18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28">
    <cellStyle name="Normal" xfId="0" builtinId="0"/>
    <cellStyle name="Normal 2" xfId="2"/>
    <cellStyle name="Normal 3" xfId="3"/>
    <cellStyle name="Normal 4" xfId="4"/>
    <cellStyle name="Normal 4 2" xfId="15"/>
    <cellStyle name="Normal 4 2 2" xfId="27"/>
    <cellStyle name="Normal 4 3" xfId="16"/>
    <cellStyle name="Normal 5" xfId="5"/>
    <cellStyle name="Normal 5 2" xfId="6"/>
    <cellStyle name="Normal 5 2 2" xfId="7"/>
    <cellStyle name="Normal 5 2 2 2" xfId="14"/>
    <cellStyle name="Normal 5 2 2 2 2" xfId="26"/>
    <cellStyle name="Normal 5 2 2 3" xfId="19"/>
    <cellStyle name="Normal 5 2 3" xfId="8"/>
    <cellStyle name="Normal 5 2 3 2" xfId="11"/>
    <cellStyle name="Normal 5 2 3 2 2" xfId="23"/>
    <cellStyle name="Normal 5 2 3 3" xfId="20"/>
    <cellStyle name="Normal 5 2 4" xfId="18"/>
    <cellStyle name="Normal 5 3" xfId="9"/>
    <cellStyle name="Normal 5 3 2" xfId="10"/>
    <cellStyle name="Normal 5 3 2 2" xfId="22"/>
    <cellStyle name="Normal 5 3 3" xfId="21"/>
    <cellStyle name="Normal 5 4" xfId="17"/>
    <cellStyle name="Normal 6" xfId="12"/>
    <cellStyle name="Normal 6 2" xfId="24"/>
    <cellStyle name="Normal 7" xfId="13"/>
    <cellStyle name="Normal 7 2" xfId="25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171450</xdr:rowOff>
    </xdr:from>
    <xdr:to>
      <xdr:col>1</xdr:col>
      <xdr:colOff>1495425</xdr:colOff>
      <xdr:row>40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40</xdr:row>
      <xdr:rowOff>180975</xdr:rowOff>
    </xdr:from>
    <xdr:to>
      <xdr:col>2</xdr:col>
      <xdr:colOff>554556</xdr:colOff>
      <xdr:row>40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923</xdr:row>
      <xdr:rowOff>171450</xdr:rowOff>
    </xdr:from>
    <xdr:to>
      <xdr:col>2</xdr:col>
      <xdr:colOff>1495425</xdr:colOff>
      <xdr:row>923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8"/>
  <sheetViews>
    <sheetView showGridLines="0" tabSelected="1" view="pageBreakPreview" topLeftCell="A172" zoomScaleNormal="100" zoomScaleSheetLayoutView="100" workbookViewId="0">
      <selection activeCell="C184" sqref="C184"/>
    </sheetView>
  </sheetViews>
  <sheetFormatPr defaultRowHeight="15" x14ac:dyDescent="0.2"/>
  <cols>
    <col min="1" max="1" width="6.28515625" style="244" bestFit="1" customWidth="1"/>
    <col min="2" max="2" width="13.140625" style="244" customWidth="1"/>
    <col min="3" max="3" width="17.85546875" style="244" customWidth="1"/>
    <col min="4" max="4" width="15.140625" style="244" customWidth="1"/>
    <col min="5" max="5" width="24.5703125" style="244" customWidth="1"/>
    <col min="6" max="6" width="19.140625" style="245" customWidth="1"/>
    <col min="7" max="7" width="20.85546875" style="245" customWidth="1"/>
    <col min="8" max="8" width="19.140625" style="245" customWidth="1"/>
    <col min="9" max="9" width="16.42578125" style="244" bestFit="1" customWidth="1"/>
    <col min="10" max="10" width="17.42578125" style="244" customWidth="1"/>
    <col min="11" max="11" width="13.140625" style="244" bestFit="1" customWidth="1"/>
    <col min="12" max="12" width="15.28515625" style="244" customWidth="1"/>
    <col min="13" max="16384" width="9.140625" style="244"/>
  </cols>
  <sheetData>
    <row r="1" spans="1:12" s="255" customFormat="1" x14ac:dyDescent="0.2">
      <c r="A1" s="320" t="s">
        <v>289</v>
      </c>
      <c r="B1" s="309"/>
      <c r="C1" s="309"/>
      <c r="D1" s="309"/>
      <c r="E1" s="310"/>
      <c r="F1" s="304"/>
      <c r="G1" s="310"/>
      <c r="H1" s="319"/>
      <c r="I1" s="309"/>
      <c r="J1" s="310"/>
      <c r="K1" s="310"/>
      <c r="L1" s="318" t="s">
        <v>97</v>
      </c>
    </row>
    <row r="2" spans="1:12" s="255" customFormat="1" x14ac:dyDescent="0.2">
      <c r="A2" s="317" t="s">
        <v>128</v>
      </c>
      <c r="B2" s="309"/>
      <c r="C2" s="309"/>
      <c r="D2" s="309"/>
      <c r="E2" s="310"/>
      <c r="F2" s="304"/>
      <c r="G2" s="310"/>
      <c r="H2" s="316"/>
      <c r="I2" s="309"/>
      <c r="J2" s="310"/>
      <c r="K2" s="472" t="s">
        <v>2104</v>
      </c>
      <c r="L2" s="473"/>
    </row>
    <row r="3" spans="1:12" s="255" customFormat="1" x14ac:dyDescent="0.2">
      <c r="A3" s="315"/>
      <c r="B3" s="309"/>
      <c r="C3" s="314"/>
      <c r="D3" s="313"/>
      <c r="E3" s="310"/>
      <c r="F3" s="312"/>
      <c r="G3" s="310"/>
      <c r="H3" s="310"/>
      <c r="I3" s="304"/>
      <c r="J3" s="309"/>
      <c r="K3" s="309"/>
      <c r="L3" s="308"/>
    </row>
    <row r="4" spans="1:12" s="255" customFormat="1" x14ac:dyDescent="0.2">
      <c r="A4" s="340" t="s">
        <v>257</v>
      </c>
      <c r="B4" s="304"/>
      <c r="C4" s="304"/>
      <c r="D4" s="347"/>
      <c r="E4" s="348"/>
      <c r="F4" s="311"/>
      <c r="G4" s="310"/>
      <c r="H4" s="349"/>
      <c r="I4" s="348"/>
      <c r="J4" s="309"/>
      <c r="K4" s="310"/>
      <c r="L4" s="308"/>
    </row>
    <row r="5" spans="1:12" s="255" customFormat="1" ht="15.75" thickBot="1" x14ac:dyDescent="0.25">
      <c r="A5" s="474" t="s">
        <v>846</v>
      </c>
      <c r="B5" s="474"/>
      <c r="C5" s="474"/>
      <c r="D5" s="474"/>
      <c r="E5" s="474"/>
      <c r="F5" s="474"/>
      <c r="G5" s="311"/>
      <c r="H5" s="311"/>
      <c r="I5" s="310"/>
      <c r="J5" s="309"/>
      <c r="K5" s="309"/>
      <c r="L5" s="308"/>
    </row>
    <row r="6" spans="1:12" ht="15.75" thickBot="1" x14ac:dyDescent="0.25">
      <c r="A6" s="307"/>
      <c r="B6" s="306"/>
      <c r="C6" s="305"/>
      <c r="D6" s="305"/>
      <c r="E6" s="305"/>
      <c r="F6" s="304"/>
      <c r="G6" s="304"/>
      <c r="H6" s="304"/>
      <c r="I6" s="477" t="s">
        <v>405</v>
      </c>
      <c r="J6" s="478"/>
      <c r="K6" s="479"/>
      <c r="L6" s="303"/>
    </row>
    <row r="7" spans="1:12" s="291" customFormat="1" ht="51.75" thickBot="1" x14ac:dyDescent="0.25">
      <c r="A7" s="302" t="s">
        <v>64</v>
      </c>
      <c r="B7" s="301" t="s">
        <v>129</v>
      </c>
      <c r="C7" s="301" t="s">
        <v>404</v>
      </c>
      <c r="D7" s="300" t="s">
        <v>263</v>
      </c>
      <c r="E7" s="299" t="s">
        <v>403</v>
      </c>
      <c r="F7" s="298" t="s">
        <v>402</v>
      </c>
      <c r="G7" s="297" t="s">
        <v>216</v>
      </c>
      <c r="H7" s="296" t="s">
        <v>213</v>
      </c>
      <c r="I7" s="295" t="s">
        <v>401</v>
      </c>
      <c r="J7" s="294" t="s">
        <v>260</v>
      </c>
      <c r="K7" s="293" t="s">
        <v>217</v>
      </c>
      <c r="L7" s="292" t="s">
        <v>218</v>
      </c>
    </row>
    <row r="8" spans="1:12" s="285" customFormat="1" ht="15.75" thickBot="1" x14ac:dyDescent="0.25">
      <c r="A8" s="289">
        <v>1</v>
      </c>
      <c r="B8" s="288">
        <v>2</v>
      </c>
      <c r="C8" s="290">
        <v>3</v>
      </c>
      <c r="D8" s="290">
        <v>4</v>
      </c>
      <c r="E8" s="289">
        <v>5</v>
      </c>
      <c r="F8" s="288">
        <v>6</v>
      </c>
      <c r="G8" s="290">
        <v>7</v>
      </c>
      <c r="H8" s="288">
        <v>8</v>
      </c>
      <c r="I8" s="289">
        <v>9</v>
      </c>
      <c r="J8" s="288">
        <v>10</v>
      </c>
      <c r="K8" s="287">
        <v>11</v>
      </c>
      <c r="L8" s="286">
        <v>12</v>
      </c>
    </row>
    <row r="9" spans="1:12" ht="25.5" x14ac:dyDescent="0.2">
      <c r="A9" s="284">
        <v>1</v>
      </c>
      <c r="B9" s="275">
        <v>44075</v>
      </c>
      <c r="C9" s="274" t="s">
        <v>832</v>
      </c>
      <c r="D9" s="283">
        <v>5000</v>
      </c>
      <c r="E9" s="282" t="s">
        <v>2180</v>
      </c>
      <c r="F9" s="271" t="s">
        <v>833</v>
      </c>
      <c r="G9" s="281" t="s">
        <v>2181</v>
      </c>
      <c r="H9" s="281" t="s">
        <v>2182</v>
      </c>
      <c r="I9" s="280"/>
      <c r="J9" s="279"/>
      <c r="K9" s="278"/>
      <c r="L9" s="277"/>
    </row>
    <row r="10" spans="1:12" ht="25.5" x14ac:dyDescent="0.2">
      <c r="A10" s="276">
        <v>2</v>
      </c>
      <c r="B10" s="275">
        <v>44075</v>
      </c>
      <c r="C10" s="274" t="s">
        <v>832</v>
      </c>
      <c r="D10" s="273">
        <v>5000</v>
      </c>
      <c r="E10" s="272" t="s">
        <v>2183</v>
      </c>
      <c r="F10" s="271" t="s">
        <v>2184</v>
      </c>
      <c r="G10" s="271" t="s">
        <v>2185</v>
      </c>
      <c r="H10" s="281" t="s">
        <v>2182</v>
      </c>
      <c r="I10" s="270"/>
      <c r="J10" s="269"/>
      <c r="K10" s="268"/>
      <c r="L10" s="267"/>
    </row>
    <row r="11" spans="1:12" ht="25.5" x14ac:dyDescent="0.2">
      <c r="A11" s="276">
        <v>3</v>
      </c>
      <c r="B11" s="275">
        <v>44075</v>
      </c>
      <c r="C11" s="274" t="s">
        <v>832</v>
      </c>
      <c r="D11" s="273">
        <v>20000</v>
      </c>
      <c r="E11" s="272" t="s">
        <v>2186</v>
      </c>
      <c r="F11" s="271" t="s">
        <v>2187</v>
      </c>
      <c r="G11" s="271" t="s">
        <v>2188</v>
      </c>
      <c r="H11" s="281" t="s">
        <v>2189</v>
      </c>
      <c r="I11" s="270"/>
      <c r="J11" s="269"/>
      <c r="K11" s="268"/>
      <c r="L11" s="267"/>
    </row>
    <row r="12" spans="1:12" ht="25.5" x14ac:dyDescent="0.2">
      <c r="A12" s="276">
        <v>4</v>
      </c>
      <c r="B12" s="275">
        <v>44075</v>
      </c>
      <c r="C12" s="274" t="s">
        <v>832</v>
      </c>
      <c r="D12" s="273">
        <v>20000</v>
      </c>
      <c r="E12" s="272" t="s">
        <v>2190</v>
      </c>
      <c r="F12" s="271" t="s">
        <v>2191</v>
      </c>
      <c r="G12" s="271" t="s">
        <v>2192</v>
      </c>
      <c r="H12" s="281" t="s">
        <v>2189</v>
      </c>
      <c r="I12" s="270"/>
      <c r="J12" s="269"/>
      <c r="K12" s="268"/>
      <c r="L12" s="267"/>
    </row>
    <row r="13" spans="1:12" ht="25.5" x14ac:dyDescent="0.2">
      <c r="A13" s="284">
        <v>5</v>
      </c>
      <c r="B13" s="275">
        <v>44075</v>
      </c>
      <c r="C13" s="274" t="s">
        <v>832</v>
      </c>
      <c r="D13" s="273">
        <v>5000</v>
      </c>
      <c r="E13" s="272" t="s">
        <v>2193</v>
      </c>
      <c r="F13" s="271" t="s">
        <v>2194</v>
      </c>
      <c r="G13" s="271" t="s">
        <v>2195</v>
      </c>
      <c r="H13" s="281" t="s">
        <v>2189</v>
      </c>
      <c r="I13" s="270"/>
      <c r="J13" s="269"/>
      <c r="K13" s="268"/>
      <c r="L13" s="267"/>
    </row>
    <row r="14" spans="1:12" ht="25.5" x14ac:dyDescent="0.2">
      <c r="A14" s="284">
        <v>6</v>
      </c>
      <c r="B14" s="275">
        <v>44075</v>
      </c>
      <c r="C14" s="274" t="s">
        <v>832</v>
      </c>
      <c r="D14" s="273">
        <v>10000</v>
      </c>
      <c r="E14" s="272" t="s">
        <v>2196</v>
      </c>
      <c r="F14" s="271" t="s">
        <v>2197</v>
      </c>
      <c r="G14" s="271" t="s">
        <v>2198</v>
      </c>
      <c r="H14" s="281" t="s">
        <v>2189</v>
      </c>
      <c r="I14" s="270"/>
      <c r="J14" s="269"/>
      <c r="K14" s="268"/>
      <c r="L14" s="267"/>
    </row>
    <row r="15" spans="1:12" ht="25.5" x14ac:dyDescent="0.2">
      <c r="A15" s="276">
        <v>7</v>
      </c>
      <c r="B15" s="275">
        <v>44075</v>
      </c>
      <c r="C15" s="274" t="s">
        <v>832</v>
      </c>
      <c r="D15" s="273">
        <v>20000</v>
      </c>
      <c r="E15" s="272" t="s">
        <v>2199</v>
      </c>
      <c r="F15" s="271" t="s">
        <v>2200</v>
      </c>
      <c r="G15" s="271" t="s">
        <v>2201</v>
      </c>
      <c r="H15" s="281" t="s">
        <v>2189</v>
      </c>
      <c r="I15" s="270"/>
      <c r="J15" s="269"/>
      <c r="K15" s="268"/>
      <c r="L15" s="267"/>
    </row>
    <row r="16" spans="1:12" ht="25.5" x14ac:dyDescent="0.2">
      <c r="A16" s="276">
        <v>8</v>
      </c>
      <c r="B16" s="275">
        <v>44075</v>
      </c>
      <c r="C16" s="274" t="s">
        <v>832</v>
      </c>
      <c r="D16" s="273">
        <v>30000</v>
      </c>
      <c r="E16" s="272" t="s">
        <v>2202</v>
      </c>
      <c r="F16" s="271" t="s">
        <v>2203</v>
      </c>
      <c r="G16" s="271" t="s">
        <v>2204</v>
      </c>
      <c r="H16" s="281" t="s">
        <v>2189</v>
      </c>
      <c r="I16" s="270"/>
      <c r="J16" s="269"/>
      <c r="K16" s="268"/>
      <c r="L16" s="267"/>
    </row>
    <row r="17" spans="1:12" ht="25.5" x14ac:dyDescent="0.2">
      <c r="A17" s="276">
        <v>9</v>
      </c>
      <c r="B17" s="275">
        <v>44075</v>
      </c>
      <c r="C17" s="274" t="s">
        <v>832</v>
      </c>
      <c r="D17" s="273">
        <v>30000</v>
      </c>
      <c r="E17" s="272" t="s">
        <v>2205</v>
      </c>
      <c r="F17" s="271" t="s">
        <v>834</v>
      </c>
      <c r="G17" s="271" t="s">
        <v>2206</v>
      </c>
      <c r="H17" s="281" t="s">
        <v>2189</v>
      </c>
      <c r="I17" s="270"/>
      <c r="J17" s="269"/>
      <c r="K17" s="268"/>
      <c r="L17" s="267"/>
    </row>
    <row r="18" spans="1:12" ht="25.5" x14ac:dyDescent="0.2">
      <c r="A18" s="284">
        <v>10</v>
      </c>
      <c r="B18" s="275">
        <v>44075</v>
      </c>
      <c r="C18" s="274" t="s">
        <v>832</v>
      </c>
      <c r="D18" s="273">
        <v>20000</v>
      </c>
      <c r="E18" s="272" t="s">
        <v>2207</v>
      </c>
      <c r="F18" s="271" t="s">
        <v>2208</v>
      </c>
      <c r="G18" s="271" t="s">
        <v>2209</v>
      </c>
      <c r="H18" s="281" t="s">
        <v>2189</v>
      </c>
      <c r="I18" s="270"/>
      <c r="J18" s="269"/>
      <c r="K18" s="268"/>
      <c r="L18" s="267"/>
    </row>
    <row r="19" spans="1:12" ht="25.5" x14ac:dyDescent="0.2">
      <c r="A19" s="284">
        <v>11</v>
      </c>
      <c r="B19" s="275">
        <v>44075</v>
      </c>
      <c r="C19" s="274" t="s">
        <v>832</v>
      </c>
      <c r="D19" s="273">
        <v>24982.51</v>
      </c>
      <c r="E19" s="272" t="s">
        <v>2210</v>
      </c>
      <c r="F19" s="271" t="s">
        <v>835</v>
      </c>
      <c r="G19" s="271" t="s">
        <v>2211</v>
      </c>
      <c r="H19" s="281" t="s">
        <v>2212</v>
      </c>
      <c r="I19" s="270"/>
      <c r="J19" s="269"/>
      <c r="K19" s="268"/>
      <c r="L19" s="267"/>
    </row>
    <row r="20" spans="1:12" ht="25.5" x14ac:dyDescent="0.2">
      <c r="A20" s="276">
        <v>12</v>
      </c>
      <c r="B20" s="275">
        <v>44075</v>
      </c>
      <c r="C20" s="274" t="s">
        <v>832</v>
      </c>
      <c r="D20" s="273">
        <v>20000</v>
      </c>
      <c r="E20" s="272" t="s">
        <v>2213</v>
      </c>
      <c r="F20" s="271" t="s">
        <v>2214</v>
      </c>
      <c r="G20" s="271" t="s">
        <v>2215</v>
      </c>
      <c r="H20" s="281" t="s">
        <v>2189</v>
      </c>
      <c r="I20" s="270"/>
      <c r="J20" s="269"/>
      <c r="K20" s="268"/>
      <c r="L20" s="267"/>
    </row>
    <row r="21" spans="1:12" ht="25.5" x14ac:dyDescent="0.2">
      <c r="A21" s="276">
        <v>13</v>
      </c>
      <c r="B21" s="275">
        <v>44076</v>
      </c>
      <c r="C21" s="274" t="s">
        <v>832</v>
      </c>
      <c r="D21" s="273">
        <v>15000</v>
      </c>
      <c r="E21" s="272" t="s">
        <v>2216</v>
      </c>
      <c r="F21" s="271" t="s">
        <v>2217</v>
      </c>
      <c r="G21" s="271" t="s">
        <v>2218</v>
      </c>
      <c r="H21" s="281" t="s">
        <v>2189</v>
      </c>
      <c r="I21" s="270"/>
      <c r="J21" s="269"/>
      <c r="K21" s="268"/>
      <c r="L21" s="267"/>
    </row>
    <row r="22" spans="1:12" ht="25.5" x14ac:dyDescent="0.2">
      <c r="A22" s="276">
        <v>14</v>
      </c>
      <c r="B22" s="275">
        <v>44076</v>
      </c>
      <c r="C22" s="274" t="s">
        <v>832</v>
      </c>
      <c r="D22" s="273">
        <v>10000</v>
      </c>
      <c r="E22" s="272" t="s">
        <v>2219</v>
      </c>
      <c r="F22" s="271" t="s">
        <v>2220</v>
      </c>
      <c r="G22" s="271" t="s">
        <v>2221</v>
      </c>
      <c r="H22" s="281" t="s">
        <v>2189</v>
      </c>
      <c r="I22" s="270"/>
      <c r="J22" s="269"/>
      <c r="K22" s="268"/>
      <c r="L22" s="267"/>
    </row>
    <row r="23" spans="1:12" ht="25.5" x14ac:dyDescent="0.2">
      <c r="A23" s="284">
        <v>15</v>
      </c>
      <c r="B23" s="275">
        <v>44076</v>
      </c>
      <c r="C23" s="274" t="s">
        <v>832</v>
      </c>
      <c r="D23" s="273">
        <v>10000</v>
      </c>
      <c r="E23" s="272" t="s">
        <v>2222</v>
      </c>
      <c r="F23" s="271" t="s">
        <v>2223</v>
      </c>
      <c r="G23" s="271" t="s">
        <v>2224</v>
      </c>
      <c r="H23" s="281" t="s">
        <v>2225</v>
      </c>
      <c r="I23" s="270"/>
      <c r="J23" s="269"/>
      <c r="K23" s="268"/>
      <c r="L23" s="267"/>
    </row>
    <row r="24" spans="1:12" ht="25.5" x14ac:dyDescent="0.2">
      <c r="A24" s="284">
        <v>16</v>
      </c>
      <c r="B24" s="275">
        <v>44076</v>
      </c>
      <c r="C24" s="274" t="s">
        <v>832</v>
      </c>
      <c r="D24" s="273">
        <v>20000</v>
      </c>
      <c r="E24" s="272" t="s">
        <v>843</v>
      </c>
      <c r="F24" s="271" t="s">
        <v>836</v>
      </c>
      <c r="G24" s="271" t="s">
        <v>841</v>
      </c>
      <c r="H24" s="281" t="s">
        <v>2189</v>
      </c>
      <c r="I24" s="270"/>
      <c r="J24" s="269"/>
      <c r="K24" s="268"/>
      <c r="L24" s="267"/>
    </row>
    <row r="25" spans="1:12" ht="25.5" x14ac:dyDescent="0.2">
      <c r="A25" s="276">
        <v>17</v>
      </c>
      <c r="B25" s="275">
        <v>44076</v>
      </c>
      <c r="C25" s="274" t="s">
        <v>832</v>
      </c>
      <c r="D25" s="273">
        <v>10000</v>
      </c>
      <c r="E25" s="272" t="s">
        <v>2226</v>
      </c>
      <c r="F25" s="271" t="s">
        <v>2227</v>
      </c>
      <c r="G25" s="271" t="s">
        <v>2228</v>
      </c>
      <c r="H25" s="281" t="s">
        <v>2189</v>
      </c>
      <c r="I25" s="270"/>
      <c r="J25" s="269"/>
      <c r="K25" s="268"/>
      <c r="L25" s="267"/>
    </row>
    <row r="26" spans="1:12" ht="25.5" x14ac:dyDescent="0.2">
      <c r="A26" s="276">
        <v>18</v>
      </c>
      <c r="B26" s="275">
        <v>44076</v>
      </c>
      <c r="C26" s="274" t="s">
        <v>832</v>
      </c>
      <c r="D26" s="273">
        <v>10000</v>
      </c>
      <c r="E26" s="272" t="s">
        <v>2229</v>
      </c>
      <c r="F26" s="271" t="s">
        <v>2230</v>
      </c>
      <c r="G26" s="271" t="s">
        <v>2231</v>
      </c>
      <c r="H26" s="281" t="s">
        <v>2189</v>
      </c>
      <c r="I26" s="270"/>
      <c r="J26" s="269"/>
      <c r="K26" s="268"/>
      <c r="L26" s="267"/>
    </row>
    <row r="27" spans="1:12" ht="25.5" x14ac:dyDescent="0.2">
      <c r="A27" s="276">
        <v>19</v>
      </c>
      <c r="B27" s="275">
        <v>44076</v>
      </c>
      <c r="C27" s="274" t="s">
        <v>832</v>
      </c>
      <c r="D27" s="273">
        <v>30000</v>
      </c>
      <c r="E27" s="272" t="s">
        <v>2202</v>
      </c>
      <c r="F27" s="271" t="s">
        <v>2203</v>
      </c>
      <c r="G27" s="271" t="s">
        <v>2204</v>
      </c>
      <c r="H27" s="281" t="s">
        <v>2189</v>
      </c>
      <c r="I27" s="270"/>
      <c r="J27" s="269"/>
      <c r="K27" s="268"/>
      <c r="L27" s="267"/>
    </row>
    <row r="28" spans="1:12" ht="25.5" x14ac:dyDescent="0.2">
      <c r="A28" s="284">
        <v>20</v>
      </c>
      <c r="B28" s="275">
        <v>44076</v>
      </c>
      <c r="C28" s="274" t="s">
        <v>832</v>
      </c>
      <c r="D28" s="273">
        <v>10000</v>
      </c>
      <c r="E28" s="272" t="s">
        <v>2232</v>
      </c>
      <c r="F28" s="271" t="s">
        <v>2233</v>
      </c>
      <c r="G28" s="271" t="s">
        <v>2234</v>
      </c>
      <c r="H28" s="281" t="s">
        <v>2189</v>
      </c>
      <c r="I28" s="270"/>
      <c r="J28" s="269"/>
      <c r="K28" s="268"/>
      <c r="L28" s="267"/>
    </row>
    <row r="29" spans="1:12" ht="25.5" x14ac:dyDescent="0.2">
      <c r="A29" s="284">
        <v>21</v>
      </c>
      <c r="B29" s="275">
        <v>44076</v>
      </c>
      <c r="C29" s="274" t="s">
        <v>832</v>
      </c>
      <c r="D29" s="273">
        <v>10000</v>
      </c>
      <c r="E29" s="272" t="s">
        <v>1998</v>
      </c>
      <c r="F29" s="271" t="s">
        <v>1841</v>
      </c>
      <c r="G29" s="271" t="s">
        <v>1909</v>
      </c>
      <c r="H29" s="281" t="s">
        <v>2189</v>
      </c>
      <c r="I29" s="270"/>
      <c r="J29" s="269"/>
      <c r="K29" s="268"/>
      <c r="L29" s="267"/>
    </row>
    <row r="30" spans="1:12" ht="25.5" x14ac:dyDescent="0.2">
      <c r="A30" s="276">
        <v>22</v>
      </c>
      <c r="B30" s="275">
        <v>44076</v>
      </c>
      <c r="C30" s="274" t="s">
        <v>832</v>
      </c>
      <c r="D30" s="273">
        <v>10000</v>
      </c>
      <c r="E30" s="272" t="s">
        <v>2196</v>
      </c>
      <c r="F30" s="271" t="s">
        <v>2197</v>
      </c>
      <c r="G30" s="271" t="s">
        <v>2235</v>
      </c>
      <c r="H30" s="281" t="s">
        <v>2189</v>
      </c>
      <c r="I30" s="270"/>
      <c r="J30" s="269"/>
      <c r="K30" s="268"/>
      <c r="L30" s="267"/>
    </row>
    <row r="31" spans="1:12" ht="25.5" x14ac:dyDescent="0.2">
      <c r="A31" s="276">
        <v>23</v>
      </c>
      <c r="B31" s="275">
        <v>44076</v>
      </c>
      <c r="C31" s="274" t="s">
        <v>832</v>
      </c>
      <c r="D31" s="273">
        <v>15000</v>
      </c>
      <c r="E31" s="272" t="s">
        <v>2236</v>
      </c>
      <c r="F31" s="271" t="s">
        <v>2237</v>
      </c>
      <c r="G31" s="271" t="s">
        <v>2238</v>
      </c>
      <c r="H31" s="281" t="s">
        <v>2189</v>
      </c>
      <c r="I31" s="270"/>
      <c r="J31" s="269"/>
      <c r="K31" s="268"/>
      <c r="L31" s="267"/>
    </row>
    <row r="32" spans="1:12" ht="25.5" x14ac:dyDescent="0.2">
      <c r="A32" s="276">
        <v>24</v>
      </c>
      <c r="B32" s="275">
        <v>44077</v>
      </c>
      <c r="C32" s="274" t="s">
        <v>832</v>
      </c>
      <c r="D32" s="273">
        <v>10000</v>
      </c>
      <c r="E32" s="272" t="s">
        <v>2239</v>
      </c>
      <c r="F32" s="271" t="s">
        <v>2240</v>
      </c>
      <c r="G32" s="271" t="s">
        <v>2241</v>
      </c>
      <c r="H32" s="281" t="s">
        <v>2212</v>
      </c>
      <c r="I32" s="270"/>
      <c r="J32" s="269"/>
      <c r="K32" s="268"/>
      <c r="L32" s="267"/>
    </row>
    <row r="33" spans="1:12" ht="25.5" x14ac:dyDescent="0.2">
      <c r="A33" s="284">
        <v>25</v>
      </c>
      <c r="B33" s="275">
        <v>44077</v>
      </c>
      <c r="C33" s="274" t="s">
        <v>832</v>
      </c>
      <c r="D33" s="273">
        <v>20000</v>
      </c>
      <c r="E33" s="272" t="s">
        <v>2242</v>
      </c>
      <c r="F33" s="271" t="s">
        <v>2243</v>
      </c>
      <c r="G33" s="271" t="s">
        <v>2244</v>
      </c>
      <c r="H33" s="281" t="s">
        <v>2189</v>
      </c>
      <c r="I33" s="270"/>
      <c r="J33" s="269"/>
      <c r="K33" s="268"/>
      <c r="L33" s="267"/>
    </row>
    <row r="34" spans="1:12" ht="25.5" x14ac:dyDescent="0.2">
      <c r="A34" s="284">
        <v>26</v>
      </c>
      <c r="B34" s="275">
        <v>44077</v>
      </c>
      <c r="C34" s="274" t="s">
        <v>832</v>
      </c>
      <c r="D34" s="273">
        <v>10000</v>
      </c>
      <c r="E34" s="272" t="s">
        <v>2245</v>
      </c>
      <c r="F34" s="271" t="s">
        <v>837</v>
      </c>
      <c r="G34" s="271" t="s">
        <v>2246</v>
      </c>
      <c r="H34" s="281" t="s">
        <v>2182</v>
      </c>
      <c r="I34" s="270"/>
      <c r="J34" s="269"/>
      <c r="K34" s="268"/>
      <c r="L34" s="267"/>
    </row>
    <row r="35" spans="1:12" ht="25.5" x14ac:dyDescent="0.2">
      <c r="A35" s="276">
        <v>27</v>
      </c>
      <c r="B35" s="275">
        <v>44078</v>
      </c>
      <c r="C35" s="274" t="s">
        <v>832</v>
      </c>
      <c r="D35" s="273">
        <v>10000</v>
      </c>
      <c r="E35" s="272" t="s">
        <v>2247</v>
      </c>
      <c r="F35" s="271" t="s">
        <v>838</v>
      </c>
      <c r="G35" s="271" t="s">
        <v>2248</v>
      </c>
      <c r="H35" s="281" t="s">
        <v>2189</v>
      </c>
      <c r="I35" s="270"/>
      <c r="J35" s="269"/>
      <c r="K35" s="268"/>
      <c r="L35" s="267"/>
    </row>
    <row r="36" spans="1:12" ht="25.5" x14ac:dyDescent="0.2">
      <c r="A36" s="276">
        <v>28</v>
      </c>
      <c r="B36" s="275">
        <v>44078</v>
      </c>
      <c r="C36" s="274" t="s">
        <v>832</v>
      </c>
      <c r="D36" s="273">
        <v>20000</v>
      </c>
      <c r="E36" s="272" t="s">
        <v>2249</v>
      </c>
      <c r="F36" s="271" t="s">
        <v>2250</v>
      </c>
      <c r="G36" s="271" t="s">
        <v>2251</v>
      </c>
      <c r="H36" s="281" t="s">
        <v>2189</v>
      </c>
      <c r="I36" s="270"/>
      <c r="J36" s="269"/>
      <c r="K36" s="268"/>
      <c r="L36" s="267"/>
    </row>
    <row r="37" spans="1:12" ht="25.5" x14ac:dyDescent="0.2">
      <c r="A37" s="276">
        <v>29</v>
      </c>
      <c r="B37" s="275">
        <v>44078</v>
      </c>
      <c r="C37" s="274" t="s">
        <v>832</v>
      </c>
      <c r="D37" s="273">
        <v>1000</v>
      </c>
      <c r="E37" s="272" t="s">
        <v>2252</v>
      </c>
      <c r="F37" s="271" t="s">
        <v>839</v>
      </c>
      <c r="G37" s="271" t="s">
        <v>2253</v>
      </c>
      <c r="H37" s="281" t="s">
        <v>2182</v>
      </c>
      <c r="I37" s="270"/>
      <c r="J37" s="269"/>
      <c r="K37" s="268"/>
      <c r="L37" s="267"/>
    </row>
    <row r="38" spans="1:12" ht="25.5" x14ac:dyDescent="0.2">
      <c r="A38" s="284">
        <v>30</v>
      </c>
      <c r="B38" s="275">
        <v>44081</v>
      </c>
      <c r="C38" s="274" t="s">
        <v>832</v>
      </c>
      <c r="D38" s="273">
        <v>30000</v>
      </c>
      <c r="E38" s="272" t="s">
        <v>2254</v>
      </c>
      <c r="F38" s="271" t="s">
        <v>2255</v>
      </c>
      <c r="G38" s="271" t="s">
        <v>2256</v>
      </c>
      <c r="H38" s="281" t="s">
        <v>2189</v>
      </c>
      <c r="I38" s="270"/>
      <c r="J38" s="269"/>
      <c r="K38" s="268"/>
      <c r="L38" s="267"/>
    </row>
    <row r="39" spans="1:12" ht="25.5" x14ac:dyDescent="0.2">
      <c r="A39" s="284">
        <v>31</v>
      </c>
      <c r="B39" s="275">
        <v>44081</v>
      </c>
      <c r="C39" s="274" t="s">
        <v>832</v>
      </c>
      <c r="D39" s="273">
        <v>20000</v>
      </c>
      <c r="E39" s="272" t="s">
        <v>2257</v>
      </c>
      <c r="F39" s="271" t="s">
        <v>2258</v>
      </c>
      <c r="G39" s="271" t="s">
        <v>2259</v>
      </c>
      <c r="H39" s="281" t="s">
        <v>2189</v>
      </c>
      <c r="I39" s="270"/>
      <c r="J39" s="269"/>
      <c r="K39" s="268"/>
      <c r="L39" s="267"/>
    </row>
    <row r="40" spans="1:12" ht="25.5" x14ac:dyDescent="0.2">
      <c r="A40" s="276">
        <v>32</v>
      </c>
      <c r="B40" s="275">
        <v>44081</v>
      </c>
      <c r="C40" s="274" t="s">
        <v>832</v>
      </c>
      <c r="D40" s="273">
        <v>30000</v>
      </c>
      <c r="E40" s="272" t="s">
        <v>2260</v>
      </c>
      <c r="F40" s="271" t="s">
        <v>2261</v>
      </c>
      <c r="G40" s="271" t="s">
        <v>2262</v>
      </c>
      <c r="H40" s="281" t="s">
        <v>2189</v>
      </c>
      <c r="I40" s="270"/>
      <c r="J40" s="269"/>
      <c r="K40" s="268"/>
      <c r="L40" s="267"/>
    </row>
    <row r="41" spans="1:12" ht="25.5" x14ac:dyDescent="0.2">
      <c r="A41" s="276">
        <v>33</v>
      </c>
      <c r="B41" s="275">
        <v>44081</v>
      </c>
      <c r="C41" s="274" t="s">
        <v>832</v>
      </c>
      <c r="D41" s="273">
        <v>40000</v>
      </c>
      <c r="E41" s="272" t="s">
        <v>2263</v>
      </c>
      <c r="F41" s="271" t="s">
        <v>2264</v>
      </c>
      <c r="G41" s="271" t="s">
        <v>2265</v>
      </c>
      <c r="H41" s="281" t="s">
        <v>2189</v>
      </c>
      <c r="I41" s="270"/>
      <c r="J41" s="269"/>
      <c r="K41" s="268"/>
      <c r="L41" s="267"/>
    </row>
    <row r="42" spans="1:12" ht="25.5" x14ac:dyDescent="0.2">
      <c r="A42" s="276">
        <v>34</v>
      </c>
      <c r="B42" s="275">
        <v>44088</v>
      </c>
      <c r="C42" s="274" t="s">
        <v>832</v>
      </c>
      <c r="D42" s="273">
        <v>200</v>
      </c>
      <c r="E42" s="272" t="s">
        <v>843</v>
      </c>
      <c r="F42" s="271" t="s">
        <v>836</v>
      </c>
      <c r="G42" s="271" t="s">
        <v>841</v>
      </c>
      <c r="H42" s="281" t="s">
        <v>2182</v>
      </c>
      <c r="I42" s="270"/>
      <c r="J42" s="269"/>
      <c r="K42" s="268"/>
      <c r="L42" s="267"/>
    </row>
    <row r="43" spans="1:12" ht="25.5" x14ac:dyDescent="0.2">
      <c r="A43" s="284">
        <v>35</v>
      </c>
      <c r="B43" s="275">
        <v>44090</v>
      </c>
      <c r="C43" s="274" t="s">
        <v>832</v>
      </c>
      <c r="D43" s="273">
        <v>35000</v>
      </c>
      <c r="E43" s="272" t="s">
        <v>2266</v>
      </c>
      <c r="F43" s="271" t="s">
        <v>2267</v>
      </c>
      <c r="G43" s="271" t="s">
        <v>2268</v>
      </c>
      <c r="H43" s="281" t="s">
        <v>2269</v>
      </c>
      <c r="I43" s="270"/>
      <c r="J43" s="269"/>
      <c r="K43" s="268"/>
      <c r="L43" s="267"/>
    </row>
    <row r="44" spans="1:12" ht="25.5" x14ac:dyDescent="0.2">
      <c r="A44" s="284">
        <v>36</v>
      </c>
      <c r="B44" s="275">
        <v>44090</v>
      </c>
      <c r="C44" s="274" t="s">
        <v>832</v>
      </c>
      <c r="D44" s="273">
        <v>60000</v>
      </c>
      <c r="E44" s="272" t="s">
        <v>2270</v>
      </c>
      <c r="F44" s="271" t="s">
        <v>2271</v>
      </c>
      <c r="G44" s="271" t="s">
        <v>2272</v>
      </c>
      <c r="H44" s="281" t="s">
        <v>2189</v>
      </c>
      <c r="I44" s="270"/>
      <c r="J44" s="269"/>
      <c r="K44" s="268"/>
      <c r="L44" s="267"/>
    </row>
    <row r="45" spans="1:12" ht="25.5" x14ac:dyDescent="0.2">
      <c r="A45" s="276">
        <v>37</v>
      </c>
      <c r="B45" s="275">
        <v>44090</v>
      </c>
      <c r="C45" s="274" t="s">
        <v>832</v>
      </c>
      <c r="D45" s="273">
        <v>60000</v>
      </c>
      <c r="E45" s="272" t="s">
        <v>2273</v>
      </c>
      <c r="F45" s="271" t="s">
        <v>2274</v>
      </c>
      <c r="G45" s="271" t="s">
        <v>2275</v>
      </c>
      <c r="H45" s="281" t="s">
        <v>2189</v>
      </c>
      <c r="I45" s="270"/>
      <c r="J45" s="269"/>
      <c r="K45" s="268"/>
      <c r="L45" s="267"/>
    </row>
    <row r="46" spans="1:12" ht="25.5" x14ac:dyDescent="0.2">
      <c r="A46" s="276">
        <v>38</v>
      </c>
      <c r="B46" s="275">
        <v>44091</v>
      </c>
      <c r="C46" s="274" t="s">
        <v>832</v>
      </c>
      <c r="D46" s="273">
        <v>25000</v>
      </c>
      <c r="E46" s="272" t="s">
        <v>2276</v>
      </c>
      <c r="F46" s="271" t="s">
        <v>2277</v>
      </c>
      <c r="G46" s="271" t="s">
        <v>2278</v>
      </c>
      <c r="H46" s="281" t="s">
        <v>2182</v>
      </c>
      <c r="I46" s="270"/>
      <c r="J46" s="269"/>
      <c r="K46" s="268"/>
      <c r="L46" s="267"/>
    </row>
    <row r="47" spans="1:12" ht="25.5" x14ac:dyDescent="0.2">
      <c r="A47" s="276">
        <v>39</v>
      </c>
      <c r="B47" s="275">
        <v>44092</v>
      </c>
      <c r="C47" s="274" t="s">
        <v>832</v>
      </c>
      <c r="D47" s="273">
        <v>2000</v>
      </c>
      <c r="E47" s="272" t="s">
        <v>2279</v>
      </c>
      <c r="F47" s="271" t="s">
        <v>2280</v>
      </c>
      <c r="G47" s="271" t="s">
        <v>2281</v>
      </c>
      <c r="H47" s="281" t="s">
        <v>2212</v>
      </c>
      <c r="I47" s="270"/>
      <c r="J47" s="269"/>
      <c r="K47" s="268"/>
      <c r="L47" s="267"/>
    </row>
    <row r="48" spans="1:12" ht="25.5" x14ac:dyDescent="0.2">
      <c r="A48" s="284">
        <v>40</v>
      </c>
      <c r="B48" s="275">
        <v>44095</v>
      </c>
      <c r="C48" s="274" t="s">
        <v>832</v>
      </c>
      <c r="D48" s="273">
        <v>2000</v>
      </c>
      <c r="E48" s="272" t="s">
        <v>2279</v>
      </c>
      <c r="F48" s="271" t="s">
        <v>2280</v>
      </c>
      <c r="G48" s="271" t="s">
        <v>2281</v>
      </c>
      <c r="H48" s="281" t="s">
        <v>2212</v>
      </c>
      <c r="I48" s="270"/>
      <c r="J48" s="269"/>
      <c r="K48" s="268"/>
      <c r="L48" s="267"/>
    </row>
    <row r="49" spans="1:12" ht="25.5" x14ac:dyDescent="0.2">
      <c r="A49" s="284">
        <v>41</v>
      </c>
      <c r="B49" s="275">
        <v>44095</v>
      </c>
      <c r="C49" s="274" t="s">
        <v>832</v>
      </c>
      <c r="D49" s="273">
        <v>450</v>
      </c>
      <c r="E49" s="272" t="s">
        <v>844</v>
      </c>
      <c r="F49" s="271" t="s">
        <v>840</v>
      </c>
      <c r="G49" s="271" t="s">
        <v>842</v>
      </c>
      <c r="H49" s="281" t="s">
        <v>2182</v>
      </c>
      <c r="I49" s="270"/>
      <c r="J49" s="269"/>
      <c r="K49" s="268"/>
      <c r="L49" s="267"/>
    </row>
    <row r="50" spans="1:12" ht="25.5" x14ac:dyDescent="0.2">
      <c r="A50" s="276">
        <v>42</v>
      </c>
      <c r="B50" s="275">
        <v>44095</v>
      </c>
      <c r="C50" s="274" t="s">
        <v>832</v>
      </c>
      <c r="D50" s="273">
        <v>25000</v>
      </c>
      <c r="E50" s="272" t="s">
        <v>2282</v>
      </c>
      <c r="F50" s="271" t="s">
        <v>2283</v>
      </c>
      <c r="G50" s="271" t="s">
        <v>2284</v>
      </c>
      <c r="H50" s="281" t="s">
        <v>2189</v>
      </c>
      <c r="I50" s="270"/>
      <c r="J50" s="269"/>
      <c r="K50" s="268"/>
      <c r="L50" s="267"/>
    </row>
    <row r="51" spans="1:12" ht="140.25" x14ac:dyDescent="0.2">
      <c r="A51" s="276">
        <v>43</v>
      </c>
      <c r="B51" s="275">
        <v>44090</v>
      </c>
      <c r="C51" s="274" t="s">
        <v>845</v>
      </c>
      <c r="D51" s="273">
        <v>1500</v>
      </c>
      <c r="E51" s="272" t="s">
        <v>2285</v>
      </c>
      <c r="F51" s="271" t="s">
        <v>2286</v>
      </c>
      <c r="G51" s="271"/>
      <c r="H51" s="281"/>
      <c r="I51" s="270" t="s">
        <v>2287</v>
      </c>
      <c r="J51" s="269" t="s">
        <v>2288</v>
      </c>
      <c r="K51" s="268" t="s">
        <v>2289</v>
      </c>
      <c r="L51" s="267"/>
    </row>
    <row r="52" spans="1:12" ht="140.25" x14ac:dyDescent="0.2">
      <c r="A52" s="276">
        <v>44</v>
      </c>
      <c r="B52" s="275">
        <v>44095</v>
      </c>
      <c r="C52" s="274" t="s">
        <v>845</v>
      </c>
      <c r="D52" s="273">
        <v>8500</v>
      </c>
      <c r="E52" s="272" t="s">
        <v>2290</v>
      </c>
      <c r="F52" s="271" t="s">
        <v>2286</v>
      </c>
      <c r="G52" s="271"/>
      <c r="H52" s="281"/>
      <c r="I52" s="270" t="s">
        <v>2291</v>
      </c>
      <c r="J52" s="269" t="s">
        <v>484</v>
      </c>
      <c r="K52" s="268" t="s">
        <v>2292</v>
      </c>
      <c r="L52" s="267"/>
    </row>
    <row r="53" spans="1:12" ht="25.5" x14ac:dyDescent="0.2">
      <c r="A53" s="284">
        <v>45</v>
      </c>
      <c r="B53" s="275">
        <v>44096</v>
      </c>
      <c r="C53" s="274" t="s">
        <v>832</v>
      </c>
      <c r="D53" s="273">
        <v>25000</v>
      </c>
      <c r="E53" s="272" t="s">
        <v>2293</v>
      </c>
      <c r="F53" s="271" t="s">
        <v>2294</v>
      </c>
      <c r="G53" s="271" t="s">
        <v>2295</v>
      </c>
      <c r="H53" s="281" t="s">
        <v>1085</v>
      </c>
      <c r="I53" s="270"/>
      <c r="J53" s="269"/>
      <c r="K53" s="268"/>
      <c r="L53" s="267"/>
    </row>
    <row r="54" spans="1:12" ht="25.5" x14ac:dyDescent="0.2">
      <c r="A54" s="284">
        <v>46</v>
      </c>
      <c r="B54" s="275">
        <v>44096</v>
      </c>
      <c r="C54" s="274" t="s">
        <v>832</v>
      </c>
      <c r="D54" s="273">
        <v>15000</v>
      </c>
      <c r="E54" s="272" t="s">
        <v>2296</v>
      </c>
      <c r="F54" s="271" t="s">
        <v>860</v>
      </c>
      <c r="G54" s="271" t="s">
        <v>2297</v>
      </c>
      <c r="H54" s="281" t="s">
        <v>1086</v>
      </c>
      <c r="I54" s="270"/>
      <c r="J54" s="269"/>
      <c r="K54" s="268"/>
      <c r="L54" s="267"/>
    </row>
    <row r="55" spans="1:12" ht="25.5" x14ac:dyDescent="0.2">
      <c r="A55" s="276">
        <v>47</v>
      </c>
      <c r="B55" s="275">
        <v>44096</v>
      </c>
      <c r="C55" s="274" t="s">
        <v>832</v>
      </c>
      <c r="D55" s="273">
        <v>60000</v>
      </c>
      <c r="E55" s="272" t="s">
        <v>2298</v>
      </c>
      <c r="F55" s="271" t="s">
        <v>916</v>
      </c>
      <c r="G55" s="271" t="s">
        <v>2299</v>
      </c>
      <c r="H55" s="281" t="s">
        <v>1087</v>
      </c>
      <c r="I55" s="270"/>
      <c r="J55" s="269"/>
      <c r="K55" s="268"/>
      <c r="L55" s="267"/>
    </row>
    <row r="56" spans="1:12" ht="25.5" x14ac:dyDescent="0.2">
      <c r="A56" s="276">
        <v>48</v>
      </c>
      <c r="B56" s="275">
        <v>44096</v>
      </c>
      <c r="C56" s="274" t="s">
        <v>832</v>
      </c>
      <c r="D56" s="273">
        <v>5000</v>
      </c>
      <c r="E56" s="272" t="s">
        <v>2210</v>
      </c>
      <c r="F56" s="271" t="s">
        <v>835</v>
      </c>
      <c r="G56" s="271" t="s">
        <v>2211</v>
      </c>
      <c r="H56" s="281" t="s">
        <v>1088</v>
      </c>
      <c r="I56" s="270"/>
      <c r="J56" s="269"/>
      <c r="K56" s="268"/>
      <c r="L56" s="267"/>
    </row>
    <row r="57" spans="1:12" ht="25.5" x14ac:dyDescent="0.2">
      <c r="A57" s="276">
        <v>49</v>
      </c>
      <c r="B57" s="275">
        <v>44096</v>
      </c>
      <c r="C57" s="274" t="s">
        <v>832</v>
      </c>
      <c r="D57" s="273">
        <v>29979</v>
      </c>
      <c r="E57" s="272" t="s">
        <v>2300</v>
      </c>
      <c r="F57" s="271" t="s">
        <v>2301</v>
      </c>
      <c r="G57" s="271" t="s">
        <v>2302</v>
      </c>
      <c r="H57" s="281" t="s">
        <v>1088</v>
      </c>
      <c r="I57" s="270"/>
      <c r="J57" s="269"/>
      <c r="K57" s="268"/>
      <c r="L57" s="267"/>
    </row>
    <row r="58" spans="1:12" ht="25.5" x14ac:dyDescent="0.2">
      <c r="A58" s="284">
        <v>50</v>
      </c>
      <c r="B58" s="275">
        <v>44097</v>
      </c>
      <c r="C58" s="274" t="s">
        <v>832</v>
      </c>
      <c r="D58" s="273">
        <v>2000</v>
      </c>
      <c r="E58" s="272" t="s">
        <v>2279</v>
      </c>
      <c r="F58" s="271" t="s">
        <v>2280</v>
      </c>
      <c r="G58" s="271" t="s">
        <v>2281</v>
      </c>
      <c r="H58" s="281" t="s">
        <v>1088</v>
      </c>
      <c r="I58" s="270"/>
      <c r="J58" s="269"/>
      <c r="K58" s="268"/>
      <c r="L58" s="267"/>
    </row>
    <row r="59" spans="1:12" ht="25.5" x14ac:dyDescent="0.2">
      <c r="A59" s="284">
        <v>51</v>
      </c>
      <c r="B59" s="275">
        <v>44097</v>
      </c>
      <c r="C59" s="274" t="s">
        <v>832</v>
      </c>
      <c r="D59" s="273">
        <v>29979</v>
      </c>
      <c r="E59" s="272" t="s">
        <v>2303</v>
      </c>
      <c r="F59" s="416" t="s">
        <v>2304</v>
      </c>
      <c r="G59" s="271" t="s">
        <v>2305</v>
      </c>
      <c r="H59" s="281" t="s">
        <v>1088</v>
      </c>
      <c r="I59" s="270"/>
      <c r="J59" s="269"/>
      <c r="K59" s="268"/>
      <c r="L59" s="267"/>
    </row>
    <row r="60" spans="1:12" ht="25.5" x14ac:dyDescent="0.2">
      <c r="A60" s="276">
        <v>52</v>
      </c>
      <c r="B60" s="275">
        <v>44097</v>
      </c>
      <c r="C60" s="274" t="s">
        <v>832</v>
      </c>
      <c r="D60" s="273">
        <v>60000</v>
      </c>
      <c r="E60" s="272" t="s">
        <v>2306</v>
      </c>
      <c r="F60" s="271" t="s">
        <v>2307</v>
      </c>
      <c r="G60" s="271" t="s">
        <v>2308</v>
      </c>
      <c r="H60" s="281" t="s">
        <v>1087</v>
      </c>
      <c r="I60" s="270"/>
      <c r="J60" s="269"/>
      <c r="K60" s="268"/>
      <c r="L60" s="267"/>
    </row>
    <row r="61" spans="1:12" ht="25.5" x14ac:dyDescent="0.2">
      <c r="A61" s="276">
        <v>53</v>
      </c>
      <c r="B61" s="275">
        <v>44097</v>
      </c>
      <c r="C61" s="274" t="s">
        <v>832</v>
      </c>
      <c r="D61" s="273">
        <v>60000</v>
      </c>
      <c r="E61" s="272" t="s">
        <v>2309</v>
      </c>
      <c r="F61" s="271" t="s">
        <v>2310</v>
      </c>
      <c r="G61" s="271" t="s">
        <v>2311</v>
      </c>
      <c r="H61" s="271" t="s">
        <v>1086</v>
      </c>
      <c r="I61" s="270"/>
      <c r="J61" s="269"/>
      <c r="K61" s="268"/>
      <c r="L61" s="267"/>
    </row>
    <row r="62" spans="1:12" ht="25.5" x14ac:dyDescent="0.2">
      <c r="A62" s="276">
        <v>54</v>
      </c>
      <c r="B62" s="275">
        <v>44098</v>
      </c>
      <c r="C62" s="274" t="s">
        <v>832</v>
      </c>
      <c r="D62" s="273">
        <v>60000</v>
      </c>
      <c r="E62" s="272" t="s">
        <v>2312</v>
      </c>
      <c r="F62" s="271" t="s">
        <v>2313</v>
      </c>
      <c r="G62" s="271" t="s">
        <v>2314</v>
      </c>
      <c r="H62" s="281" t="s">
        <v>1086</v>
      </c>
      <c r="I62" s="270"/>
      <c r="J62" s="269"/>
      <c r="K62" s="268"/>
      <c r="L62" s="267"/>
    </row>
    <row r="63" spans="1:12" ht="25.5" x14ac:dyDescent="0.2">
      <c r="A63" s="284">
        <v>55</v>
      </c>
      <c r="B63" s="275">
        <v>44098</v>
      </c>
      <c r="C63" s="274" t="s">
        <v>832</v>
      </c>
      <c r="D63" s="273">
        <v>30000</v>
      </c>
      <c r="E63" s="272" t="s">
        <v>2254</v>
      </c>
      <c r="F63" s="271" t="s">
        <v>2255</v>
      </c>
      <c r="G63" s="271" t="s">
        <v>2256</v>
      </c>
      <c r="H63" s="281" t="s">
        <v>1086</v>
      </c>
      <c r="I63" s="270"/>
      <c r="J63" s="269"/>
      <c r="K63" s="268"/>
      <c r="L63" s="267"/>
    </row>
    <row r="64" spans="1:12" ht="25.5" x14ac:dyDescent="0.2">
      <c r="A64" s="284">
        <v>56</v>
      </c>
      <c r="B64" s="275">
        <v>44098</v>
      </c>
      <c r="C64" s="274" t="s">
        <v>832</v>
      </c>
      <c r="D64" s="273">
        <v>30000</v>
      </c>
      <c r="E64" s="272" t="s">
        <v>1089</v>
      </c>
      <c r="F64" s="271" t="s">
        <v>1077</v>
      </c>
      <c r="G64" s="271" t="s">
        <v>1081</v>
      </c>
      <c r="H64" s="281" t="s">
        <v>1087</v>
      </c>
      <c r="I64" s="270"/>
      <c r="J64" s="269"/>
      <c r="K64" s="268"/>
      <c r="L64" s="267"/>
    </row>
    <row r="65" spans="1:12" ht="25.5" x14ac:dyDescent="0.2">
      <c r="A65" s="276">
        <v>57</v>
      </c>
      <c r="B65" s="275">
        <v>44098</v>
      </c>
      <c r="C65" s="274" t="s">
        <v>832</v>
      </c>
      <c r="D65" s="273">
        <v>30000</v>
      </c>
      <c r="E65" s="272" t="s">
        <v>2315</v>
      </c>
      <c r="F65" s="271" t="s">
        <v>2316</v>
      </c>
      <c r="G65" s="271" t="s">
        <v>2317</v>
      </c>
      <c r="H65" s="271" t="s">
        <v>1087</v>
      </c>
      <c r="I65" s="270"/>
      <c r="J65" s="269"/>
      <c r="K65" s="268"/>
      <c r="L65" s="267"/>
    </row>
    <row r="66" spans="1:12" ht="25.5" x14ac:dyDescent="0.2">
      <c r="A66" s="276">
        <v>58</v>
      </c>
      <c r="B66" s="275">
        <v>44098</v>
      </c>
      <c r="C66" s="274" t="s">
        <v>832</v>
      </c>
      <c r="D66" s="273">
        <v>20000</v>
      </c>
      <c r="E66" s="272" t="s">
        <v>2318</v>
      </c>
      <c r="F66" s="271" t="s">
        <v>2319</v>
      </c>
      <c r="G66" s="271" t="s">
        <v>2320</v>
      </c>
      <c r="H66" s="281" t="s">
        <v>1087</v>
      </c>
      <c r="I66" s="270"/>
      <c r="J66" s="269"/>
      <c r="K66" s="268"/>
      <c r="L66" s="267"/>
    </row>
    <row r="67" spans="1:12" ht="25.5" x14ac:dyDescent="0.2">
      <c r="A67" s="276">
        <v>59</v>
      </c>
      <c r="B67" s="275">
        <v>44098</v>
      </c>
      <c r="C67" s="274" t="s">
        <v>832</v>
      </c>
      <c r="D67" s="273">
        <v>30000</v>
      </c>
      <c r="E67" s="272" t="s">
        <v>2321</v>
      </c>
      <c r="F67" s="271" t="s">
        <v>2322</v>
      </c>
      <c r="G67" s="271" t="s">
        <v>2323</v>
      </c>
      <c r="H67" s="281" t="s">
        <v>1086</v>
      </c>
      <c r="I67" s="270"/>
      <c r="J67" s="269"/>
      <c r="K67" s="268"/>
      <c r="L67" s="267"/>
    </row>
    <row r="68" spans="1:12" ht="25.5" x14ac:dyDescent="0.2">
      <c r="A68" s="284">
        <v>60</v>
      </c>
      <c r="B68" s="275">
        <v>44099</v>
      </c>
      <c r="C68" s="274" t="s">
        <v>832</v>
      </c>
      <c r="D68" s="273">
        <v>20000</v>
      </c>
      <c r="E68" s="272" t="s">
        <v>1089</v>
      </c>
      <c r="F68" s="271" t="s">
        <v>1077</v>
      </c>
      <c r="G68" s="271" t="s">
        <v>1081</v>
      </c>
      <c r="H68" s="281" t="s">
        <v>1087</v>
      </c>
      <c r="I68" s="270"/>
      <c r="J68" s="269"/>
      <c r="K68" s="268"/>
      <c r="L68" s="267"/>
    </row>
    <row r="69" spans="1:12" ht="25.5" x14ac:dyDescent="0.2">
      <c r="A69" s="284">
        <v>61</v>
      </c>
      <c r="B69" s="275">
        <v>44100</v>
      </c>
      <c r="C69" s="274" t="s">
        <v>832</v>
      </c>
      <c r="D69" s="273">
        <v>40000</v>
      </c>
      <c r="E69" s="272" t="s">
        <v>2324</v>
      </c>
      <c r="F69" s="271" t="s">
        <v>2325</v>
      </c>
      <c r="G69" s="271" t="s">
        <v>2326</v>
      </c>
      <c r="H69" s="281" t="s">
        <v>1086</v>
      </c>
      <c r="I69" s="270"/>
      <c r="J69" s="269"/>
      <c r="K69" s="268"/>
      <c r="L69" s="267"/>
    </row>
    <row r="70" spans="1:12" ht="25.5" x14ac:dyDescent="0.2">
      <c r="A70" s="276">
        <v>62</v>
      </c>
      <c r="B70" s="275">
        <v>44102</v>
      </c>
      <c r="C70" s="274" t="s">
        <v>832</v>
      </c>
      <c r="D70" s="273">
        <v>20000</v>
      </c>
      <c r="E70" s="272" t="s">
        <v>2282</v>
      </c>
      <c r="F70" s="271" t="s">
        <v>2283</v>
      </c>
      <c r="G70" s="271" t="s">
        <v>2284</v>
      </c>
      <c r="H70" s="281" t="s">
        <v>1086</v>
      </c>
      <c r="I70" s="270"/>
      <c r="J70" s="269"/>
      <c r="K70" s="268"/>
      <c r="L70" s="267"/>
    </row>
    <row r="71" spans="1:12" ht="25.5" x14ac:dyDescent="0.2">
      <c r="A71" s="276">
        <v>63</v>
      </c>
      <c r="B71" s="275">
        <v>44102</v>
      </c>
      <c r="C71" s="274" t="s">
        <v>832</v>
      </c>
      <c r="D71" s="273">
        <v>30000</v>
      </c>
      <c r="E71" s="272" t="s">
        <v>1090</v>
      </c>
      <c r="F71" s="271" t="s">
        <v>1078</v>
      </c>
      <c r="G71" s="271" t="s">
        <v>1082</v>
      </c>
      <c r="H71" s="281" t="s">
        <v>1087</v>
      </c>
      <c r="I71" s="270"/>
      <c r="J71" s="269"/>
      <c r="K71" s="268"/>
      <c r="L71" s="267"/>
    </row>
    <row r="72" spans="1:12" ht="25.5" x14ac:dyDescent="0.2">
      <c r="A72" s="276">
        <v>64</v>
      </c>
      <c r="B72" s="275">
        <v>44103</v>
      </c>
      <c r="C72" s="274" t="s">
        <v>832</v>
      </c>
      <c r="D72" s="273">
        <v>10000</v>
      </c>
      <c r="E72" s="272" t="s">
        <v>2282</v>
      </c>
      <c r="F72" s="271" t="s">
        <v>2283</v>
      </c>
      <c r="G72" s="271" t="s">
        <v>2284</v>
      </c>
      <c r="H72" s="281" t="s">
        <v>1086</v>
      </c>
      <c r="I72" s="270"/>
      <c r="J72" s="269"/>
      <c r="K72" s="268"/>
      <c r="L72" s="267"/>
    </row>
    <row r="73" spans="1:12" ht="25.5" x14ac:dyDescent="0.2">
      <c r="A73" s="284">
        <v>65</v>
      </c>
      <c r="B73" s="275">
        <v>44103</v>
      </c>
      <c r="C73" s="274" t="s">
        <v>832</v>
      </c>
      <c r="D73" s="273">
        <v>60000</v>
      </c>
      <c r="E73" s="272" t="s">
        <v>2327</v>
      </c>
      <c r="F73" s="271" t="s">
        <v>2328</v>
      </c>
      <c r="G73" s="271" t="s">
        <v>2329</v>
      </c>
      <c r="H73" s="281" t="s">
        <v>1086</v>
      </c>
      <c r="I73" s="270"/>
      <c r="J73" s="269"/>
      <c r="K73" s="268"/>
      <c r="L73" s="267"/>
    </row>
    <row r="74" spans="1:12" ht="25.5" x14ac:dyDescent="0.2">
      <c r="A74" s="284">
        <v>66</v>
      </c>
      <c r="B74" s="275">
        <v>44103</v>
      </c>
      <c r="C74" s="274" t="s">
        <v>832</v>
      </c>
      <c r="D74" s="273">
        <v>60000</v>
      </c>
      <c r="E74" s="272" t="s">
        <v>2330</v>
      </c>
      <c r="F74" s="271" t="s">
        <v>2331</v>
      </c>
      <c r="G74" s="271" t="s">
        <v>2332</v>
      </c>
      <c r="H74" s="281" t="s">
        <v>1086</v>
      </c>
      <c r="I74" s="270"/>
      <c r="J74" s="269"/>
      <c r="K74" s="268"/>
      <c r="L74" s="267"/>
    </row>
    <row r="75" spans="1:12" ht="25.5" x14ac:dyDescent="0.2">
      <c r="A75" s="276">
        <v>67</v>
      </c>
      <c r="B75" s="275">
        <v>44103</v>
      </c>
      <c r="C75" s="274" t="s">
        <v>832</v>
      </c>
      <c r="D75" s="273">
        <v>60000</v>
      </c>
      <c r="E75" s="272" t="s">
        <v>2333</v>
      </c>
      <c r="F75" s="271" t="s">
        <v>2334</v>
      </c>
      <c r="G75" s="271" t="s">
        <v>2335</v>
      </c>
      <c r="H75" s="281" t="s">
        <v>1087</v>
      </c>
      <c r="I75" s="270"/>
      <c r="J75" s="269"/>
      <c r="K75" s="268"/>
      <c r="L75" s="267"/>
    </row>
    <row r="76" spans="1:12" ht="25.5" x14ac:dyDescent="0.2">
      <c r="A76" s="276">
        <v>68</v>
      </c>
      <c r="B76" s="275">
        <v>44103</v>
      </c>
      <c r="C76" s="274" t="s">
        <v>832</v>
      </c>
      <c r="D76" s="273">
        <v>1000</v>
      </c>
      <c r="E76" s="272" t="s">
        <v>844</v>
      </c>
      <c r="F76" s="271" t="s">
        <v>840</v>
      </c>
      <c r="G76" s="271" t="s">
        <v>842</v>
      </c>
      <c r="H76" s="281" t="s">
        <v>1086</v>
      </c>
      <c r="I76" s="270"/>
      <c r="J76" s="269"/>
      <c r="K76" s="268"/>
      <c r="L76" s="267"/>
    </row>
    <row r="77" spans="1:12" ht="25.5" x14ac:dyDescent="0.2">
      <c r="A77" s="276">
        <v>69</v>
      </c>
      <c r="B77" s="275">
        <v>44104</v>
      </c>
      <c r="C77" s="274" t="s">
        <v>832</v>
      </c>
      <c r="D77" s="273">
        <v>60000</v>
      </c>
      <c r="E77" s="272" t="s">
        <v>2336</v>
      </c>
      <c r="F77" s="271" t="s">
        <v>2337</v>
      </c>
      <c r="G77" s="271" t="s">
        <v>2338</v>
      </c>
      <c r="H77" s="281" t="s">
        <v>1087</v>
      </c>
      <c r="I77" s="270"/>
      <c r="J77" s="269"/>
      <c r="K77" s="268"/>
      <c r="L77" s="267"/>
    </row>
    <row r="78" spans="1:12" ht="25.5" x14ac:dyDescent="0.2">
      <c r="A78" s="284">
        <v>70</v>
      </c>
      <c r="B78" s="275">
        <v>44104</v>
      </c>
      <c r="C78" s="274" t="s">
        <v>832</v>
      </c>
      <c r="D78" s="273">
        <v>60000</v>
      </c>
      <c r="E78" s="272" t="s">
        <v>2339</v>
      </c>
      <c r="F78" s="271" t="s">
        <v>2340</v>
      </c>
      <c r="G78" s="271" t="s">
        <v>2341</v>
      </c>
      <c r="H78" s="281" t="s">
        <v>1087</v>
      </c>
      <c r="I78" s="270"/>
      <c r="J78" s="269"/>
      <c r="K78" s="268"/>
      <c r="L78" s="267"/>
    </row>
    <row r="79" spans="1:12" ht="25.5" x14ac:dyDescent="0.2">
      <c r="A79" s="284">
        <v>71</v>
      </c>
      <c r="B79" s="275">
        <v>44104</v>
      </c>
      <c r="C79" s="274" t="s">
        <v>832</v>
      </c>
      <c r="D79" s="273">
        <v>60000</v>
      </c>
      <c r="E79" s="272" t="s">
        <v>2342</v>
      </c>
      <c r="F79" s="271" t="s">
        <v>2343</v>
      </c>
      <c r="G79" s="271" t="s">
        <v>2344</v>
      </c>
      <c r="H79" s="281" t="s">
        <v>1086</v>
      </c>
      <c r="I79" s="270"/>
      <c r="J79" s="269"/>
      <c r="K79" s="268"/>
      <c r="L79" s="267"/>
    </row>
    <row r="80" spans="1:12" ht="25.5" x14ac:dyDescent="0.2">
      <c r="A80" s="276">
        <v>72</v>
      </c>
      <c r="B80" s="275">
        <v>44104</v>
      </c>
      <c r="C80" s="274" t="s">
        <v>832</v>
      </c>
      <c r="D80" s="273">
        <v>60000</v>
      </c>
      <c r="E80" s="272" t="s">
        <v>2345</v>
      </c>
      <c r="F80" s="271" t="s">
        <v>2346</v>
      </c>
      <c r="G80" s="271" t="s">
        <v>2347</v>
      </c>
      <c r="H80" s="281" t="s">
        <v>1086</v>
      </c>
      <c r="I80" s="270"/>
      <c r="J80" s="269"/>
      <c r="K80" s="268"/>
      <c r="L80" s="267"/>
    </row>
    <row r="81" spans="1:12" ht="25.5" x14ac:dyDescent="0.2">
      <c r="A81" s="276">
        <v>73</v>
      </c>
      <c r="B81" s="275">
        <v>44104</v>
      </c>
      <c r="C81" s="274" t="s">
        <v>832</v>
      </c>
      <c r="D81" s="273">
        <v>30000</v>
      </c>
      <c r="E81" s="272" t="s">
        <v>2348</v>
      </c>
      <c r="F81" s="271" t="s">
        <v>2349</v>
      </c>
      <c r="G81" s="271" t="s">
        <v>2350</v>
      </c>
      <c r="H81" s="281" t="s">
        <v>1087</v>
      </c>
      <c r="I81" s="270"/>
      <c r="J81" s="269"/>
      <c r="K81" s="268"/>
      <c r="L81" s="267"/>
    </row>
    <row r="82" spans="1:12" ht="25.5" x14ac:dyDescent="0.2">
      <c r="A82" s="276">
        <v>74</v>
      </c>
      <c r="B82" s="275">
        <v>44104</v>
      </c>
      <c r="C82" s="274" t="s">
        <v>832</v>
      </c>
      <c r="D82" s="273">
        <v>30000</v>
      </c>
      <c r="E82" s="272" t="s">
        <v>2351</v>
      </c>
      <c r="F82" s="271" t="s">
        <v>2352</v>
      </c>
      <c r="G82" s="271" t="s">
        <v>2353</v>
      </c>
      <c r="H82" s="281" t="s">
        <v>1087</v>
      </c>
      <c r="I82" s="270"/>
      <c r="J82" s="269"/>
      <c r="K82" s="268"/>
      <c r="L82" s="267"/>
    </row>
    <row r="83" spans="1:12" ht="25.5" x14ac:dyDescent="0.2">
      <c r="A83" s="284">
        <v>75</v>
      </c>
      <c r="B83" s="275">
        <v>44104</v>
      </c>
      <c r="C83" s="274" t="s">
        <v>832</v>
      </c>
      <c r="D83" s="273">
        <v>60000</v>
      </c>
      <c r="E83" s="272" t="s">
        <v>2354</v>
      </c>
      <c r="F83" s="271" t="s">
        <v>2355</v>
      </c>
      <c r="G83" s="271" t="s">
        <v>2356</v>
      </c>
      <c r="H83" s="281" t="s">
        <v>1086</v>
      </c>
      <c r="I83" s="270"/>
      <c r="J83" s="269"/>
      <c r="K83" s="268"/>
      <c r="L83" s="267"/>
    </row>
    <row r="84" spans="1:12" ht="25.5" x14ac:dyDescent="0.2">
      <c r="A84" s="284">
        <v>76</v>
      </c>
      <c r="B84" s="275">
        <v>44104</v>
      </c>
      <c r="C84" s="274" t="s">
        <v>832</v>
      </c>
      <c r="D84" s="273">
        <v>50000</v>
      </c>
      <c r="E84" s="272" t="s">
        <v>2357</v>
      </c>
      <c r="F84" s="271" t="s">
        <v>2358</v>
      </c>
      <c r="G84" s="271" t="s">
        <v>2359</v>
      </c>
      <c r="H84" s="281" t="s">
        <v>1087</v>
      </c>
      <c r="I84" s="270"/>
      <c r="J84" s="269"/>
      <c r="K84" s="268"/>
      <c r="L84" s="267"/>
    </row>
    <row r="85" spans="1:12" ht="25.5" x14ac:dyDescent="0.2">
      <c r="A85" s="276">
        <v>77</v>
      </c>
      <c r="B85" s="275">
        <v>44104</v>
      </c>
      <c r="C85" s="274" t="s">
        <v>832</v>
      </c>
      <c r="D85" s="273">
        <v>50000</v>
      </c>
      <c r="E85" s="272" t="s">
        <v>2360</v>
      </c>
      <c r="F85" s="271" t="s">
        <v>2361</v>
      </c>
      <c r="G85" s="271" t="s">
        <v>2362</v>
      </c>
      <c r="H85" s="281" t="s">
        <v>1087</v>
      </c>
      <c r="I85" s="270"/>
      <c r="J85" s="269"/>
      <c r="K85" s="268"/>
      <c r="L85" s="267"/>
    </row>
    <row r="86" spans="1:12" ht="25.5" x14ac:dyDescent="0.2">
      <c r="A86" s="276">
        <v>78</v>
      </c>
      <c r="B86" s="275">
        <v>44104</v>
      </c>
      <c r="C86" s="274" t="s">
        <v>832</v>
      </c>
      <c r="D86" s="273">
        <v>50000</v>
      </c>
      <c r="E86" s="272" t="s">
        <v>2363</v>
      </c>
      <c r="F86" s="271" t="s">
        <v>2364</v>
      </c>
      <c r="G86" s="271" t="s">
        <v>2365</v>
      </c>
      <c r="H86" s="281" t="s">
        <v>1087</v>
      </c>
      <c r="I86" s="270"/>
      <c r="J86" s="269"/>
      <c r="K86" s="268"/>
      <c r="L86" s="267"/>
    </row>
    <row r="87" spans="1:12" ht="25.5" x14ac:dyDescent="0.2">
      <c r="A87" s="276">
        <v>79</v>
      </c>
      <c r="B87" s="275">
        <v>44106</v>
      </c>
      <c r="C87" s="274" t="s">
        <v>832</v>
      </c>
      <c r="D87" s="273">
        <v>50000</v>
      </c>
      <c r="E87" s="272" t="s">
        <v>2366</v>
      </c>
      <c r="F87" s="271" t="s">
        <v>2367</v>
      </c>
      <c r="G87" s="271" t="s">
        <v>2368</v>
      </c>
      <c r="H87" s="281" t="s">
        <v>1086</v>
      </c>
      <c r="I87" s="270"/>
      <c r="J87" s="269"/>
      <c r="K87" s="268"/>
      <c r="L87" s="267"/>
    </row>
    <row r="88" spans="1:12" ht="25.5" x14ac:dyDescent="0.2">
      <c r="A88" s="284">
        <v>80</v>
      </c>
      <c r="B88" s="275">
        <v>44106</v>
      </c>
      <c r="C88" s="274" t="s">
        <v>832</v>
      </c>
      <c r="D88" s="273">
        <v>50000</v>
      </c>
      <c r="E88" s="272" t="s">
        <v>2369</v>
      </c>
      <c r="F88" s="271" t="s">
        <v>2370</v>
      </c>
      <c r="G88" s="271" t="s">
        <v>2371</v>
      </c>
      <c r="H88" s="281" t="s">
        <v>1086</v>
      </c>
      <c r="I88" s="270"/>
      <c r="J88" s="269"/>
      <c r="K88" s="268"/>
      <c r="L88" s="267"/>
    </row>
    <row r="89" spans="1:12" ht="25.5" x14ac:dyDescent="0.2">
      <c r="A89" s="284">
        <v>81</v>
      </c>
      <c r="B89" s="275">
        <v>44106</v>
      </c>
      <c r="C89" s="274" t="s">
        <v>832</v>
      </c>
      <c r="D89" s="273">
        <v>50000</v>
      </c>
      <c r="E89" s="272" t="s">
        <v>2372</v>
      </c>
      <c r="F89" s="271" t="s">
        <v>2373</v>
      </c>
      <c r="G89" s="271" t="s">
        <v>2374</v>
      </c>
      <c r="H89" s="281" t="s">
        <v>1086</v>
      </c>
      <c r="I89" s="270"/>
      <c r="J89" s="269"/>
      <c r="K89" s="268"/>
      <c r="L89" s="267"/>
    </row>
    <row r="90" spans="1:12" ht="25.5" x14ac:dyDescent="0.2">
      <c r="A90" s="276">
        <v>82</v>
      </c>
      <c r="B90" s="275">
        <v>44111</v>
      </c>
      <c r="C90" s="274" t="s">
        <v>832</v>
      </c>
      <c r="D90" s="273">
        <v>5000</v>
      </c>
      <c r="E90" s="272" t="s">
        <v>2375</v>
      </c>
      <c r="F90" s="271" t="s">
        <v>2376</v>
      </c>
      <c r="G90" s="271" t="s">
        <v>2377</v>
      </c>
      <c r="H90" s="281" t="s">
        <v>1086</v>
      </c>
      <c r="I90" s="270"/>
      <c r="J90" s="269"/>
      <c r="K90" s="268"/>
      <c r="L90" s="267"/>
    </row>
    <row r="91" spans="1:12" ht="25.5" x14ac:dyDescent="0.2">
      <c r="A91" s="276">
        <v>83</v>
      </c>
      <c r="B91" s="275">
        <v>44111</v>
      </c>
      <c r="C91" s="274" t="s">
        <v>832</v>
      </c>
      <c r="D91" s="273">
        <v>18000</v>
      </c>
      <c r="E91" s="272" t="s">
        <v>2378</v>
      </c>
      <c r="F91" s="271" t="s">
        <v>2379</v>
      </c>
      <c r="G91" s="271" t="s">
        <v>2380</v>
      </c>
      <c r="H91" s="281" t="s">
        <v>1086</v>
      </c>
      <c r="I91" s="270"/>
      <c r="J91" s="269"/>
      <c r="K91" s="268"/>
      <c r="L91" s="267"/>
    </row>
    <row r="92" spans="1:12" ht="25.5" x14ac:dyDescent="0.2">
      <c r="A92" s="276">
        <v>84</v>
      </c>
      <c r="B92" s="275">
        <v>44111</v>
      </c>
      <c r="C92" s="274" t="s">
        <v>832</v>
      </c>
      <c r="D92" s="273">
        <v>50000</v>
      </c>
      <c r="E92" s="272" t="s">
        <v>2381</v>
      </c>
      <c r="F92" s="271" t="s">
        <v>2382</v>
      </c>
      <c r="G92" s="271" t="s">
        <v>2383</v>
      </c>
      <c r="H92" s="281" t="s">
        <v>1087</v>
      </c>
      <c r="I92" s="270"/>
      <c r="J92" s="269"/>
      <c r="K92" s="268"/>
      <c r="L92" s="267"/>
    </row>
    <row r="93" spans="1:12" ht="25.5" x14ac:dyDescent="0.2">
      <c r="A93" s="284">
        <v>85</v>
      </c>
      <c r="B93" s="275">
        <v>44112</v>
      </c>
      <c r="C93" s="274" t="s">
        <v>832</v>
      </c>
      <c r="D93" s="273">
        <v>50000</v>
      </c>
      <c r="E93" s="272" t="s">
        <v>2384</v>
      </c>
      <c r="F93" s="271" t="s">
        <v>2385</v>
      </c>
      <c r="G93" s="271" t="s">
        <v>2386</v>
      </c>
      <c r="H93" s="281" t="s">
        <v>1087</v>
      </c>
      <c r="I93" s="270"/>
      <c r="J93" s="269"/>
      <c r="K93" s="268"/>
      <c r="L93" s="267"/>
    </row>
    <row r="94" spans="1:12" ht="25.5" x14ac:dyDescent="0.2">
      <c r="A94" s="284">
        <v>86</v>
      </c>
      <c r="B94" s="275">
        <v>44112</v>
      </c>
      <c r="C94" s="274" t="s">
        <v>832</v>
      </c>
      <c r="D94" s="273">
        <v>20000</v>
      </c>
      <c r="E94" s="272" t="s">
        <v>2387</v>
      </c>
      <c r="F94" s="271" t="s">
        <v>2388</v>
      </c>
      <c r="G94" s="271" t="s">
        <v>2389</v>
      </c>
      <c r="H94" s="281" t="s">
        <v>1086</v>
      </c>
      <c r="I94" s="270"/>
      <c r="J94" s="269"/>
      <c r="K94" s="268"/>
      <c r="L94" s="267"/>
    </row>
    <row r="95" spans="1:12" ht="25.5" x14ac:dyDescent="0.2">
      <c r="A95" s="276">
        <v>87</v>
      </c>
      <c r="B95" s="275">
        <v>44112</v>
      </c>
      <c r="C95" s="274" t="s">
        <v>832</v>
      </c>
      <c r="D95" s="273">
        <v>25000</v>
      </c>
      <c r="E95" s="272" t="s">
        <v>2276</v>
      </c>
      <c r="F95" s="271" t="s">
        <v>2277</v>
      </c>
      <c r="G95" s="271" t="s">
        <v>2278</v>
      </c>
      <c r="H95" s="281" t="s">
        <v>1086</v>
      </c>
      <c r="I95" s="270"/>
      <c r="J95" s="269"/>
      <c r="K95" s="268"/>
      <c r="L95" s="267"/>
    </row>
    <row r="96" spans="1:12" ht="25.5" x14ac:dyDescent="0.2">
      <c r="A96" s="276">
        <v>88</v>
      </c>
      <c r="B96" s="275">
        <v>44112</v>
      </c>
      <c r="C96" s="274" t="s">
        <v>832</v>
      </c>
      <c r="D96" s="273">
        <v>50000</v>
      </c>
      <c r="E96" s="272" t="s">
        <v>2390</v>
      </c>
      <c r="F96" s="271" t="s">
        <v>2391</v>
      </c>
      <c r="G96" s="271" t="s">
        <v>2392</v>
      </c>
      <c r="H96" s="281" t="s">
        <v>1087</v>
      </c>
      <c r="I96" s="270"/>
      <c r="J96" s="269"/>
      <c r="K96" s="268"/>
      <c r="L96" s="267"/>
    </row>
    <row r="97" spans="1:12" ht="25.5" x14ac:dyDescent="0.2">
      <c r="A97" s="276">
        <v>89</v>
      </c>
      <c r="B97" s="275">
        <v>44112</v>
      </c>
      <c r="C97" s="274" t="s">
        <v>832</v>
      </c>
      <c r="D97" s="273">
        <v>50000</v>
      </c>
      <c r="E97" s="272" t="s">
        <v>2393</v>
      </c>
      <c r="F97" s="271" t="s">
        <v>2394</v>
      </c>
      <c r="G97" s="271" t="s">
        <v>2395</v>
      </c>
      <c r="H97" s="281" t="s">
        <v>1087</v>
      </c>
      <c r="I97" s="270"/>
      <c r="J97" s="269"/>
      <c r="K97" s="268"/>
      <c r="L97" s="267"/>
    </row>
    <row r="98" spans="1:12" ht="25.5" x14ac:dyDescent="0.2">
      <c r="A98" s="284">
        <v>90</v>
      </c>
      <c r="B98" s="275">
        <v>44113</v>
      </c>
      <c r="C98" s="274" t="s">
        <v>832</v>
      </c>
      <c r="D98" s="273">
        <v>50000</v>
      </c>
      <c r="E98" s="272" t="s">
        <v>2396</v>
      </c>
      <c r="F98" s="271" t="s">
        <v>2397</v>
      </c>
      <c r="G98" s="271" t="s">
        <v>2398</v>
      </c>
      <c r="H98" s="281" t="s">
        <v>1087</v>
      </c>
      <c r="I98" s="270"/>
      <c r="J98" s="269"/>
      <c r="K98" s="268"/>
      <c r="L98" s="267"/>
    </row>
    <row r="99" spans="1:12" ht="25.5" x14ac:dyDescent="0.2">
      <c r="A99" s="284">
        <v>91</v>
      </c>
      <c r="B99" s="275">
        <v>44113</v>
      </c>
      <c r="C99" s="274" t="s">
        <v>832</v>
      </c>
      <c r="D99" s="273">
        <v>20000</v>
      </c>
      <c r="E99" s="272" t="s">
        <v>1091</v>
      </c>
      <c r="F99" s="271" t="s">
        <v>1079</v>
      </c>
      <c r="G99" s="271" t="s">
        <v>1083</v>
      </c>
      <c r="H99" s="281" t="s">
        <v>1087</v>
      </c>
      <c r="I99" s="270"/>
      <c r="J99" s="269"/>
      <c r="K99" s="268"/>
      <c r="L99" s="267"/>
    </row>
    <row r="100" spans="1:12" ht="25.5" x14ac:dyDescent="0.2">
      <c r="A100" s="276">
        <v>92</v>
      </c>
      <c r="B100" s="275">
        <v>44113</v>
      </c>
      <c r="C100" s="274" t="s">
        <v>832</v>
      </c>
      <c r="D100" s="273">
        <v>20000</v>
      </c>
      <c r="E100" s="272" t="s">
        <v>843</v>
      </c>
      <c r="F100" s="271" t="s">
        <v>836</v>
      </c>
      <c r="G100" s="271" t="s">
        <v>841</v>
      </c>
      <c r="H100" s="281" t="s">
        <v>1087</v>
      </c>
      <c r="I100" s="270"/>
      <c r="J100" s="269"/>
      <c r="K100" s="268"/>
      <c r="L100" s="267"/>
    </row>
    <row r="101" spans="1:12" ht="25.5" x14ac:dyDescent="0.2">
      <c r="A101" s="276">
        <v>93</v>
      </c>
      <c r="B101" s="275">
        <v>44113</v>
      </c>
      <c r="C101" s="274" t="s">
        <v>832</v>
      </c>
      <c r="D101" s="273">
        <v>20000</v>
      </c>
      <c r="E101" s="272" t="s">
        <v>1092</v>
      </c>
      <c r="F101" s="271" t="s">
        <v>1080</v>
      </c>
      <c r="G101" s="271" t="s">
        <v>1084</v>
      </c>
      <c r="H101" s="281" t="s">
        <v>1087</v>
      </c>
      <c r="I101" s="270"/>
      <c r="J101" s="269"/>
      <c r="K101" s="268"/>
      <c r="L101" s="267"/>
    </row>
    <row r="102" spans="1:12" ht="191.25" x14ac:dyDescent="0.2">
      <c r="A102" s="276">
        <v>94</v>
      </c>
      <c r="B102" s="275">
        <v>44096</v>
      </c>
      <c r="C102" s="274" t="s">
        <v>845</v>
      </c>
      <c r="D102" s="273">
        <v>1000</v>
      </c>
      <c r="E102" s="272" t="s">
        <v>2399</v>
      </c>
      <c r="F102" s="271" t="s">
        <v>2400</v>
      </c>
      <c r="G102" s="271"/>
      <c r="H102" s="281"/>
      <c r="I102" s="270" t="s">
        <v>2401</v>
      </c>
      <c r="J102" s="269" t="s">
        <v>484</v>
      </c>
      <c r="K102" s="268" t="s">
        <v>2402</v>
      </c>
      <c r="L102" s="267"/>
    </row>
    <row r="103" spans="1:12" ht="153" x14ac:dyDescent="0.2">
      <c r="A103" s="284">
        <v>95</v>
      </c>
      <c r="B103" s="275">
        <v>44096</v>
      </c>
      <c r="C103" s="274" t="s">
        <v>845</v>
      </c>
      <c r="D103" s="273">
        <v>1000</v>
      </c>
      <c r="E103" s="272" t="s">
        <v>2403</v>
      </c>
      <c r="F103" s="271" t="s">
        <v>2404</v>
      </c>
      <c r="G103" s="271"/>
      <c r="H103" s="281"/>
      <c r="I103" s="270" t="s">
        <v>2405</v>
      </c>
      <c r="J103" s="269" t="s">
        <v>2288</v>
      </c>
      <c r="K103" s="268" t="s">
        <v>2406</v>
      </c>
      <c r="L103" s="267"/>
    </row>
    <row r="104" spans="1:12" ht="102" x14ac:dyDescent="0.2">
      <c r="A104" s="284">
        <v>96</v>
      </c>
      <c r="B104" s="275">
        <v>44114</v>
      </c>
      <c r="C104" s="274" t="s">
        <v>845</v>
      </c>
      <c r="D104" s="273">
        <v>700</v>
      </c>
      <c r="E104" s="272" t="s">
        <v>2403</v>
      </c>
      <c r="F104" s="271" t="s">
        <v>2404</v>
      </c>
      <c r="G104" s="271"/>
      <c r="H104" s="281"/>
      <c r="I104" s="270" t="s">
        <v>2407</v>
      </c>
      <c r="J104" s="269" t="s">
        <v>2288</v>
      </c>
      <c r="K104" s="268" t="s">
        <v>2406</v>
      </c>
      <c r="L104" s="267"/>
    </row>
    <row r="105" spans="1:12" ht="25.5" x14ac:dyDescent="0.2">
      <c r="A105" s="276">
        <v>97</v>
      </c>
      <c r="B105" s="275">
        <v>44117</v>
      </c>
      <c r="C105" s="274" t="s">
        <v>832</v>
      </c>
      <c r="D105" s="273">
        <v>20000</v>
      </c>
      <c r="E105" s="272" t="s">
        <v>1898</v>
      </c>
      <c r="F105" s="271" t="s">
        <v>1835</v>
      </c>
      <c r="G105" s="271" t="s">
        <v>1901</v>
      </c>
      <c r="H105" s="281" t="s">
        <v>1086</v>
      </c>
      <c r="I105" s="270"/>
      <c r="J105" s="269"/>
      <c r="K105" s="268"/>
      <c r="L105" s="267"/>
    </row>
    <row r="106" spans="1:12" ht="25.5" x14ac:dyDescent="0.2">
      <c r="A106" s="276">
        <v>98</v>
      </c>
      <c r="B106" s="275">
        <v>44117</v>
      </c>
      <c r="C106" s="274" t="s">
        <v>832</v>
      </c>
      <c r="D106" s="273">
        <v>50000</v>
      </c>
      <c r="E106" s="272" t="s">
        <v>1986</v>
      </c>
      <c r="F106" s="271" t="s">
        <v>1836</v>
      </c>
      <c r="G106" s="271" t="s">
        <v>1902</v>
      </c>
      <c r="H106" s="281" t="s">
        <v>1087</v>
      </c>
      <c r="I106" s="270"/>
      <c r="J106" s="269"/>
      <c r="K106" s="268"/>
      <c r="L106" s="267"/>
    </row>
    <row r="107" spans="1:12" ht="25.5" x14ac:dyDescent="0.2">
      <c r="A107" s="276">
        <v>99</v>
      </c>
      <c r="B107" s="275">
        <v>44117</v>
      </c>
      <c r="C107" s="274" t="s">
        <v>832</v>
      </c>
      <c r="D107" s="273">
        <v>50000</v>
      </c>
      <c r="E107" s="272" t="s">
        <v>1977</v>
      </c>
      <c r="F107" s="271" t="s">
        <v>1837</v>
      </c>
      <c r="G107" s="271" t="s">
        <v>1903</v>
      </c>
      <c r="H107" s="281" t="s">
        <v>1086</v>
      </c>
      <c r="I107" s="270"/>
      <c r="J107" s="269"/>
      <c r="K107" s="268"/>
      <c r="L107" s="267"/>
    </row>
    <row r="108" spans="1:12" ht="25.5" x14ac:dyDescent="0.2">
      <c r="A108" s="284">
        <v>100</v>
      </c>
      <c r="B108" s="275">
        <v>44117</v>
      </c>
      <c r="C108" s="274" t="s">
        <v>832</v>
      </c>
      <c r="D108" s="273">
        <v>50000</v>
      </c>
      <c r="E108" s="272" t="s">
        <v>1987</v>
      </c>
      <c r="F108" s="271" t="s">
        <v>1838</v>
      </c>
      <c r="G108" s="271" t="s">
        <v>1904</v>
      </c>
      <c r="H108" s="281" t="s">
        <v>1087</v>
      </c>
      <c r="I108" s="270"/>
      <c r="J108" s="269"/>
      <c r="K108" s="268"/>
      <c r="L108" s="267"/>
    </row>
    <row r="109" spans="1:12" ht="25.5" x14ac:dyDescent="0.2">
      <c r="A109" s="276">
        <v>101</v>
      </c>
      <c r="B109" s="275">
        <v>44119</v>
      </c>
      <c r="C109" s="274" t="s">
        <v>832</v>
      </c>
      <c r="D109" s="273">
        <v>20000</v>
      </c>
      <c r="E109" s="272" t="s">
        <v>1997</v>
      </c>
      <c r="F109" s="271" t="s">
        <v>1839</v>
      </c>
      <c r="G109" s="271" t="s">
        <v>1905</v>
      </c>
      <c r="H109" s="281" t="s">
        <v>1087</v>
      </c>
      <c r="I109" s="270"/>
      <c r="J109" s="269"/>
      <c r="K109" s="268"/>
      <c r="L109" s="267"/>
    </row>
    <row r="110" spans="1:12" ht="25.5" x14ac:dyDescent="0.2">
      <c r="A110" s="276">
        <v>102</v>
      </c>
      <c r="B110" s="275">
        <v>44119</v>
      </c>
      <c r="C110" s="274" t="s">
        <v>832</v>
      </c>
      <c r="D110" s="273">
        <v>30000</v>
      </c>
      <c r="E110" s="272" t="s">
        <v>1091</v>
      </c>
      <c r="F110" s="271" t="s">
        <v>1079</v>
      </c>
      <c r="G110" s="271" t="s">
        <v>1083</v>
      </c>
      <c r="H110" s="281" t="s">
        <v>1086</v>
      </c>
      <c r="I110" s="270"/>
      <c r="J110" s="269"/>
      <c r="K110" s="268"/>
      <c r="L110" s="267"/>
    </row>
    <row r="111" spans="1:12" ht="25.5" x14ac:dyDescent="0.2">
      <c r="A111" s="284">
        <v>103</v>
      </c>
      <c r="B111" s="275">
        <v>44119</v>
      </c>
      <c r="C111" s="274" t="s">
        <v>832</v>
      </c>
      <c r="D111" s="273">
        <v>40000</v>
      </c>
      <c r="E111" s="272" t="s">
        <v>1973</v>
      </c>
      <c r="F111" s="271" t="s">
        <v>1840</v>
      </c>
      <c r="G111" s="271" t="s">
        <v>1906</v>
      </c>
      <c r="H111" s="281" t="s">
        <v>1086</v>
      </c>
      <c r="I111" s="270"/>
      <c r="J111" s="269"/>
      <c r="K111" s="268"/>
      <c r="L111" s="267"/>
    </row>
    <row r="112" spans="1:12" ht="25.5" x14ac:dyDescent="0.2">
      <c r="A112" s="276">
        <v>104</v>
      </c>
      <c r="B112" s="275">
        <v>44119</v>
      </c>
      <c r="C112" s="274" t="s">
        <v>832</v>
      </c>
      <c r="D112" s="273">
        <v>30000</v>
      </c>
      <c r="E112" s="272" t="s">
        <v>1898</v>
      </c>
      <c r="F112" s="271" t="s">
        <v>1835</v>
      </c>
      <c r="G112" s="271" t="s">
        <v>1907</v>
      </c>
      <c r="H112" s="281" t="s">
        <v>1086</v>
      </c>
      <c r="I112" s="270"/>
      <c r="J112" s="269"/>
      <c r="K112" s="268"/>
      <c r="L112" s="267"/>
    </row>
    <row r="113" spans="1:12" ht="25.5" x14ac:dyDescent="0.2">
      <c r="A113" s="276">
        <v>105</v>
      </c>
      <c r="B113" s="275">
        <v>44119</v>
      </c>
      <c r="C113" s="274" t="s">
        <v>832</v>
      </c>
      <c r="D113" s="273">
        <v>30000</v>
      </c>
      <c r="E113" s="272" t="s">
        <v>2018</v>
      </c>
      <c r="F113" s="271" t="s">
        <v>1842</v>
      </c>
      <c r="G113" s="271" t="s">
        <v>1908</v>
      </c>
      <c r="H113" s="281" t="s">
        <v>1088</v>
      </c>
      <c r="I113" s="270"/>
      <c r="J113" s="269"/>
      <c r="K113" s="268"/>
      <c r="L113" s="267"/>
    </row>
    <row r="114" spans="1:12" ht="25.5" x14ac:dyDescent="0.2">
      <c r="A114" s="284">
        <v>106</v>
      </c>
      <c r="B114" s="275">
        <v>44119</v>
      </c>
      <c r="C114" s="274" t="s">
        <v>832</v>
      </c>
      <c r="D114" s="273">
        <v>20000</v>
      </c>
      <c r="E114" s="272" t="s">
        <v>1998</v>
      </c>
      <c r="F114" s="271" t="s">
        <v>1841</v>
      </c>
      <c r="G114" s="271" t="s">
        <v>1909</v>
      </c>
      <c r="H114" s="281" t="s">
        <v>1087</v>
      </c>
      <c r="I114" s="270"/>
      <c r="J114" s="269"/>
      <c r="K114" s="268"/>
      <c r="L114" s="267"/>
    </row>
    <row r="115" spans="1:12" ht="25.5" x14ac:dyDescent="0.2">
      <c r="A115" s="276">
        <v>107</v>
      </c>
      <c r="B115" s="275">
        <v>44119</v>
      </c>
      <c r="C115" s="274" t="s">
        <v>832</v>
      </c>
      <c r="D115" s="273">
        <v>60000</v>
      </c>
      <c r="E115" s="272" t="s">
        <v>1999</v>
      </c>
      <c r="F115" s="271" t="s">
        <v>1843</v>
      </c>
      <c r="G115" s="271" t="s">
        <v>1910</v>
      </c>
      <c r="H115" s="281" t="s">
        <v>1087</v>
      </c>
      <c r="I115" s="270"/>
      <c r="J115" s="269"/>
      <c r="K115" s="268"/>
      <c r="L115" s="267"/>
    </row>
    <row r="116" spans="1:12" ht="25.5" x14ac:dyDescent="0.2">
      <c r="A116" s="276">
        <v>108</v>
      </c>
      <c r="B116" s="275">
        <v>44120</v>
      </c>
      <c r="C116" s="274" t="s">
        <v>832</v>
      </c>
      <c r="D116" s="273">
        <v>30000</v>
      </c>
      <c r="E116" s="272" t="s">
        <v>1092</v>
      </c>
      <c r="F116" s="271" t="s">
        <v>1080</v>
      </c>
      <c r="G116" s="271" t="s">
        <v>1084</v>
      </c>
      <c r="H116" s="281" t="s">
        <v>1087</v>
      </c>
      <c r="I116" s="270"/>
      <c r="J116" s="269"/>
      <c r="K116" s="268"/>
      <c r="L116" s="267"/>
    </row>
    <row r="117" spans="1:12" ht="25.5" x14ac:dyDescent="0.2">
      <c r="A117" s="284">
        <v>109</v>
      </c>
      <c r="B117" s="275">
        <v>44120</v>
      </c>
      <c r="C117" s="274" t="s">
        <v>832</v>
      </c>
      <c r="D117" s="273">
        <v>10000</v>
      </c>
      <c r="E117" s="272" t="s">
        <v>843</v>
      </c>
      <c r="F117" s="271" t="s">
        <v>836</v>
      </c>
      <c r="G117" s="271" t="s">
        <v>841</v>
      </c>
      <c r="H117" s="281" t="s">
        <v>1086</v>
      </c>
      <c r="I117" s="270"/>
      <c r="J117" s="269"/>
      <c r="K117" s="268"/>
      <c r="L117" s="267"/>
    </row>
    <row r="118" spans="1:12" ht="25.5" x14ac:dyDescent="0.2">
      <c r="A118" s="276">
        <v>110</v>
      </c>
      <c r="B118" s="275">
        <v>44120</v>
      </c>
      <c r="C118" s="274" t="s">
        <v>832</v>
      </c>
      <c r="D118" s="273">
        <v>30000</v>
      </c>
      <c r="E118" s="272" t="s">
        <v>830</v>
      </c>
      <c r="F118" s="271" t="s">
        <v>829</v>
      </c>
      <c r="G118" s="271" t="s">
        <v>1911</v>
      </c>
      <c r="H118" s="281" t="s">
        <v>1087</v>
      </c>
      <c r="I118" s="270"/>
      <c r="J118" s="269"/>
      <c r="K118" s="268"/>
      <c r="L118" s="267"/>
    </row>
    <row r="119" spans="1:12" ht="25.5" x14ac:dyDescent="0.2">
      <c r="A119" s="276">
        <v>111</v>
      </c>
      <c r="B119" s="275">
        <v>44120</v>
      </c>
      <c r="C119" s="274" t="s">
        <v>832</v>
      </c>
      <c r="D119" s="273">
        <v>2000</v>
      </c>
      <c r="E119" s="272" t="s">
        <v>2000</v>
      </c>
      <c r="F119" s="271" t="s">
        <v>850</v>
      </c>
      <c r="G119" s="271" t="s">
        <v>1912</v>
      </c>
      <c r="H119" s="281" t="s">
        <v>1086</v>
      </c>
      <c r="I119" s="270"/>
      <c r="J119" s="269"/>
      <c r="K119" s="268"/>
      <c r="L119" s="267"/>
    </row>
    <row r="120" spans="1:12" ht="25.5" x14ac:dyDescent="0.2">
      <c r="A120" s="284">
        <v>112</v>
      </c>
      <c r="B120" s="275">
        <v>44120</v>
      </c>
      <c r="C120" s="274" t="s">
        <v>832</v>
      </c>
      <c r="D120" s="273">
        <v>25000</v>
      </c>
      <c r="E120" s="272" t="s">
        <v>1988</v>
      </c>
      <c r="F120" s="271" t="s">
        <v>1844</v>
      </c>
      <c r="G120" s="271" t="s">
        <v>1913</v>
      </c>
      <c r="H120" s="281" t="s">
        <v>1087</v>
      </c>
      <c r="I120" s="270"/>
      <c r="J120" s="269"/>
      <c r="K120" s="268"/>
      <c r="L120" s="267"/>
    </row>
    <row r="121" spans="1:12" ht="25.5" x14ac:dyDescent="0.2">
      <c r="A121" s="276">
        <v>113</v>
      </c>
      <c r="B121" s="275">
        <v>44120</v>
      </c>
      <c r="C121" s="274" t="s">
        <v>832</v>
      </c>
      <c r="D121" s="273">
        <v>40000</v>
      </c>
      <c r="E121" s="272" t="s">
        <v>2001</v>
      </c>
      <c r="F121" s="271" t="s">
        <v>1845</v>
      </c>
      <c r="G121" s="271" t="s">
        <v>1914</v>
      </c>
      <c r="H121" s="281" t="s">
        <v>1087</v>
      </c>
      <c r="I121" s="270"/>
      <c r="J121" s="269"/>
      <c r="K121" s="268"/>
      <c r="L121" s="267"/>
    </row>
    <row r="122" spans="1:12" ht="25.5" x14ac:dyDescent="0.2">
      <c r="A122" s="276">
        <v>114</v>
      </c>
      <c r="B122" s="275">
        <v>44123</v>
      </c>
      <c r="C122" s="274" t="s">
        <v>832</v>
      </c>
      <c r="D122" s="273">
        <v>20000</v>
      </c>
      <c r="E122" s="272" t="s">
        <v>2019</v>
      </c>
      <c r="F122" s="271" t="s">
        <v>851</v>
      </c>
      <c r="G122" s="271" t="s">
        <v>1915</v>
      </c>
      <c r="H122" s="281" t="s">
        <v>1088</v>
      </c>
      <c r="I122" s="270"/>
      <c r="J122" s="269"/>
      <c r="K122" s="268"/>
      <c r="L122" s="267"/>
    </row>
    <row r="123" spans="1:12" ht="25.5" x14ac:dyDescent="0.2">
      <c r="A123" s="284">
        <v>115</v>
      </c>
      <c r="B123" s="275">
        <v>44123</v>
      </c>
      <c r="C123" s="274" t="s">
        <v>832</v>
      </c>
      <c r="D123" s="273">
        <v>30000</v>
      </c>
      <c r="E123" s="272" t="s">
        <v>1978</v>
      </c>
      <c r="F123" s="271" t="s">
        <v>1846</v>
      </c>
      <c r="G123" s="271" t="s">
        <v>1916</v>
      </c>
      <c r="H123" s="281" t="s">
        <v>1087</v>
      </c>
      <c r="I123" s="270"/>
      <c r="J123" s="269"/>
      <c r="K123" s="268"/>
      <c r="L123" s="267"/>
    </row>
    <row r="124" spans="1:12" ht="25.5" x14ac:dyDescent="0.2">
      <c r="A124" s="276">
        <v>116</v>
      </c>
      <c r="B124" s="275">
        <v>44123</v>
      </c>
      <c r="C124" s="274" t="s">
        <v>832</v>
      </c>
      <c r="D124" s="273">
        <v>30000</v>
      </c>
      <c r="E124" s="272" t="s">
        <v>1974</v>
      </c>
      <c r="F124" s="271" t="s">
        <v>1847</v>
      </c>
      <c r="G124" s="271" t="s">
        <v>1917</v>
      </c>
      <c r="H124" s="281" t="s">
        <v>1087</v>
      </c>
      <c r="I124" s="270"/>
      <c r="J124" s="269"/>
      <c r="K124" s="268"/>
      <c r="L124" s="267"/>
    </row>
    <row r="125" spans="1:12" ht="25.5" x14ac:dyDescent="0.2">
      <c r="A125" s="276">
        <v>117</v>
      </c>
      <c r="B125" s="275">
        <v>44123</v>
      </c>
      <c r="C125" s="274" t="s">
        <v>832</v>
      </c>
      <c r="D125" s="273">
        <v>60000</v>
      </c>
      <c r="E125" s="272" t="s">
        <v>1979</v>
      </c>
      <c r="F125" s="271" t="s">
        <v>1848</v>
      </c>
      <c r="G125" s="271" t="s">
        <v>1918</v>
      </c>
      <c r="H125" s="281" t="s">
        <v>1087</v>
      </c>
      <c r="I125" s="270"/>
      <c r="J125" s="269"/>
      <c r="K125" s="268"/>
      <c r="L125" s="267"/>
    </row>
    <row r="126" spans="1:12" ht="25.5" x14ac:dyDescent="0.2">
      <c r="A126" s="284">
        <v>118</v>
      </c>
      <c r="B126" s="275">
        <v>44123</v>
      </c>
      <c r="C126" s="274" t="s">
        <v>832</v>
      </c>
      <c r="D126" s="273">
        <v>35000</v>
      </c>
      <c r="E126" s="272" t="s">
        <v>1975</v>
      </c>
      <c r="F126" s="271" t="s">
        <v>1849</v>
      </c>
      <c r="G126" s="271" t="s">
        <v>1919</v>
      </c>
      <c r="H126" s="281" t="s">
        <v>1086</v>
      </c>
      <c r="I126" s="270"/>
      <c r="J126" s="269"/>
      <c r="K126" s="268"/>
      <c r="L126" s="267"/>
    </row>
    <row r="127" spans="1:12" ht="25.5" x14ac:dyDescent="0.2">
      <c r="A127" s="276">
        <v>119</v>
      </c>
      <c r="B127" s="275">
        <v>44123</v>
      </c>
      <c r="C127" s="274" t="s">
        <v>832</v>
      </c>
      <c r="D127" s="273">
        <v>45000</v>
      </c>
      <c r="E127" s="272" t="s">
        <v>1989</v>
      </c>
      <c r="F127" s="271" t="s">
        <v>1850</v>
      </c>
      <c r="G127" s="271" t="s">
        <v>1920</v>
      </c>
      <c r="H127" s="281" t="s">
        <v>1086</v>
      </c>
      <c r="I127" s="270"/>
      <c r="J127" s="269"/>
      <c r="K127" s="268"/>
      <c r="L127" s="267"/>
    </row>
    <row r="128" spans="1:12" ht="25.5" x14ac:dyDescent="0.2">
      <c r="A128" s="276">
        <v>120</v>
      </c>
      <c r="B128" s="275">
        <v>44123</v>
      </c>
      <c r="C128" s="274" t="s">
        <v>832</v>
      </c>
      <c r="D128" s="273">
        <v>60000</v>
      </c>
      <c r="E128" s="272" t="s">
        <v>1990</v>
      </c>
      <c r="F128" s="271" t="s">
        <v>1851</v>
      </c>
      <c r="G128" s="271" t="s">
        <v>1921</v>
      </c>
      <c r="H128" s="281" t="s">
        <v>1087</v>
      </c>
      <c r="I128" s="270"/>
      <c r="J128" s="269"/>
      <c r="K128" s="268"/>
      <c r="L128" s="267"/>
    </row>
    <row r="129" spans="1:12" ht="25.5" x14ac:dyDescent="0.2">
      <c r="A129" s="284">
        <v>121</v>
      </c>
      <c r="B129" s="275">
        <v>44123</v>
      </c>
      <c r="C129" s="274" t="s">
        <v>832</v>
      </c>
      <c r="D129" s="273">
        <v>60000</v>
      </c>
      <c r="E129" s="272" t="s">
        <v>2002</v>
      </c>
      <c r="F129" s="271" t="s">
        <v>1852</v>
      </c>
      <c r="G129" s="271" t="s">
        <v>1922</v>
      </c>
      <c r="H129" s="281" t="s">
        <v>1087</v>
      </c>
      <c r="I129" s="270"/>
      <c r="J129" s="269"/>
      <c r="K129" s="268"/>
      <c r="L129" s="267"/>
    </row>
    <row r="130" spans="1:12" ht="25.5" x14ac:dyDescent="0.2">
      <c r="A130" s="276">
        <v>122</v>
      </c>
      <c r="B130" s="275">
        <v>44124</v>
      </c>
      <c r="C130" s="274" t="s">
        <v>832</v>
      </c>
      <c r="D130" s="273">
        <v>60000</v>
      </c>
      <c r="E130" s="272" t="s">
        <v>1980</v>
      </c>
      <c r="F130" s="271" t="s">
        <v>1853</v>
      </c>
      <c r="G130" s="271" t="s">
        <v>1923</v>
      </c>
      <c r="H130" s="281" t="s">
        <v>1087</v>
      </c>
      <c r="I130" s="270"/>
      <c r="J130" s="269"/>
      <c r="K130" s="268"/>
      <c r="L130" s="267"/>
    </row>
    <row r="131" spans="1:12" ht="25.5" x14ac:dyDescent="0.2">
      <c r="A131" s="276">
        <v>123</v>
      </c>
      <c r="B131" s="275">
        <v>44124</v>
      </c>
      <c r="C131" s="274" t="s">
        <v>832</v>
      </c>
      <c r="D131" s="273">
        <v>20000</v>
      </c>
      <c r="E131" s="272" t="s">
        <v>2003</v>
      </c>
      <c r="F131" s="271" t="s">
        <v>1854</v>
      </c>
      <c r="G131" s="271" t="s">
        <v>1924</v>
      </c>
      <c r="H131" s="281" t="s">
        <v>1086</v>
      </c>
      <c r="I131" s="270"/>
      <c r="J131" s="269"/>
      <c r="K131" s="268"/>
      <c r="L131" s="267"/>
    </row>
    <row r="132" spans="1:12" ht="25.5" x14ac:dyDescent="0.2">
      <c r="A132" s="284">
        <v>124</v>
      </c>
      <c r="B132" s="275">
        <v>44124</v>
      </c>
      <c r="C132" s="274" t="s">
        <v>832</v>
      </c>
      <c r="D132" s="273">
        <v>20000</v>
      </c>
      <c r="E132" s="272" t="s">
        <v>1974</v>
      </c>
      <c r="F132" s="271" t="s">
        <v>1847</v>
      </c>
      <c r="G132" s="271" t="s">
        <v>1917</v>
      </c>
      <c r="H132" s="281" t="s">
        <v>1086</v>
      </c>
      <c r="I132" s="270"/>
      <c r="J132" s="269"/>
      <c r="K132" s="268"/>
      <c r="L132" s="267"/>
    </row>
    <row r="133" spans="1:12" ht="25.5" x14ac:dyDescent="0.2">
      <c r="A133" s="276">
        <v>125</v>
      </c>
      <c r="B133" s="275">
        <v>44124</v>
      </c>
      <c r="C133" s="274" t="s">
        <v>832</v>
      </c>
      <c r="D133" s="273">
        <v>19500</v>
      </c>
      <c r="E133" s="272" t="s">
        <v>2004</v>
      </c>
      <c r="F133" s="271" t="s">
        <v>1855</v>
      </c>
      <c r="G133" s="271" t="s">
        <v>1925</v>
      </c>
      <c r="H133" s="281" t="s">
        <v>1086</v>
      </c>
      <c r="I133" s="270"/>
      <c r="J133" s="269"/>
      <c r="K133" s="268"/>
      <c r="L133" s="267"/>
    </row>
    <row r="134" spans="1:12" ht="25.5" x14ac:dyDescent="0.2">
      <c r="A134" s="276">
        <v>126</v>
      </c>
      <c r="B134" s="275">
        <v>44124</v>
      </c>
      <c r="C134" s="274" t="s">
        <v>832</v>
      </c>
      <c r="D134" s="273">
        <v>60000</v>
      </c>
      <c r="E134" s="272" t="s">
        <v>1899</v>
      </c>
      <c r="F134" s="271" t="s">
        <v>1856</v>
      </c>
      <c r="G134" s="271" t="s">
        <v>1926</v>
      </c>
      <c r="H134" s="281" t="s">
        <v>1086</v>
      </c>
      <c r="I134" s="270"/>
      <c r="J134" s="269"/>
      <c r="K134" s="268"/>
      <c r="L134" s="267"/>
    </row>
    <row r="135" spans="1:12" ht="25.5" x14ac:dyDescent="0.2">
      <c r="A135" s="284">
        <v>127</v>
      </c>
      <c r="B135" s="275">
        <v>44124</v>
      </c>
      <c r="C135" s="274" t="s">
        <v>832</v>
      </c>
      <c r="D135" s="273">
        <v>60000</v>
      </c>
      <c r="E135" s="272" t="s">
        <v>1900</v>
      </c>
      <c r="F135" s="271" t="s">
        <v>1857</v>
      </c>
      <c r="G135" s="271" t="s">
        <v>1927</v>
      </c>
      <c r="H135" s="281" t="s">
        <v>1086</v>
      </c>
      <c r="I135" s="270"/>
      <c r="J135" s="269"/>
      <c r="K135" s="268"/>
      <c r="L135" s="267"/>
    </row>
    <row r="136" spans="1:12" ht="25.5" x14ac:dyDescent="0.2">
      <c r="A136" s="276">
        <v>128</v>
      </c>
      <c r="B136" s="275">
        <v>44124</v>
      </c>
      <c r="C136" s="274" t="s">
        <v>832</v>
      </c>
      <c r="D136" s="273">
        <v>60000</v>
      </c>
      <c r="E136" s="272" t="s">
        <v>1981</v>
      </c>
      <c r="F136" s="271" t="s">
        <v>1858</v>
      </c>
      <c r="G136" s="271" t="s">
        <v>1928</v>
      </c>
      <c r="H136" s="281" t="s">
        <v>1086</v>
      </c>
      <c r="I136" s="270"/>
      <c r="J136" s="269"/>
      <c r="K136" s="268"/>
      <c r="L136" s="267"/>
    </row>
    <row r="137" spans="1:12" ht="25.5" x14ac:dyDescent="0.2">
      <c r="A137" s="276">
        <v>129</v>
      </c>
      <c r="B137" s="275">
        <v>44125</v>
      </c>
      <c r="C137" s="274" t="s">
        <v>832</v>
      </c>
      <c r="D137" s="273">
        <v>500</v>
      </c>
      <c r="E137" s="272" t="s">
        <v>2004</v>
      </c>
      <c r="F137" s="271" t="s">
        <v>1855</v>
      </c>
      <c r="G137" s="271" t="s">
        <v>1925</v>
      </c>
      <c r="H137" s="281" t="s">
        <v>1086</v>
      </c>
      <c r="I137" s="270"/>
      <c r="J137" s="269"/>
      <c r="K137" s="268"/>
      <c r="L137" s="267"/>
    </row>
    <row r="138" spans="1:12" ht="25.5" x14ac:dyDescent="0.2">
      <c r="A138" s="284">
        <v>130</v>
      </c>
      <c r="B138" s="275">
        <v>44125</v>
      </c>
      <c r="C138" s="274" t="s">
        <v>832</v>
      </c>
      <c r="D138" s="273">
        <v>60000</v>
      </c>
      <c r="E138" s="272" t="s">
        <v>2005</v>
      </c>
      <c r="F138" s="271" t="s">
        <v>1859</v>
      </c>
      <c r="G138" s="271" t="s">
        <v>1929</v>
      </c>
      <c r="H138" s="281" t="s">
        <v>1086</v>
      </c>
      <c r="I138" s="270"/>
      <c r="J138" s="269"/>
      <c r="K138" s="268"/>
      <c r="L138" s="267"/>
    </row>
    <row r="139" spans="1:12" ht="25.5" x14ac:dyDescent="0.2">
      <c r="A139" s="276">
        <v>131</v>
      </c>
      <c r="B139" s="275">
        <v>44125</v>
      </c>
      <c r="C139" s="274" t="s">
        <v>832</v>
      </c>
      <c r="D139" s="273">
        <v>20000</v>
      </c>
      <c r="E139" s="272" t="s">
        <v>2006</v>
      </c>
      <c r="F139" s="271" t="s">
        <v>1860</v>
      </c>
      <c r="G139" s="271" t="s">
        <v>1930</v>
      </c>
      <c r="H139" s="281" t="s">
        <v>1087</v>
      </c>
      <c r="I139" s="270"/>
      <c r="J139" s="269"/>
      <c r="K139" s="268"/>
      <c r="L139" s="267"/>
    </row>
    <row r="140" spans="1:12" ht="25.5" x14ac:dyDescent="0.2">
      <c r="A140" s="276">
        <v>132</v>
      </c>
      <c r="B140" s="275">
        <v>44125</v>
      </c>
      <c r="C140" s="274" t="s">
        <v>832</v>
      </c>
      <c r="D140" s="273">
        <v>10000</v>
      </c>
      <c r="E140" s="272" t="s">
        <v>1991</v>
      </c>
      <c r="F140" s="271" t="s">
        <v>1861</v>
      </c>
      <c r="G140" s="271" t="s">
        <v>1931</v>
      </c>
      <c r="H140" s="281" t="s">
        <v>1087</v>
      </c>
      <c r="I140" s="270"/>
      <c r="J140" s="269"/>
      <c r="K140" s="268"/>
      <c r="L140" s="267"/>
    </row>
    <row r="141" spans="1:12" ht="25.5" x14ac:dyDescent="0.2">
      <c r="A141" s="284">
        <v>133</v>
      </c>
      <c r="B141" s="275">
        <v>44125</v>
      </c>
      <c r="C141" s="274" t="s">
        <v>832</v>
      </c>
      <c r="D141" s="273">
        <v>60000</v>
      </c>
      <c r="E141" s="272" t="s">
        <v>2007</v>
      </c>
      <c r="F141" s="271" t="s">
        <v>1862</v>
      </c>
      <c r="G141" s="271" t="s">
        <v>1932</v>
      </c>
      <c r="H141" s="281" t="s">
        <v>1087</v>
      </c>
      <c r="I141" s="270"/>
      <c r="J141" s="269"/>
      <c r="K141" s="268"/>
      <c r="L141" s="267"/>
    </row>
    <row r="142" spans="1:12" ht="25.5" x14ac:dyDescent="0.2">
      <c r="A142" s="276">
        <v>134</v>
      </c>
      <c r="B142" s="275">
        <v>44126</v>
      </c>
      <c r="C142" s="274" t="s">
        <v>832</v>
      </c>
      <c r="D142" s="273">
        <v>30000</v>
      </c>
      <c r="E142" s="272" t="s">
        <v>1090</v>
      </c>
      <c r="F142" s="271" t="s">
        <v>1078</v>
      </c>
      <c r="G142" s="271" t="s">
        <v>1082</v>
      </c>
      <c r="H142" s="281" t="s">
        <v>1087</v>
      </c>
      <c r="I142" s="270"/>
      <c r="J142" s="269"/>
      <c r="K142" s="268"/>
      <c r="L142" s="267"/>
    </row>
    <row r="143" spans="1:12" ht="25.5" x14ac:dyDescent="0.2">
      <c r="A143" s="276">
        <v>135</v>
      </c>
      <c r="B143" s="275">
        <v>44126</v>
      </c>
      <c r="C143" s="274" t="s">
        <v>832</v>
      </c>
      <c r="D143" s="273">
        <v>60000</v>
      </c>
      <c r="E143" s="272" t="s">
        <v>2008</v>
      </c>
      <c r="F143" s="271" t="s">
        <v>1863</v>
      </c>
      <c r="G143" s="271" t="s">
        <v>1933</v>
      </c>
      <c r="H143" s="281" t="s">
        <v>1086</v>
      </c>
      <c r="I143" s="270"/>
      <c r="J143" s="269"/>
      <c r="K143" s="268"/>
      <c r="L143" s="267"/>
    </row>
    <row r="144" spans="1:12" ht="25.5" x14ac:dyDescent="0.2">
      <c r="A144" s="284">
        <v>136</v>
      </c>
      <c r="B144" s="275">
        <v>44126</v>
      </c>
      <c r="C144" s="274" t="s">
        <v>832</v>
      </c>
      <c r="D144" s="273">
        <v>10000</v>
      </c>
      <c r="E144" s="272" t="s">
        <v>1089</v>
      </c>
      <c r="F144" s="271" t="s">
        <v>1077</v>
      </c>
      <c r="G144" s="271" t="s">
        <v>1081</v>
      </c>
      <c r="H144" s="281" t="s">
        <v>1087</v>
      </c>
      <c r="I144" s="270"/>
      <c r="J144" s="269"/>
      <c r="K144" s="268"/>
      <c r="L144" s="267"/>
    </row>
    <row r="145" spans="1:12" ht="25.5" x14ac:dyDescent="0.2">
      <c r="A145" s="276">
        <v>137</v>
      </c>
      <c r="B145" s="275">
        <v>44126</v>
      </c>
      <c r="C145" s="274" t="s">
        <v>832</v>
      </c>
      <c r="D145" s="273">
        <v>60000</v>
      </c>
      <c r="E145" s="272" t="s">
        <v>2009</v>
      </c>
      <c r="F145" s="271" t="s">
        <v>1864</v>
      </c>
      <c r="G145" s="271" t="s">
        <v>1934</v>
      </c>
      <c r="H145" s="281" t="s">
        <v>1087</v>
      </c>
      <c r="I145" s="270"/>
      <c r="J145" s="269"/>
      <c r="K145" s="268"/>
      <c r="L145" s="267"/>
    </row>
    <row r="146" spans="1:12" ht="25.5" x14ac:dyDescent="0.2">
      <c r="A146" s="276">
        <v>138</v>
      </c>
      <c r="B146" s="275">
        <v>44126</v>
      </c>
      <c r="C146" s="274" t="s">
        <v>832</v>
      </c>
      <c r="D146" s="273">
        <v>30000</v>
      </c>
      <c r="E146" s="272" t="s">
        <v>1992</v>
      </c>
      <c r="F146" s="271" t="s">
        <v>1865</v>
      </c>
      <c r="G146" s="271" t="s">
        <v>1935</v>
      </c>
      <c r="H146" s="281" t="s">
        <v>1087</v>
      </c>
      <c r="I146" s="270"/>
      <c r="J146" s="269"/>
      <c r="K146" s="268"/>
      <c r="L146" s="267"/>
    </row>
    <row r="147" spans="1:12" ht="25.5" x14ac:dyDescent="0.2">
      <c r="A147" s="284">
        <v>139</v>
      </c>
      <c r="B147" s="275">
        <v>44126</v>
      </c>
      <c r="C147" s="274" t="s">
        <v>832</v>
      </c>
      <c r="D147" s="273">
        <v>58900</v>
      </c>
      <c r="E147" s="272" t="s">
        <v>2020</v>
      </c>
      <c r="F147" s="271" t="s">
        <v>1866</v>
      </c>
      <c r="G147" s="271" t="s">
        <v>1936</v>
      </c>
      <c r="H147" s="281" t="s">
        <v>1088</v>
      </c>
      <c r="I147" s="270"/>
      <c r="J147" s="269"/>
      <c r="K147" s="268"/>
      <c r="L147" s="267"/>
    </row>
    <row r="148" spans="1:12" ht="25.5" x14ac:dyDescent="0.2">
      <c r="A148" s="276">
        <v>140</v>
      </c>
      <c r="B148" s="275">
        <v>44126</v>
      </c>
      <c r="C148" s="274" t="s">
        <v>832</v>
      </c>
      <c r="D148" s="273">
        <v>1280</v>
      </c>
      <c r="E148" s="272" t="s">
        <v>2000</v>
      </c>
      <c r="F148" s="271" t="s">
        <v>850</v>
      </c>
      <c r="G148" s="271" t="s">
        <v>1912</v>
      </c>
      <c r="H148" s="281" t="s">
        <v>1086</v>
      </c>
      <c r="I148" s="270"/>
      <c r="J148" s="269"/>
      <c r="K148" s="268"/>
      <c r="L148" s="267"/>
    </row>
    <row r="149" spans="1:12" ht="25.5" x14ac:dyDescent="0.2">
      <c r="A149" s="276">
        <v>141</v>
      </c>
      <c r="B149" s="275">
        <v>44126</v>
      </c>
      <c r="C149" s="274" t="s">
        <v>832</v>
      </c>
      <c r="D149" s="273">
        <v>60000</v>
      </c>
      <c r="E149" s="272" t="s">
        <v>2010</v>
      </c>
      <c r="F149" s="271" t="s">
        <v>1867</v>
      </c>
      <c r="G149" s="271" t="s">
        <v>1937</v>
      </c>
      <c r="H149" s="281" t="s">
        <v>1087</v>
      </c>
      <c r="I149" s="270"/>
      <c r="J149" s="269"/>
      <c r="K149" s="268"/>
      <c r="L149" s="267"/>
    </row>
    <row r="150" spans="1:12" ht="25.5" x14ac:dyDescent="0.2">
      <c r="A150" s="284">
        <v>142</v>
      </c>
      <c r="B150" s="275">
        <v>44127</v>
      </c>
      <c r="C150" s="274" t="s">
        <v>832</v>
      </c>
      <c r="D150" s="273">
        <v>60000</v>
      </c>
      <c r="E150" s="272" t="s">
        <v>2021</v>
      </c>
      <c r="F150" s="271" t="s">
        <v>1868</v>
      </c>
      <c r="G150" s="271" t="s">
        <v>1938</v>
      </c>
      <c r="H150" s="281" t="s">
        <v>1087</v>
      </c>
      <c r="I150" s="270"/>
      <c r="J150" s="269"/>
      <c r="K150" s="268"/>
      <c r="L150" s="267"/>
    </row>
    <row r="151" spans="1:12" ht="25.5" x14ac:dyDescent="0.2">
      <c r="A151" s="276">
        <v>143</v>
      </c>
      <c r="B151" s="275">
        <v>44127</v>
      </c>
      <c r="C151" s="274" t="s">
        <v>832</v>
      </c>
      <c r="D151" s="273">
        <v>58995</v>
      </c>
      <c r="E151" s="272" t="s">
        <v>2011</v>
      </c>
      <c r="F151" s="271" t="s">
        <v>1869</v>
      </c>
      <c r="G151" s="271" t="s">
        <v>1939</v>
      </c>
      <c r="H151" s="281" t="s">
        <v>1087</v>
      </c>
      <c r="I151" s="270"/>
      <c r="J151" s="269"/>
      <c r="K151" s="268"/>
      <c r="L151" s="267"/>
    </row>
    <row r="152" spans="1:12" ht="25.5" x14ac:dyDescent="0.2">
      <c r="A152" s="276">
        <v>144</v>
      </c>
      <c r="B152" s="275">
        <v>44127</v>
      </c>
      <c r="C152" s="274" t="s">
        <v>832</v>
      </c>
      <c r="D152" s="273">
        <v>58930</v>
      </c>
      <c r="E152" s="272" t="s">
        <v>2022</v>
      </c>
      <c r="F152" s="271" t="s">
        <v>1870</v>
      </c>
      <c r="G152" s="271" t="s">
        <v>1940</v>
      </c>
      <c r="H152" s="281" t="s">
        <v>1088</v>
      </c>
      <c r="I152" s="270"/>
      <c r="J152" s="269"/>
      <c r="K152" s="268"/>
      <c r="L152" s="267"/>
    </row>
    <row r="153" spans="1:12" ht="25.5" x14ac:dyDescent="0.2">
      <c r="A153" s="284">
        <v>145</v>
      </c>
      <c r="B153" s="275">
        <v>44127</v>
      </c>
      <c r="C153" s="274" t="s">
        <v>832</v>
      </c>
      <c r="D153" s="273">
        <v>20000</v>
      </c>
      <c r="E153" s="272" t="s">
        <v>2006</v>
      </c>
      <c r="F153" s="271" t="s">
        <v>1860</v>
      </c>
      <c r="G153" s="271" t="s">
        <v>1930</v>
      </c>
      <c r="H153" s="281" t="s">
        <v>1087</v>
      </c>
      <c r="I153" s="270"/>
      <c r="J153" s="269"/>
      <c r="K153" s="268"/>
      <c r="L153" s="267"/>
    </row>
    <row r="154" spans="1:12" ht="25.5" x14ac:dyDescent="0.2">
      <c r="A154" s="276">
        <v>146</v>
      </c>
      <c r="B154" s="275">
        <v>44127</v>
      </c>
      <c r="C154" s="274" t="s">
        <v>832</v>
      </c>
      <c r="D154" s="273">
        <v>58945</v>
      </c>
      <c r="E154" s="272" t="s">
        <v>2023</v>
      </c>
      <c r="F154" s="271" t="s">
        <v>1871</v>
      </c>
      <c r="G154" s="271" t="s">
        <v>1941</v>
      </c>
      <c r="H154" s="271" t="s">
        <v>1088</v>
      </c>
      <c r="I154" s="270"/>
      <c r="J154" s="269"/>
      <c r="K154" s="268"/>
      <c r="L154" s="267"/>
    </row>
    <row r="155" spans="1:12" ht="25.5" x14ac:dyDescent="0.2">
      <c r="A155" s="276">
        <v>147</v>
      </c>
      <c r="B155" s="275">
        <v>44128</v>
      </c>
      <c r="C155" s="274" t="s">
        <v>832</v>
      </c>
      <c r="D155" s="273">
        <v>5</v>
      </c>
      <c r="E155" s="272" t="s">
        <v>1970</v>
      </c>
      <c r="F155" s="271" t="s">
        <v>1872</v>
      </c>
      <c r="G155" s="271" t="s">
        <v>1942</v>
      </c>
      <c r="H155" s="281" t="s">
        <v>1086</v>
      </c>
      <c r="I155" s="270"/>
      <c r="J155" s="269"/>
      <c r="K155" s="268"/>
      <c r="L155" s="267"/>
    </row>
    <row r="156" spans="1:12" ht="25.5" x14ac:dyDescent="0.2">
      <c r="A156" s="284">
        <v>148</v>
      </c>
      <c r="B156" s="275">
        <v>44130</v>
      </c>
      <c r="C156" s="274" t="s">
        <v>832</v>
      </c>
      <c r="D156" s="273">
        <v>59600</v>
      </c>
      <c r="E156" s="272" t="s">
        <v>1971</v>
      </c>
      <c r="F156" s="271" t="s">
        <v>1873</v>
      </c>
      <c r="G156" s="271" t="s">
        <v>1943</v>
      </c>
      <c r="H156" s="281" t="s">
        <v>1087</v>
      </c>
      <c r="I156" s="270"/>
      <c r="J156" s="269"/>
      <c r="K156" s="268"/>
      <c r="L156" s="267"/>
    </row>
    <row r="157" spans="1:12" ht="25.5" x14ac:dyDescent="0.2">
      <c r="A157" s="276">
        <v>149</v>
      </c>
      <c r="B157" s="275">
        <v>44130</v>
      </c>
      <c r="C157" s="274" t="s">
        <v>832</v>
      </c>
      <c r="D157" s="273">
        <v>57580</v>
      </c>
      <c r="E157" s="272" t="s">
        <v>1982</v>
      </c>
      <c r="F157" s="271" t="s">
        <v>1874</v>
      </c>
      <c r="G157" s="271" t="s">
        <v>1944</v>
      </c>
      <c r="H157" s="281" t="s">
        <v>1087</v>
      </c>
      <c r="I157" s="270"/>
      <c r="J157" s="269"/>
      <c r="K157" s="268"/>
      <c r="L157" s="267"/>
    </row>
    <row r="158" spans="1:12" ht="25.5" x14ac:dyDescent="0.2">
      <c r="A158" s="276">
        <v>150</v>
      </c>
      <c r="B158" s="275">
        <v>44130</v>
      </c>
      <c r="C158" s="274" t="s">
        <v>832</v>
      </c>
      <c r="D158" s="273">
        <v>30000</v>
      </c>
      <c r="E158" s="272" t="s">
        <v>1976</v>
      </c>
      <c r="F158" s="271" t="s">
        <v>1875</v>
      </c>
      <c r="G158" s="271" t="s">
        <v>1945</v>
      </c>
      <c r="H158" s="281" t="s">
        <v>1085</v>
      </c>
      <c r="I158" s="270"/>
      <c r="J158" s="269"/>
      <c r="K158" s="268"/>
      <c r="L158" s="267"/>
    </row>
    <row r="159" spans="1:12" ht="25.5" x14ac:dyDescent="0.2">
      <c r="A159" s="284">
        <v>151</v>
      </c>
      <c r="B159" s="275">
        <v>44130</v>
      </c>
      <c r="C159" s="274" t="s">
        <v>832</v>
      </c>
      <c r="D159" s="273">
        <v>59783</v>
      </c>
      <c r="E159" s="272" t="s">
        <v>2024</v>
      </c>
      <c r="F159" s="271" t="s">
        <v>1876</v>
      </c>
      <c r="G159" s="271" t="s">
        <v>1946</v>
      </c>
      <c r="H159" s="281" t="s">
        <v>1087</v>
      </c>
      <c r="I159" s="270"/>
      <c r="J159" s="269"/>
      <c r="K159" s="268"/>
      <c r="L159" s="267"/>
    </row>
    <row r="160" spans="1:12" ht="25.5" x14ac:dyDescent="0.2">
      <c r="A160" s="276">
        <v>152</v>
      </c>
      <c r="B160" s="275">
        <v>44130</v>
      </c>
      <c r="C160" s="274" t="s">
        <v>832</v>
      </c>
      <c r="D160" s="273">
        <v>58745</v>
      </c>
      <c r="E160" s="272" t="s">
        <v>2025</v>
      </c>
      <c r="F160" s="271" t="s">
        <v>1877</v>
      </c>
      <c r="G160" s="271" t="s">
        <v>1947</v>
      </c>
      <c r="H160" s="281" t="s">
        <v>1088</v>
      </c>
      <c r="I160" s="270"/>
      <c r="J160" s="269"/>
      <c r="K160" s="268"/>
      <c r="L160" s="267"/>
    </row>
    <row r="161" spans="1:12" ht="25.5" x14ac:dyDescent="0.2">
      <c r="A161" s="276">
        <v>153</v>
      </c>
      <c r="B161" s="275">
        <v>44131</v>
      </c>
      <c r="C161" s="274" t="s">
        <v>832</v>
      </c>
      <c r="D161" s="273">
        <v>58957</v>
      </c>
      <c r="E161" s="272" t="s">
        <v>2026</v>
      </c>
      <c r="F161" s="271" t="s">
        <v>1878</v>
      </c>
      <c r="G161" s="271" t="s">
        <v>1948</v>
      </c>
      <c r="H161" s="281" t="s">
        <v>1088</v>
      </c>
      <c r="I161" s="270"/>
      <c r="J161" s="269"/>
      <c r="K161" s="268"/>
      <c r="L161" s="267"/>
    </row>
    <row r="162" spans="1:12" ht="25.5" x14ac:dyDescent="0.2">
      <c r="A162" s="284">
        <v>154</v>
      </c>
      <c r="B162" s="275">
        <v>44131</v>
      </c>
      <c r="C162" s="274" t="s">
        <v>832</v>
      </c>
      <c r="D162" s="273">
        <v>58958</v>
      </c>
      <c r="E162" s="272" t="s">
        <v>2027</v>
      </c>
      <c r="F162" s="271" t="s">
        <v>1879</v>
      </c>
      <c r="G162" s="271" t="s">
        <v>1949</v>
      </c>
      <c r="H162" s="281" t="s">
        <v>1088</v>
      </c>
      <c r="I162" s="270"/>
      <c r="J162" s="269"/>
      <c r="K162" s="268"/>
      <c r="L162" s="267"/>
    </row>
    <row r="163" spans="1:12" ht="25.5" x14ac:dyDescent="0.2">
      <c r="A163" s="276">
        <v>155</v>
      </c>
      <c r="B163" s="275">
        <v>44131</v>
      </c>
      <c r="C163" s="274" t="s">
        <v>832</v>
      </c>
      <c r="D163" s="273">
        <v>60000</v>
      </c>
      <c r="E163" s="272" t="s">
        <v>1983</v>
      </c>
      <c r="F163" s="271" t="s">
        <v>1880</v>
      </c>
      <c r="G163" s="271" t="s">
        <v>1950</v>
      </c>
      <c r="H163" s="281" t="s">
        <v>1086</v>
      </c>
      <c r="I163" s="270"/>
      <c r="J163" s="269"/>
      <c r="K163" s="268"/>
      <c r="L163" s="267"/>
    </row>
    <row r="164" spans="1:12" ht="25.5" x14ac:dyDescent="0.2">
      <c r="A164" s="276">
        <v>156</v>
      </c>
      <c r="B164" s="275">
        <v>44131</v>
      </c>
      <c r="C164" s="274" t="s">
        <v>832</v>
      </c>
      <c r="D164" s="273">
        <v>60000</v>
      </c>
      <c r="E164" s="272" t="s">
        <v>1984</v>
      </c>
      <c r="F164" s="271" t="s">
        <v>1881</v>
      </c>
      <c r="G164" s="271" t="s">
        <v>1951</v>
      </c>
      <c r="H164" s="281" t="s">
        <v>1086</v>
      </c>
      <c r="I164" s="270"/>
      <c r="J164" s="269"/>
      <c r="K164" s="268"/>
      <c r="L164" s="267"/>
    </row>
    <row r="165" spans="1:12" ht="25.5" x14ac:dyDescent="0.2">
      <c r="A165" s="284">
        <v>157</v>
      </c>
      <c r="B165" s="275">
        <v>44131</v>
      </c>
      <c r="C165" s="274" t="s">
        <v>832</v>
      </c>
      <c r="D165" s="273">
        <v>58970</v>
      </c>
      <c r="E165" s="272" t="s">
        <v>2012</v>
      </c>
      <c r="F165" s="271" t="s">
        <v>1882</v>
      </c>
      <c r="G165" s="271" t="s">
        <v>1952</v>
      </c>
      <c r="H165" s="271" t="s">
        <v>1087</v>
      </c>
      <c r="I165" s="270"/>
      <c r="J165" s="269"/>
      <c r="K165" s="268"/>
      <c r="L165" s="267"/>
    </row>
    <row r="166" spans="1:12" ht="25.5" x14ac:dyDescent="0.2">
      <c r="A166" s="276">
        <v>158</v>
      </c>
      <c r="B166" s="275">
        <v>44131</v>
      </c>
      <c r="C166" s="274" t="s">
        <v>832</v>
      </c>
      <c r="D166" s="273">
        <v>30000</v>
      </c>
      <c r="E166" s="272" t="s">
        <v>1993</v>
      </c>
      <c r="F166" s="271" t="s">
        <v>1883</v>
      </c>
      <c r="G166" s="271" t="s">
        <v>1953</v>
      </c>
      <c r="H166" s="281" t="s">
        <v>1086</v>
      </c>
      <c r="I166" s="270"/>
      <c r="J166" s="269"/>
      <c r="K166" s="268"/>
      <c r="L166" s="267"/>
    </row>
    <row r="167" spans="1:12" ht="25.5" x14ac:dyDescent="0.2">
      <c r="A167" s="276">
        <v>159</v>
      </c>
      <c r="B167" s="275">
        <v>44132</v>
      </c>
      <c r="C167" s="274" t="s">
        <v>832</v>
      </c>
      <c r="D167" s="273">
        <v>58991</v>
      </c>
      <c r="E167" s="272" t="s">
        <v>2028</v>
      </c>
      <c r="F167" s="271" t="s">
        <v>1884</v>
      </c>
      <c r="G167" s="271" t="s">
        <v>1954</v>
      </c>
      <c r="H167" s="281" t="s">
        <v>1088</v>
      </c>
      <c r="I167" s="270"/>
      <c r="J167" s="269"/>
      <c r="K167" s="268"/>
      <c r="L167" s="267"/>
    </row>
    <row r="168" spans="1:12" ht="25.5" x14ac:dyDescent="0.2">
      <c r="A168" s="284">
        <v>160</v>
      </c>
      <c r="B168" s="275">
        <v>44132</v>
      </c>
      <c r="C168" s="274" t="s">
        <v>832</v>
      </c>
      <c r="D168" s="273">
        <v>58958</v>
      </c>
      <c r="E168" s="272" t="s">
        <v>2029</v>
      </c>
      <c r="F168" s="271" t="s">
        <v>1885</v>
      </c>
      <c r="G168" s="271" t="s">
        <v>1955</v>
      </c>
      <c r="H168" s="281" t="s">
        <v>1088</v>
      </c>
      <c r="I168" s="270"/>
      <c r="J168" s="269"/>
      <c r="K168" s="268"/>
      <c r="L168" s="267"/>
    </row>
    <row r="169" spans="1:12" ht="25.5" x14ac:dyDescent="0.2">
      <c r="A169" s="276">
        <v>161</v>
      </c>
      <c r="B169" s="275">
        <v>44132</v>
      </c>
      <c r="C169" s="274" t="s">
        <v>832</v>
      </c>
      <c r="D169" s="273">
        <v>400</v>
      </c>
      <c r="E169" s="272" t="s">
        <v>2000</v>
      </c>
      <c r="F169" s="271" t="s">
        <v>850</v>
      </c>
      <c r="G169" s="271" t="s">
        <v>1956</v>
      </c>
      <c r="H169" s="281" t="s">
        <v>1086</v>
      </c>
      <c r="I169" s="270"/>
      <c r="J169" s="269"/>
      <c r="K169" s="268"/>
      <c r="L169" s="267"/>
    </row>
    <row r="170" spans="1:12" ht="25.5" x14ac:dyDescent="0.2">
      <c r="A170" s="276">
        <v>162</v>
      </c>
      <c r="B170" s="275">
        <v>44133</v>
      </c>
      <c r="C170" s="274" t="s">
        <v>832</v>
      </c>
      <c r="D170" s="273">
        <v>56960</v>
      </c>
      <c r="E170" s="272" t="s">
        <v>2030</v>
      </c>
      <c r="F170" s="271" t="s">
        <v>1886</v>
      </c>
      <c r="G170" s="271" t="s">
        <v>1957</v>
      </c>
      <c r="H170" s="281" t="s">
        <v>1088</v>
      </c>
      <c r="I170" s="270"/>
      <c r="J170" s="269"/>
      <c r="K170" s="268"/>
      <c r="L170" s="267"/>
    </row>
    <row r="171" spans="1:12" ht="25.5" x14ac:dyDescent="0.2">
      <c r="A171" s="284">
        <v>163</v>
      </c>
      <c r="B171" s="275">
        <v>44133</v>
      </c>
      <c r="C171" s="274" t="s">
        <v>832</v>
      </c>
      <c r="D171" s="273">
        <v>59995.5</v>
      </c>
      <c r="E171" s="272" t="s">
        <v>1994</v>
      </c>
      <c r="F171" s="271" t="s">
        <v>1887</v>
      </c>
      <c r="G171" s="271" t="s">
        <v>1958</v>
      </c>
      <c r="H171" s="281" t="s">
        <v>1086</v>
      </c>
      <c r="I171" s="270"/>
      <c r="J171" s="269"/>
      <c r="K171" s="268"/>
      <c r="L171" s="267"/>
    </row>
    <row r="172" spans="1:12" ht="25.5" x14ac:dyDescent="0.2">
      <c r="A172" s="276">
        <v>164</v>
      </c>
      <c r="B172" s="275">
        <v>44133</v>
      </c>
      <c r="C172" s="274" t="s">
        <v>832</v>
      </c>
      <c r="D172" s="273">
        <v>60000</v>
      </c>
      <c r="E172" s="272" t="s">
        <v>1972</v>
      </c>
      <c r="F172" s="271" t="s">
        <v>1888</v>
      </c>
      <c r="G172" s="271" t="s">
        <v>1959</v>
      </c>
      <c r="H172" s="281" t="s">
        <v>1087</v>
      </c>
      <c r="I172" s="270"/>
      <c r="J172" s="269"/>
      <c r="K172" s="268"/>
      <c r="L172" s="267"/>
    </row>
    <row r="173" spans="1:12" ht="25.5" x14ac:dyDescent="0.2">
      <c r="A173" s="276">
        <v>165</v>
      </c>
      <c r="B173" s="275">
        <v>44134</v>
      </c>
      <c r="C173" s="274" t="s">
        <v>832</v>
      </c>
      <c r="D173" s="273">
        <v>1000</v>
      </c>
      <c r="E173" s="272" t="s">
        <v>844</v>
      </c>
      <c r="F173" s="271" t="s">
        <v>840</v>
      </c>
      <c r="G173" s="271" t="s">
        <v>842</v>
      </c>
      <c r="H173" s="281" t="s">
        <v>1086</v>
      </c>
      <c r="I173" s="270"/>
      <c r="J173" s="269"/>
      <c r="K173" s="268"/>
      <c r="L173" s="267"/>
    </row>
    <row r="174" spans="1:12" ht="25.5" x14ac:dyDescent="0.2">
      <c r="A174" s="284">
        <v>166</v>
      </c>
      <c r="B174" s="275">
        <v>44134</v>
      </c>
      <c r="C174" s="274" t="s">
        <v>832</v>
      </c>
      <c r="D174" s="273">
        <v>1000</v>
      </c>
      <c r="E174" s="272" t="s">
        <v>2013</v>
      </c>
      <c r="F174" s="271" t="s">
        <v>1889</v>
      </c>
      <c r="G174" s="271" t="s">
        <v>1960</v>
      </c>
      <c r="H174" s="281" t="s">
        <v>1087</v>
      </c>
      <c r="I174" s="270"/>
      <c r="J174" s="269"/>
      <c r="K174" s="268"/>
      <c r="L174" s="267"/>
    </row>
    <row r="175" spans="1:12" ht="25.5" x14ac:dyDescent="0.2">
      <c r="A175" s="276">
        <v>167</v>
      </c>
      <c r="B175" s="275">
        <v>44134</v>
      </c>
      <c r="C175" s="274" t="s">
        <v>832</v>
      </c>
      <c r="D175" s="273">
        <v>5000</v>
      </c>
      <c r="E175" s="272" t="s">
        <v>1995</v>
      </c>
      <c r="F175" s="271" t="s">
        <v>1890</v>
      </c>
      <c r="G175" s="271" t="s">
        <v>1961</v>
      </c>
      <c r="H175" s="281" t="s">
        <v>1969</v>
      </c>
      <c r="I175" s="270"/>
      <c r="J175" s="269"/>
      <c r="K175" s="268"/>
      <c r="L175" s="267"/>
    </row>
    <row r="176" spans="1:12" ht="25.5" x14ac:dyDescent="0.2">
      <c r="A176" s="276">
        <v>168</v>
      </c>
      <c r="B176" s="275">
        <v>44134</v>
      </c>
      <c r="C176" s="274" t="s">
        <v>832</v>
      </c>
      <c r="D176" s="273">
        <v>30000</v>
      </c>
      <c r="E176" s="272" t="s">
        <v>2014</v>
      </c>
      <c r="F176" s="271" t="s">
        <v>1891</v>
      </c>
      <c r="G176" s="271" t="s">
        <v>1962</v>
      </c>
      <c r="H176" s="281" t="s">
        <v>1087</v>
      </c>
      <c r="I176" s="270"/>
      <c r="J176" s="269"/>
      <c r="K176" s="268"/>
      <c r="L176" s="267"/>
    </row>
    <row r="177" spans="1:12" ht="25.5" x14ac:dyDescent="0.2">
      <c r="A177" s="284">
        <v>169</v>
      </c>
      <c r="B177" s="275">
        <v>44134</v>
      </c>
      <c r="C177" s="274" t="s">
        <v>832</v>
      </c>
      <c r="D177" s="273">
        <v>60000</v>
      </c>
      <c r="E177" s="272" t="s">
        <v>2015</v>
      </c>
      <c r="F177" s="271" t="s">
        <v>1892</v>
      </c>
      <c r="G177" s="271" t="s">
        <v>1963</v>
      </c>
      <c r="H177" s="281" t="s">
        <v>1087</v>
      </c>
      <c r="I177" s="270"/>
      <c r="J177" s="269"/>
      <c r="K177" s="268"/>
      <c r="L177" s="267"/>
    </row>
    <row r="178" spans="1:12" ht="25.5" x14ac:dyDescent="0.2">
      <c r="A178" s="276">
        <v>170</v>
      </c>
      <c r="B178" s="275">
        <v>44134</v>
      </c>
      <c r="C178" s="274" t="s">
        <v>832</v>
      </c>
      <c r="D178" s="273">
        <v>60000</v>
      </c>
      <c r="E178" s="272" t="s">
        <v>1996</v>
      </c>
      <c r="F178" s="271" t="s">
        <v>1893</v>
      </c>
      <c r="G178" s="271" t="s">
        <v>1964</v>
      </c>
      <c r="H178" s="281" t="s">
        <v>1086</v>
      </c>
      <c r="I178" s="270"/>
      <c r="J178" s="269"/>
      <c r="K178" s="268"/>
      <c r="L178" s="267"/>
    </row>
    <row r="179" spans="1:12" ht="25.5" x14ac:dyDescent="0.2">
      <c r="A179" s="276">
        <v>171</v>
      </c>
      <c r="B179" s="275">
        <v>44134</v>
      </c>
      <c r="C179" s="274" t="s">
        <v>832</v>
      </c>
      <c r="D179" s="273">
        <v>60000</v>
      </c>
      <c r="E179" s="272" t="s">
        <v>1985</v>
      </c>
      <c r="F179" s="271" t="s">
        <v>1894</v>
      </c>
      <c r="G179" s="271" t="s">
        <v>1965</v>
      </c>
      <c r="H179" s="281" t="s">
        <v>1087</v>
      </c>
      <c r="I179" s="270"/>
      <c r="J179" s="269"/>
      <c r="K179" s="268"/>
      <c r="L179" s="267"/>
    </row>
    <row r="180" spans="1:12" ht="25.5" x14ac:dyDescent="0.2">
      <c r="A180" s="284">
        <v>172</v>
      </c>
      <c r="B180" s="275">
        <v>44134</v>
      </c>
      <c r="C180" s="274" t="s">
        <v>832</v>
      </c>
      <c r="D180" s="273">
        <v>50</v>
      </c>
      <c r="E180" s="272" t="s">
        <v>2016</v>
      </c>
      <c r="F180" s="271" t="s">
        <v>1895</v>
      </c>
      <c r="G180" s="271" t="s">
        <v>1966</v>
      </c>
      <c r="H180" s="281" t="s">
        <v>1086</v>
      </c>
      <c r="I180" s="270"/>
      <c r="J180" s="269"/>
      <c r="K180" s="268"/>
      <c r="L180" s="267"/>
    </row>
    <row r="181" spans="1:12" ht="25.5" x14ac:dyDescent="0.2">
      <c r="A181" s="276">
        <v>173</v>
      </c>
      <c r="B181" s="275">
        <v>44134</v>
      </c>
      <c r="C181" s="274" t="s">
        <v>832</v>
      </c>
      <c r="D181" s="273">
        <v>60000</v>
      </c>
      <c r="E181" s="272" t="s">
        <v>2017</v>
      </c>
      <c r="F181" s="271" t="s">
        <v>1896</v>
      </c>
      <c r="G181" s="271" t="s">
        <v>1967</v>
      </c>
      <c r="H181" s="281" t="s">
        <v>1087</v>
      </c>
      <c r="I181" s="270"/>
      <c r="J181" s="269"/>
      <c r="K181" s="268"/>
      <c r="L181" s="267"/>
    </row>
    <row r="182" spans="1:12" ht="25.5" x14ac:dyDescent="0.2">
      <c r="A182" s="276">
        <v>174</v>
      </c>
      <c r="B182" s="275">
        <v>44134</v>
      </c>
      <c r="C182" s="274" t="s">
        <v>832</v>
      </c>
      <c r="D182" s="273">
        <v>15000</v>
      </c>
      <c r="E182" s="272" t="s">
        <v>1989</v>
      </c>
      <c r="F182" s="271" t="s">
        <v>1850</v>
      </c>
      <c r="G182" s="271" t="s">
        <v>1920</v>
      </c>
      <c r="H182" s="281" t="s">
        <v>1086</v>
      </c>
      <c r="I182" s="270"/>
      <c r="J182" s="269"/>
      <c r="K182" s="268"/>
      <c r="L182" s="267"/>
    </row>
    <row r="183" spans="1:12" ht="25.5" x14ac:dyDescent="0.2">
      <c r="A183" s="284">
        <v>175</v>
      </c>
      <c r="B183" s="275">
        <v>44134</v>
      </c>
      <c r="C183" s="274" t="s">
        <v>832</v>
      </c>
      <c r="D183" s="273">
        <v>10000</v>
      </c>
      <c r="E183" s="272" t="s">
        <v>1993</v>
      </c>
      <c r="F183" s="271" t="s">
        <v>1883</v>
      </c>
      <c r="G183" s="271" t="s">
        <v>1953</v>
      </c>
      <c r="H183" s="281" t="s">
        <v>1086</v>
      </c>
      <c r="I183" s="270"/>
      <c r="J183" s="269"/>
      <c r="K183" s="268"/>
      <c r="L183" s="267"/>
    </row>
    <row r="184" spans="1:12" ht="25.5" x14ac:dyDescent="0.2">
      <c r="A184" s="276">
        <v>176</v>
      </c>
      <c r="B184" s="275">
        <v>44134</v>
      </c>
      <c r="C184" s="274" t="s">
        <v>832</v>
      </c>
      <c r="D184" s="273">
        <v>56760</v>
      </c>
      <c r="E184" s="272" t="s">
        <v>2031</v>
      </c>
      <c r="F184" s="271" t="s">
        <v>1897</v>
      </c>
      <c r="G184" s="271" t="s">
        <v>1968</v>
      </c>
      <c r="H184" s="281" t="s">
        <v>1088</v>
      </c>
      <c r="I184" s="270"/>
      <c r="J184" s="269"/>
      <c r="K184" s="268"/>
      <c r="L184" s="267"/>
    </row>
    <row r="185" spans="1:12" ht="76.5" x14ac:dyDescent="0.2">
      <c r="A185" s="276">
        <v>177</v>
      </c>
      <c r="B185" s="275">
        <v>44130</v>
      </c>
      <c r="C185" s="274" t="s">
        <v>845</v>
      </c>
      <c r="D185" s="273">
        <v>885</v>
      </c>
      <c r="E185" s="272" t="s">
        <v>2032</v>
      </c>
      <c r="F185" s="271" t="s">
        <v>2033</v>
      </c>
      <c r="G185" s="271"/>
      <c r="H185" s="281"/>
      <c r="I185" s="270" t="s">
        <v>2034</v>
      </c>
      <c r="J185" s="269" t="s">
        <v>2035</v>
      </c>
      <c r="K185" s="268" t="s">
        <v>2036</v>
      </c>
      <c r="L185" s="267"/>
    </row>
    <row r="186" spans="1:12" ht="15.75" thickBot="1" x14ac:dyDescent="0.25">
      <c r="A186" s="266" t="s">
        <v>259</v>
      </c>
      <c r="B186" s="265"/>
      <c r="C186" s="264"/>
      <c r="D186" s="263"/>
      <c r="E186" s="262"/>
      <c r="F186" s="261"/>
      <c r="G186" s="261"/>
      <c r="H186" s="261"/>
      <c r="I186" s="260"/>
      <c r="J186" s="259"/>
      <c r="K186" s="258"/>
      <c r="L186" s="257"/>
    </row>
    <row r="187" spans="1:12" x14ac:dyDescent="0.2">
      <c r="A187" s="247"/>
      <c r="B187" s="248"/>
      <c r="C187" s="247"/>
      <c r="D187" s="248"/>
      <c r="E187" s="247"/>
      <c r="F187" s="248"/>
      <c r="G187" s="247"/>
      <c r="H187" s="248"/>
      <c r="I187" s="247"/>
      <c r="J187" s="248"/>
      <c r="K187" s="247"/>
      <c r="L187" s="248"/>
    </row>
    <row r="188" spans="1:12" x14ac:dyDescent="0.2">
      <c r="A188" s="247"/>
      <c r="B188" s="254"/>
      <c r="C188" s="247"/>
      <c r="D188" s="254"/>
      <c r="E188" s="247"/>
      <c r="F188" s="254"/>
      <c r="G188" s="247"/>
      <c r="H188" s="254"/>
      <c r="I188" s="247"/>
      <c r="J188" s="254"/>
      <c r="K188" s="247"/>
      <c r="L188" s="254"/>
    </row>
    <row r="189" spans="1:12" s="255" customFormat="1" x14ac:dyDescent="0.2">
      <c r="A189" s="476" t="s">
        <v>375</v>
      </c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</row>
    <row r="190" spans="1:12" s="256" customFormat="1" ht="12.75" x14ac:dyDescent="0.2">
      <c r="A190" s="476" t="s">
        <v>400</v>
      </c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</row>
    <row r="191" spans="1:12" s="256" customFormat="1" ht="12.75" x14ac:dyDescent="0.2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</row>
    <row r="192" spans="1:12" s="255" customFormat="1" x14ac:dyDescent="0.2">
      <c r="A192" s="476" t="s">
        <v>399</v>
      </c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</row>
    <row r="193" spans="1:12" s="255" customFormat="1" x14ac:dyDescent="0.2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</row>
    <row r="194" spans="1:12" s="255" customFormat="1" x14ac:dyDescent="0.2">
      <c r="A194" s="476" t="s">
        <v>398</v>
      </c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</row>
    <row r="195" spans="1:12" s="255" customFormat="1" x14ac:dyDescent="0.2">
      <c r="A195" s="247"/>
      <c r="B195" s="248"/>
      <c r="C195" s="247"/>
      <c r="D195" s="248"/>
      <c r="E195" s="247"/>
      <c r="F195" s="248"/>
      <c r="G195" s="247"/>
      <c r="H195" s="248"/>
      <c r="I195" s="247"/>
      <c r="J195" s="248"/>
      <c r="K195" s="247"/>
      <c r="L195" s="248"/>
    </row>
    <row r="196" spans="1:12" s="255" customFormat="1" x14ac:dyDescent="0.2">
      <c r="A196" s="247"/>
      <c r="B196" s="254"/>
      <c r="C196" s="247"/>
      <c r="D196" s="254"/>
      <c r="E196" s="247"/>
      <c r="F196" s="254"/>
      <c r="G196" s="247"/>
      <c r="H196" s="254"/>
      <c r="I196" s="247"/>
      <c r="J196" s="254"/>
      <c r="K196" s="247"/>
      <c r="L196" s="254"/>
    </row>
    <row r="197" spans="1:12" s="255" customFormat="1" x14ac:dyDescent="0.2">
      <c r="A197" s="247"/>
      <c r="B197" s="248"/>
      <c r="C197" s="247"/>
      <c r="D197" s="248"/>
      <c r="E197" s="247"/>
      <c r="F197" s="248"/>
      <c r="G197" s="247"/>
      <c r="H197" s="248"/>
      <c r="I197" s="247"/>
      <c r="J197" s="248"/>
      <c r="K197" s="247"/>
      <c r="L197" s="248"/>
    </row>
    <row r="198" spans="1:12" x14ac:dyDescent="0.2">
      <c r="A198" s="247"/>
      <c r="B198" s="254"/>
      <c r="C198" s="247"/>
      <c r="D198" s="254"/>
      <c r="E198" s="247"/>
      <c r="F198" s="254"/>
      <c r="G198" s="247"/>
      <c r="H198" s="254"/>
      <c r="I198" s="247"/>
      <c r="J198" s="254"/>
      <c r="K198" s="247"/>
      <c r="L198" s="254"/>
    </row>
    <row r="199" spans="1:12" s="249" customFormat="1" x14ac:dyDescent="0.2">
      <c r="A199" s="482" t="s">
        <v>96</v>
      </c>
      <c r="B199" s="482"/>
      <c r="C199" s="248"/>
      <c r="D199" s="247"/>
      <c r="E199" s="248"/>
      <c r="F199" s="248"/>
      <c r="G199" s="247"/>
      <c r="H199" s="248"/>
      <c r="I199" s="248"/>
      <c r="J199" s="247"/>
      <c r="K199" s="248"/>
      <c r="L199" s="247"/>
    </row>
    <row r="200" spans="1:12" s="249" customFormat="1" x14ac:dyDescent="0.2">
      <c r="A200" s="248"/>
      <c r="B200" s="247"/>
      <c r="C200" s="252"/>
      <c r="D200" s="253"/>
      <c r="E200" s="252"/>
      <c r="F200" s="248"/>
      <c r="G200" s="247"/>
      <c r="H200" s="251"/>
      <c r="I200" s="248"/>
      <c r="J200" s="247"/>
      <c r="K200" s="248"/>
      <c r="L200" s="247"/>
    </row>
    <row r="201" spans="1:12" s="249" customFormat="1" ht="15" customHeight="1" x14ac:dyDescent="0.2">
      <c r="A201" s="248"/>
      <c r="B201" s="247"/>
      <c r="C201" s="475" t="s">
        <v>251</v>
      </c>
      <c r="D201" s="475"/>
      <c r="E201" s="475"/>
      <c r="F201" s="248"/>
      <c r="G201" s="247"/>
      <c r="H201" s="480" t="s">
        <v>397</v>
      </c>
      <c r="I201" s="250"/>
      <c r="J201" s="247"/>
      <c r="K201" s="248"/>
      <c r="L201" s="247"/>
    </row>
    <row r="202" spans="1:12" s="249" customFormat="1" x14ac:dyDescent="0.2">
      <c r="A202" s="248"/>
      <c r="B202" s="247"/>
      <c r="C202" s="248"/>
      <c r="D202" s="247"/>
      <c r="E202" s="248"/>
      <c r="F202" s="248"/>
      <c r="G202" s="247"/>
      <c r="H202" s="481"/>
      <c r="I202" s="250"/>
      <c r="J202" s="247"/>
      <c r="K202" s="248"/>
      <c r="L202" s="247"/>
    </row>
    <row r="203" spans="1:12" s="246" customFormat="1" x14ac:dyDescent="0.2">
      <c r="A203" s="248"/>
      <c r="B203" s="247"/>
      <c r="C203" s="475" t="s">
        <v>127</v>
      </c>
      <c r="D203" s="475"/>
      <c r="E203" s="475"/>
      <c r="F203" s="248"/>
      <c r="G203" s="247"/>
      <c r="H203" s="248"/>
      <c r="I203" s="248"/>
      <c r="J203" s="247"/>
      <c r="K203" s="248"/>
      <c r="L203" s="247"/>
    </row>
    <row r="204" spans="1:12" s="246" customFormat="1" x14ac:dyDescent="0.2">
      <c r="E204" s="244"/>
    </row>
    <row r="205" spans="1:12" s="246" customFormat="1" x14ac:dyDescent="0.2">
      <c r="E205" s="244"/>
    </row>
    <row r="206" spans="1:12" s="246" customFormat="1" x14ac:dyDescent="0.2">
      <c r="E206" s="244"/>
    </row>
    <row r="207" spans="1:12" s="246" customFormat="1" x14ac:dyDescent="0.2">
      <c r="E207" s="244"/>
    </row>
    <row r="208" spans="1:12" s="246" customFormat="1" x14ac:dyDescent="0.2"/>
  </sheetData>
  <autoFilter ref="A8:L186"/>
  <mergeCells count="11">
    <mergeCell ref="K2:L2"/>
    <mergeCell ref="A5:F5"/>
    <mergeCell ref="C203:E203"/>
    <mergeCell ref="A190:L191"/>
    <mergeCell ref="A192:L193"/>
    <mergeCell ref="A194:L194"/>
    <mergeCell ref="I6:K6"/>
    <mergeCell ref="H201:H202"/>
    <mergeCell ref="A199:B199"/>
    <mergeCell ref="A189:L189"/>
    <mergeCell ref="C201:E201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8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86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86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9"/>
  <sheetViews>
    <sheetView view="pageBreakPreview" zoomScale="80" zoomScaleSheetLayoutView="80" workbookViewId="0">
      <selection activeCell="I102" activeCellId="6" sqref="I52:I59 I61:I64 I66:I68 I70:I71 I74:I81 I83:I89 I91:I102"/>
    </sheetView>
  </sheetViews>
  <sheetFormatPr defaultRowHeight="12.75" x14ac:dyDescent="0.2"/>
  <cols>
    <col min="1" max="1" width="5.42578125" style="174" customWidth="1"/>
    <col min="2" max="2" width="20.28515625" style="174" bestFit="1" customWidth="1"/>
    <col min="3" max="3" width="20.85546875" style="174" bestFit="1" customWidth="1"/>
    <col min="4" max="4" width="19.28515625" style="174" customWidth="1"/>
    <col min="5" max="5" width="16.85546875" style="174" customWidth="1"/>
    <col min="6" max="6" width="13.140625" style="174" customWidth="1"/>
    <col min="7" max="7" width="11.42578125" style="174" customWidth="1"/>
    <col min="8" max="8" width="13.7109375" style="174" customWidth="1"/>
    <col min="9" max="9" width="37.7109375" style="174" customWidth="1"/>
    <col min="10" max="10" width="15.7109375" style="174" customWidth="1"/>
    <col min="11" max="11" width="16.7109375" style="174" customWidth="1"/>
    <col min="12" max="12" width="17.7109375" style="174" customWidth="1"/>
    <col min="13" max="13" width="12.85546875" style="174" customWidth="1"/>
    <col min="14" max="16384" width="9.140625" style="174"/>
  </cols>
  <sheetData>
    <row r="2" spans="1:13" ht="15" x14ac:dyDescent="0.3">
      <c r="A2" s="494" t="s">
        <v>412</v>
      </c>
      <c r="B2" s="494"/>
      <c r="C2" s="494"/>
      <c r="D2" s="494"/>
      <c r="E2" s="494"/>
      <c r="F2" s="322"/>
      <c r="G2" s="70"/>
      <c r="H2" s="70"/>
      <c r="I2" s="70"/>
      <c r="J2" s="70"/>
      <c r="K2" s="242"/>
      <c r="L2" s="243"/>
      <c r="M2" s="243" t="s">
        <v>97</v>
      </c>
    </row>
    <row r="3" spans="1:13" ht="15" x14ac:dyDescent="0.3">
      <c r="A3" s="69" t="s">
        <v>128</v>
      </c>
      <c r="B3" s="69"/>
      <c r="C3" s="67"/>
      <c r="D3" s="70"/>
      <c r="E3" s="70"/>
      <c r="F3" s="70"/>
      <c r="G3" s="70"/>
      <c r="H3" s="70"/>
      <c r="I3" s="70"/>
      <c r="J3" s="70"/>
      <c r="K3" s="242"/>
      <c r="L3" s="483" t="str">
        <f>'ფორმა N1'!K2</f>
        <v>01.09.2020 - 31.10.2020</v>
      </c>
      <c r="M3" s="483"/>
    </row>
    <row r="4" spans="1:13" ht="15" x14ac:dyDescent="0.3">
      <c r="A4" s="69"/>
      <c r="B4" s="69"/>
      <c r="C4" s="69"/>
      <c r="D4" s="67"/>
      <c r="E4" s="67"/>
      <c r="F4" s="67"/>
      <c r="G4" s="67"/>
      <c r="H4" s="67"/>
      <c r="I4" s="67"/>
      <c r="J4" s="67"/>
      <c r="K4" s="242"/>
      <c r="L4" s="242"/>
      <c r="M4" s="242"/>
    </row>
    <row r="5" spans="1:13" ht="15" x14ac:dyDescent="0.3">
      <c r="A5" s="70" t="s">
        <v>257</v>
      </c>
      <c r="B5" s="70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 x14ac:dyDescent="0.3">
      <c r="A6" s="397" t="str">
        <f>'ფორმა N1'!A5</f>
        <v>მოქალაქეთა პოლიტიკური გაერთიანება „ლელო საქართველოსთვის“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74"/>
    </row>
    <row r="7" spans="1:13" ht="15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 x14ac:dyDescent="0.2">
      <c r="A8" s="241"/>
      <c r="B8" s="344"/>
      <c r="C8" s="241"/>
      <c r="D8" s="241"/>
      <c r="E8" s="241"/>
      <c r="F8" s="241"/>
      <c r="G8" s="241"/>
      <c r="H8" s="241"/>
      <c r="I8" s="241"/>
      <c r="J8" s="241"/>
      <c r="K8" s="71"/>
      <c r="L8" s="71"/>
      <c r="M8" s="71"/>
    </row>
    <row r="9" spans="1:13" ht="45" x14ac:dyDescent="0.2">
      <c r="A9" s="83" t="s">
        <v>64</v>
      </c>
      <c r="B9" s="83" t="s">
        <v>446</v>
      </c>
      <c r="C9" s="83" t="s">
        <v>413</v>
      </c>
      <c r="D9" s="83" t="s">
        <v>414</v>
      </c>
      <c r="E9" s="83" t="s">
        <v>415</v>
      </c>
      <c r="F9" s="83" t="s">
        <v>416</v>
      </c>
      <c r="G9" s="83" t="s">
        <v>417</v>
      </c>
      <c r="H9" s="83" t="s">
        <v>418</v>
      </c>
      <c r="I9" s="83" t="s">
        <v>419</v>
      </c>
      <c r="J9" s="83" t="s">
        <v>420</v>
      </c>
      <c r="K9" s="83" t="s">
        <v>421</v>
      </c>
      <c r="L9" s="83" t="s">
        <v>422</v>
      </c>
      <c r="M9" s="83" t="s">
        <v>299</v>
      </c>
    </row>
    <row r="10" spans="1:13" ht="45" x14ac:dyDescent="0.2">
      <c r="A10" s="91">
        <v>1</v>
      </c>
      <c r="B10" s="415"/>
      <c r="C10" s="405" t="s">
        <v>2876</v>
      </c>
      <c r="D10" s="405" t="s">
        <v>2859</v>
      </c>
      <c r="E10" s="410" t="s">
        <v>2930</v>
      </c>
      <c r="F10" s="410" t="s">
        <v>2884</v>
      </c>
      <c r="G10" s="410"/>
      <c r="H10" s="410"/>
      <c r="I10" s="410" t="s">
        <v>2884</v>
      </c>
      <c r="J10" s="410"/>
      <c r="K10" s="417"/>
      <c r="L10" s="417">
        <v>28754</v>
      </c>
      <c r="M10" s="91"/>
    </row>
    <row r="11" spans="1:13" ht="45" x14ac:dyDescent="0.2">
      <c r="A11" s="410">
        <v>2</v>
      </c>
      <c r="B11" s="415"/>
      <c r="C11" s="405" t="s">
        <v>2876</v>
      </c>
      <c r="D11" s="405" t="s">
        <v>2860</v>
      </c>
      <c r="E11" s="410" t="s">
        <v>2931</v>
      </c>
      <c r="F11" s="410" t="s">
        <v>2884</v>
      </c>
      <c r="G11" s="410"/>
      <c r="H11" s="410"/>
      <c r="I11" s="410" t="s">
        <v>2884</v>
      </c>
      <c r="J11" s="410"/>
      <c r="K11" s="417"/>
      <c r="L11" s="417">
        <v>4636.8</v>
      </c>
      <c r="M11" s="410"/>
    </row>
    <row r="12" spans="1:13" ht="45" x14ac:dyDescent="0.2">
      <c r="A12" s="410">
        <v>3</v>
      </c>
      <c r="B12" s="415"/>
      <c r="C12" s="405" t="s">
        <v>2876</v>
      </c>
      <c r="D12" s="405" t="s">
        <v>2861</v>
      </c>
      <c r="E12" s="410" t="s">
        <v>2932</v>
      </c>
      <c r="F12" s="410" t="s">
        <v>2884</v>
      </c>
      <c r="G12" s="410"/>
      <c r="H12" s="410"/>
      <c r="I12" s="410" t="s">
        <v>2884</v>
      </c>
      <c r="J12" s="410"/>
      <c r="K12" s="417"/>
      <c r="L12" s="417">
        <v>9170</v>
      </c>
      <c r="M12" s="410"/>
    </row>
    <row r="13" spans="1:13" ht="45" x14ac:dyDescent="0.2">
      <c r="A13" s="410">
        <v>4</v>
      </c>
      <c r="B13" s="415"/>
      <c r="C13" s="405" t="s">
        <v>2876</v>
      </c>
      <c r="D13" s="405" t="s">
        <v>2862</v>
      </c>
      <c r="E13" s="410" t="s">
        <v>2933</v>
      </c>
      <c r="F13" s="410" t="s">
        <v>2884</v>
      </c>
      <c r="G13" s="410"/>
      <c r="H13" s="410"/>
      <c r="I13" s="410" t="s">
        <v>2884</v>
      </c>
      <c r="J13" s="410"/>
      <c r="K13" s="417"/>
      <c r="L13" s="417">
        <v>8100</v>
      </c>
      <c r="M13" s="410"/>
    </row>
    <row r="14" spans="1:13" ht="45" x14ac:dyDescent="0.2">
      <c r="A14" s="410">
        <v>5</v>
      </c>
      <c r="B14" s="415"/>
      <c r="C14" s="405" t="s">
        <v>2876</v>
      </c>
      <c r="D14" s="405" t="s">
        <v>2863</v>
      </c>
      <c r="E14" s="410" t="s">
        <v>2934</v>
      </c>
      <c r="F14" s="410" t="s">
        <v>2884</v>
      </c>
      <c r="G14" s="410"/>
      <c r="H14" s="410"/>
      <c r="I14" s="410" t="s">
        <v>2884</v>
      </c>
      <c r="J14" s="410"/>
      <c r="K14" s="417"/>
      <c r="L14" s="417">
        <v>2000</v>
      </c>
      <c r="M14" s="410"/>
    </row>
    <row r="15" spans="1:13" ht="45" x14ac:dyDescent="0.2">
      <c r="A15" s="410">
        <v>6</v>
      </c>
      <c r="B15" s="415"/>
      <c r="C15" s="405" t="s">
        <v>2876</v>
      </c>
      <c r="D15" s="405" t="s">
        <v>2864</v>
      </c>
      <c r="E15" s="410" t="s">
        <v>2935</v>
      </c>
      <c r="F15" s="410" t="s">
        <v>2884</v>
      </c>
      <c r="G15" s="410"/>
      <c r="H15" s="410"/>
      <c r="I15" s="410" t="s">
        <v>2884</v>
      </c>
      <c r="J15" s="410"/>
      <c r="K15" s="417"/>
      <c r="L15" s="417">
        <v>30368.33</v>
      </c>
      <c r="M15" s="410"/>
    </row>
    <row r="16" spans="1:13" ht="45" x14ac:dyDescent="0.2">
      <c r="A16" s="410">
        <v>7</v>
      </c>
      <c r="B16" s="415"/>
      <c r="C16" s="405" t="s">
        <v>2876</v>
      </c>
      <c r="D16" s="405" t="s">
        <v>2865</v>
      </c>
      <c r="E16" s="410">
        <v>404574518</v>
      </c>
      <c r="F16" s="410" t="s">
        <v>2884</v>
      </c>
      <c r="G16" s="410"/>
      <c r="H16" s="410"/>
      <c r="I16" s="410" t="s">
        <v>2884</v>
      </c>
      <c r="J16" s="410"/>
      <c r="K16" s="417"/>
      <c r="L16" s="417">
        <v>650929.32000000007</v>
      </c>
      <c r="M16" s="410"/>
    </row>
    <row r="17" spans="1:13" ht="45" x14ac:dyDescent="0.2">
      <c r="A17" s="410">
        <v>8</v>
      </c>
      <c r="B17" s="415"/>
      <c r="C17" s="405" t="s">
        <v>2876</v>
      </c>
      <c r="D17" s="405" t="s">
        <v>2866</v>
      </c>
      <c r="E17" s="410" t="s">
        <v>2936</v>
      </c>
      <c r="F17" s="410" t="s">
        <v>2884</v>
      </c>
      <c r="G17" s="410"/>
      <c r="H17" s="410"/>
      <c r="I17" s="410" t="s">
        <v>2884</v>
      </c>
      <c r="J17" s="410"/>
      <c r="K17" s="417"/>
      <c r="L17" s="417">
        <v>8163</v>
      </c>
      <c r="M17" s="410"/>
    </row>
    <row r="18" spans="1:13" ht="45" x14ac:dyDescent="0.2">
      <c r="A18" s="410">
        <v>9</v>
      </c>
      <c r="B18" s="415"/>
      <c r="C18" s="405" t="s">
        <v>2876</v>
      </c>
      <c r="D18" s="405" t="s">
        <v>2867</v>
      </c>
      <c r="E18" s="410">
        <v>211352016</v>
      </c>
      <c r="F18" s="410" t="s">
        <v>2884</v>
      </c>
      <c r="G18" s="410"/>
      <c r="H18" s="410"/>
      <c r="I18" s="410" t="s">
        <v>2884</v>
      </c>
      <c r="J18" s="410"/>
      <c r="K18" s="417"/>
      <c r="L18" s="417">
        <v>488170.00000000006</v>
      </c>
      <c r="M18" s="410"/>
    </row>
    <row r="19" spans="1:13" ht="45" x14ac:dyDescent="0.2">
      <c r="A19" s="410">
        <v>10</v>
      </c>
      <c r="B19" s="415"/>
      <c r="C19" s="405" t="s">
        <v>2876</v>
      </c>
      <c r="D19" s="405" t="s">
        <v>2868</v>
      </c>
      <c r="E19" s="410" t="s">
        <v>2937</v>
      </c>
      <c r="F19" s="410" t="s">
        <v>2884</v>
      </c>
      <c r="G19" s="410"/>
      <c r="H19" s="410"/>
      <c r="I19" s="410" t="s">
        <v>2884</v>
      </c>
      <c r="J19" s="410"/>
      <c r="K19" s="417"/>
      <c r="L19" s="417">
        <v>311612</v>
      </c>
      <c r="M19" s="410"/>
    </row>
    <row r="20" spans="1:13" ht="45" x14ac:dyDescent="0.2">
      <c r="A20" s="410">
        <v>11</v>
      </c>
      <c r="B20" s="415"/>
      <c r="C20" s="405" t="s">
        <v>2876</v>
      </c>
      <c r="D20" s="405" t="s">
        <v>2869</v>
      </c>
      <c r="E20" s="410" t="s">
        <v>2938</v>
      </c>
      <c r="F20" s="410" t="s">
        <v>2884</v>
      </c>
      <c r="G20" s="410"/>
      <c r="H20" s="410"/>
      <c r="I20" s="410" t="s">
        <v>2884</v>
      </c>
      <c r="J20" s="410"/>
      <c r="K20" s="417"/>
      <c r="L20" s="417">
        <v>4106.67</v>
      </c>
      <c r="M20" s="410"/>
    </row>
    <row r="21" spans="1:13" ht="45" x14ac:dyDescent="0.2">
      <c r="A21" s="410">
        <v>12</v>
      </c>
      <c r="B21" s="415"/>
      <c r="C21" s="405" t="s">
        <v>2876</v>
      </c>
      <c r="D21" s="405" t="s">
        <v>2870</v>
      </c>
      <c r="E21" s="410">
        <v>203842823</v>
      </c>
      <c r="F21" s="410" t="s">
        <v>2884</v>
      </c>
      <c r="G21" s="410"/>
      <c r="H21" s="410"/>
      <c r="I21" s="410" t="s">
        <v>2884</v>
      </c>
      <c r="J21" s="410"/>
      <c r="K21" s="417"/>
      <c r="L21" s="417">
        <v>93778</v>
      </c>
      <c r="M21" s="410"/>
    </row>
    <row r="22" spans="1:13" ht="45" x14ac:dyDescent="0.2">
      <c r="A22" s="410">
        <v>13</v>
      </c>
      <c r="B22" s="415"/>
      <c r="C22" s="405" t="s">
        <v>2876</v>
      </c>
      <c r="D22" s="405" t="s">
        <v>2871</v>
      </c>
      <c r="E22" s="410">
        <v>405034190</v>
      </c>
      <c r="F22" s="410" t="s">
        <v>2884</v>
      </c>
      <c r="G22" s="410"/>
      <c r="H22" s="410"/>
      <c r="I22" s="410" t="s">
        <v>2884</v>
      </c>
      <c r="J22" s="410"/>
      <c r="K22" s="417"/>
      <c r="L22" s="417">
        <v>514461</v>
      </c>
      <c r="M22" s="410"/>
    </row>
    <row r="23" spans="1:13" ht="45" x14ac:dyDescent="0.2">
      <c r="A23" s="410">
        <v>14</v>
      </c>
      <c r="B23" s="415"/>
      <c r="C23" s="405" t="s">
        <v>2876</v>
      </c>
      <c r="D23" s="405" t="s">
        <v>2872</v>
      </c>
      <c r="E23" s="410" t="s">
        <v>2939</v>
      </c>
      <c r="F23" s="410" t="s">
        <v>2884</v>
      </c>
      <c r="G23" s="410"/>
      <c r="H23" s="410"/>
      <c r="I23" s="410" t="s">
        <v>2884</v>
      </c>
      <c r="J23" s="410"/>
      <c r="K23" s="417"/>
      <c r="L23" s="417">
        <v>33126.53</v>
      </c>
      <c r="M23" s="410"/>
    </row>
    <row r="24" spans="1:13" ht="51" x14ac:dyDescent="0.2">
      <c r="A24" s="410">
        <v>15</v>
      </c>
      <c r="B24" s="415"/>
      <c r="C24" s="405" t="s">
        <v>2876</v>
      </c>
      <c r="D24" s="405" t="s">
        <v>2873</v>
      </c>
      <c r="E24" s="410" t="s">
        <v>2940</v>
      </c>
      <c r="F24" s="410" t="s">
        <v>2884</v>
      </c>
      <c r="G24" s="410"/>
      <c r="H24" s="410"/>
      <c r="I24" s="410" t="s">
        <v>2884</v>
      </c>
      <c r="J24" s="410"/>
      <c r="K24" s="417"/>
      <c r="L24" s="417">
        <v>9892.5</v>
      </c>
      <c r="M24" s="410"/>
    </row>
    <row r="25" spans="1:13" ht="45" x14ac:dyDescent="0.2">
      <c r="A25" s="410">
        <v>16</v>
      </c>
      <c r="B25" s="415"/>
      <c r="C25" s="405" t="s">
        <v>2876</v>
      </c>
      <c r="D25" s="405" t="s">
        <v>2874</v>
      </c>
      <c r="E25" s="410" t="s">
        <v>2941</v>
      </c>
      <c r="F25" s="410" t="s">
        <v>2884</v>
      </c>
      <c r="G25" s="410"/>
      <c r="H25" s="410"/>
      <c r="I25" s="410" t="s">
        <v>2884</v>
      </c>
      <c r="J25" s="410"/>
      <c r="K25" s="417"/>
      <c r="L25" s="417">
        <v>23982</v>
      </c>
      <c r="M25" s="410"/>
    </row>
    <row r="26" spans="1:13" ht="45" x14ac:dyDescent="0.2">
      <c r="A26" s="410">
        <v>17</v>
      </c>
      <c r="B26" s="415"/>
      <c r="C26" s="405" t="s">
        <v>2876</v>
      </c>
      <c r="D26" s="405" t="s">
        <v>2875</v>
      </c>
      <c r="E26" s="410">
        <v>404574518</v>
      </c>
      <c r="F26" s="410" t="s">
        <v>2884</v>
      </c>
      <c r="G26" s="410"/>
      <c r="H26" s="410"/>
      <c r="I26" s="410" t="s">
        <v>2884</v>
      </c>
      <c r="J26" s="410"/>
      <c r="K26" s="417"/>
      <c r="L26" s="417">
        <v>217520.83000000002</v>
      </c>
      <c r="M26" s="410"/>
    </row>
    <row r="27" spans="1:13" ht="45" x14ac:dyDescent="0.2">
      <c r="A27" s="410">
        <v>18</v>
      </c>
      <c r="B27" s="415"/>
      <c r="C27" s="405" t="s">
        <v>2883</v>
      </c>
      <c r="D27" s="405" t="s">
        <v>2877</v>
      </c>
      <c r="E27" s="410" t="s">
        <v>2942</v>
      </c>
      <c r="F27" s="410" t="s">
        <v>2884</v>
      </c>
      <c r="G27" s="410"/>
      <c r="H27" s="410"/>
      <c r="I27" s="410" t="s">
        <v>2884</v>
      </c>
      <c r="J27" s="410"/>
      <c r="K27" s="417"/>
      <c r="L27" s="417">
        <v>1250</v>
      </c>
      <c r="M27" s="410"/>
    </row>
    <row r="28" spans="1:13" ht="45" x14ac:dyDescent="0.2">
      <c r="A28" s="410">
        <v>19</v>
      </c>
      <c r="B28" s="415"/>
      <c r="C28" s="405" t="s">
        <v>2883</v>
      </c>
      <c r="D28" s="405" t="s">
        <v>2878</v>
      </c>
      <c r="E28" s="410" t="s">
        <v>2943</v>
      </c>
      <c r="F28" s="410" t="s">
        <v>2884</v>
      </c>
      <c r="G28" s="410"/>
      <c r="H28" s="410"/>
      <c r="I28" s="410" t="s">
        <v>2884</v>
      </c>
      <c r="J28" s="410"/>
      <c r="K28" s="417"/>
      <c r="L28" s="417">
        <v>500</v>
      </c>
      <c r="M28" s="410"/>
    </row>
    <row r="29" spans="1:13" ht="45" x14ac:dyDescent="0.2">
      <c r="A29" s="410">
        <v>20</v>
      </c>
      <c r="B29" s="415"/>
      <c r="C29" s="405" t="s">
        <v>2883</v>
      </c>
      <c r="D29" s="405" t="s">
        <v>2831</v>
      </c>
      <c r="E29" s="410">
        <v>208149859</v>
      </c>
      <c r="F29" s="410" t="s">
        <v>2884</v>
      </c>
      <c r="G29" s="410"/>
      <c r="H29" s="410"/>
      <c r="I29" s="410" t="s">
        <v>2884</v>
      </c>
      <c r="J29" s="410"/>
      <c r="K29" s="417"/>
      <c r="L29" s="417">
        <v>47103</v>
      </c>
      <c r="M29" s="410"/>
    </row>
    <row r="30" spans="1:13" ht="45" x14ac:dyDescent="0.2">
      <c r="A30" s="410">
        <v>21</v>
      </c>
      <c r="B30" s="415"/>
      <c r="C30" s="405" t="s">
        <v>2883</v>
      </c>
      <c r="D30" s="405" t="s">
        <v>2879</v>
      </c>
      <c r="E30" s="410" t="s">
        <v>2944</v>
      </c>
      <c r="F30" s="410" t="s">
        <v>2884</v>
      </c>
      <c r="G30" s="410"/>
      <c r="H30" s="410"/>
      <c r="I30" s="410" t="s">
        <v>2884</v>
      </c>
      <c r="J30" s="410"/>
      <c r="K30" s="417"/>
      <c r="L30" s="417">
        <v>2100</v>
      </c>
      <c r="M30" s="410"/>
    </row>
    <row r="31" spans="1:13" ht="45" x14ac:dyDescent="0.2">
      <c r="A31" s="410">
        <v>22</v>
      </c>
      <c r="B31" s="415"/>
      <c r="C31" s="405" t="s">
        <v>2883</v>
      </c>
      <c r="D31" s="405" t="s">
        <v>2776</v>
      </c>
      <c r="E31" s="410">
        <v>211326224</v>
      </c>
      <c r="F31" s="410" t="s">
        <v>2884</v>
      </c>
      <c r="G31" s="410"/>
      <c r="H31" s="410"/>
      <c r="I31" s="410" t="s">
        <v>2884</v>
      </c>
      <c r="J31" s="410"/>
      <c r="K31" s="417"/>
      <c r="L31" s="417">
        <v>5220</v>
      </c>
      <c r="M31" s="410"/>
    </row>
    <row r="32" spans="1:13" ht="45" x14ac:dyDescent="0.2">
      <c r="A32" s="410">
        <v>23</v>
      </c>
      <c r="B32" s="415"/>
      <c r="C32" s="405" t="s">
        <v>2883</v>
      </c>
      <c r="D32" s="405" t="s">
        <v>2880</v>
      </c>
      <c r="E32" s="410" t="s">
        <v>2945</v>
      </c>
      <c r="F32" s="410" t="s">
        <v>2884</v>
      </c>
      <c r="G32" s="410"/>
      <c r="H32" s="410"/>
      <c r="I32" s="410" t="s">
        <v>2884</v>
      </c>
      <c r="J32" s="410"/>
      <c r="K32" s="417"/>
      <c r="L32" s="417">
        <v>1050</v>
      </c>
      <c r="M32" s="410"/>
    </row>
    <row r="33" spans="1:13" ht="45" x14ac:dyDescent="0.2">
      <c r="A33" s="410">
        <v>24</v>
      </c>
      <c r="B33" s="415"/>
      <c r="C33" s="405" t="s">
        <v>2883</v>
      </c>
      <c r="D33" s="405" t="s">
        <v>2881</v>
      </c>
      <c r="E33" s="410" t="s">
        <v>2946</v>
      </c>
      <c r="F33" s="410" t="s">
        <v>2884</v>
      </c>
      <c r="G33" s="410"/>
      <c r="H33" s="410"/>
      <c r="I33" s="410" t="s">
        <v>2884</v>
      </c>
      <c r="J33" s="410"/>
      <c r="K33" s="417"/>
      <c r="L33" s="417">
        <v>400</v>
      </c>
      <c r="M33" s="410"/>
    </row>
    <row r="34" spans="1:13" ht="45" x14ac:dyDescent="0.2">
      <c r="A34" s="410">
        <v>25</v>
      </c>
      <c r="B34" s="415"/>
      <c r="C34" s="405" t="s">
        <v>2883</v>
      </c>
      <c r="D34" s="405" t="s">
        <v>2882</v>
      </c>
      <c r="E34" s="410" t="s">
        <v>2947</v>
      </c>
      <c r="F34" s="410" t="s">
        <v>2884</v>
      </c>
      <c r="G34" s="410"/>
      <c r="H34" s="410"/>
      <c r="I34" s="410" t="s">
        <v>2884</v>
      </c>
      <c r="J34" s="410"/>
      <c r="K34" s="417"/>
      <c r="L34" s="417">
        <v>780</v>
      </c>
      <c r="M34" s="409"/>
    </row>
    <row r="35" spans="1:13" ht="45" x14ac:dyDescent="0.2">
      <c r="A35" s="410">
        <v>26</v>
      </c>
      <c r="B35" s="415"/>
      <c r="C35" s="405" t="s">
        <v>2883</v>
      </c>
      <c r="D35" s="405" t="s">
        <v>2816</v>
      </c>
      <c r="E35" s="410">
        <v>404384395</v>
      </c>
      <c r="F35" s="410" t="s">
        <v>2884</v>
      </c>
      <c r="G35" s="410"/>
      <c r="H35" s="410"/>
      <c r="I35" s="410" t="s">
        <v>2884</v>
      </c>
      <c r="J35" s="410"/>
      <c r="K35" s="417"/>
      <c r="L35" s="417">
        <v>360</v>
      </c>
      <c r="M35" s="409"/>
    </row>
    <row r="36" spans="1:13" ht="45" x14ac:dyDescent="0.2">
      <c r="A36" s="410">
        <v>27</v>
      </c>
      <c r="B36" s="415"/>
      <c r="C36" s="405" t="s">
        <v>2891</v>
      </c>
      <c r="D36" s="405" t="s">
        <v>2885</v>
      </c>
      <c r="E36" s="410">
        <v>0</v>
      </c>
      <c r="F36" s="410" t="s">
        <v>2884</v>
      </c>
      <c r="G36" s="410"/>
      <c r="H36" s="410"/>
      <c r="I36" s="410" t="s">
        <v>2884</v>
      </c>
      <c r="J36" s="410"/>
      <c r="K36" s="417"/>
      <c r="L36" s="417">
        <v>50976.869999999995</v>
      </c>
      <c r="M36" s="409"/>
    </row>
    <row r="37" spans="1:13" ht="63.75" x14ac:dyDescent="0.2">
      <c r="A37" s="410">
        <v>28</v>
      </c>
      <c r="B37" s="415"/>
      <c r="C37" s="405" t="s">
        <v>2891</v>
      </c>
      <c r="D37" s="405" t="s">
        <v>2886</v>
      </c>
      <c r="E37" s="410">
        <v>227725799</v>
      </c>
      <c r="F37" s="410" t="s">
        <v>2884</v>
      </c>
      <c r="G37" s="410"/>
      <c r="H37" s="410"/>
      <c r="I37" s="410" t="s">
        <v>2884</v>
      </c>
      <c r="J37" s="410"/>
      <c r="K37" s="417"/>
      <c r="L37" s="417">
        <v>2500</v>
      </c>
      <c r="M37" s="409"/>
    </row>
    <row r="38" spans="1:13" ht="45" x14ac:dyDescent="0.2">
      <c r="A38" s="410">
        <v>29</v>
      </c>
      <c r="B38" s="415"/>
      <c r="C38" s="405" t="s">
        <v>2891</v>
      </c>
      <c r="D38" s="405" t="s">
        <v>2887</v>
      </c>
      <c r="E38" s="410" t="s">
        <v>2948</v>
      </c>
      <c r="F38" s="410" t="s">
        <v>2884</v>
      </c>
      <c r="G38" s="410"/>
      <c r="H38" s="410"/>
      <c r="I38" s="410" t="s">
        <v>2884</v>
      </c>
      <c r="J38" s="410"/>
      <c r="K38" s="417"/>
      <c r="L38" s="417">
        <v>28000</v>
      </c>
      <c r="M38" s="409"/>
    </row>
    <row r="39" spans="1:13" ht="45" x14ac:dyDescent="0.2">
      <c r="A39" s="410">
        <v>30</v>
      </c>
      <c r="B39" s="415"/>
      <c r="C39" s="405" t="s">
        <v>2891</v>
      </c>
      <c r="D39" s="405" t="s">
        <v>2888</v>
      </c>
      <c r="E39" s="410" t="s">
        <v>2949</v>
      </c>
      <c r="F39" s="410" t="s">
        <v>2884</v>
      </c>
      <c r="G39" s="410"/>
      <c r="H39" s="410"/>
      <c r="I39" s="410" t="s">
        <v>2884</v>
      </c>
      <c r="J39" s="410"/>
      <c r="K39" s="417"/>
      <c r="L39" s="417">
        <v>102000</v>
      </c>
      <c r="M39" s="409"/>
    </row>
    <row r="40" spans="1:13" ht="45" x14ac:dyDescent="0.2">
      <c r="A40" s="410">
        <v>31</v>
      </c>
      <c r="B40" s="415"/>
      <c r="C40" s="405" t="s">
        <v>2891</v>
      </c>
      <c r="D40" s="405" t="s">
        <v>2781</v>
      </c>
      <c r="E40" s="410">
        <v>405247594</v>
      </c>
      <c r="F40" s="410" t="s">
        <v>2884</v>
      </c>
      <c r="G40" s="410"/>
      <c r="H40" s="410"/>
      <c r="I40" s="410" t="s">
        <v>2884</v>
      </c>
      <c r="J40" s="410"/>
      <c r="K40" s="417"/>
      <c r="L40" s="417">
        <v>3540</v>
      </c>
      <c r="M40" s="409"/>
    </row>
    <row r="41" spans="1:13" ht="45" x14ac:dyDescent="0.2">
      <c r="A41" s="410">
        <v>32</v>
      </c>
      <c r="B41" s="415"/>
      <c r="C41" s="405" t="s">
        <v>2891</v>
      </c>
      <c r="D41" s="405" t="s">
        <v>2879</v>
      </c>
      <c r="E41" s="410" t="s">
        <v>2944</v>
      </c>
      <c r="F41" s="410" t="s">
        <v>2884</v>
      </c>
      <c r="G41" s="410"/>
      <c r="H41" s="410"/>
      <c r="I41" s="410" t="s">
        <v>2884</v>
      </c>
      <c r="J41" s="410"/>
      <c r="K41" s="417"/>
      <c r="L41" s="417">
        <v>3700</v>
      </c>
      <c r="M41" s="409"/>
    </row>
    <row r="42" spans="1:13" ht="45" x14ac:dyDescent="0.2">
      <c r="A42" s="410">
        <v>33</v>
      </c>
      <c r="B42" s="415"/>
      <c r="C42" s="405" t="s">
        <v>2891</v>
      </c>
      <c r="D42" s="405" t="s">
        <v>2851</v>
      </c>
      <c r="E42" s="410">
        <v>205284789</v>
      </c>
      <c r="F42" s="410" t="s">
        <v>2884</v>
      </c>
      <c r="G42" s="410"/>
      <c r="H42" s="410"/>
      <c r="I42" s="410" t="s">
        <v>2884</v>
      </c>
      <c r="J42" s="410"/>
      <c r="K42" s="417"/>
      <c r="L42" s="417">
        <v>102538</v>
      </c>
      <c r="M42" s="409"/>
    </row>
    <row r="43" spans="1:13" ht="45" x14ac:dyDescent="0.2">
      <c r="A43" s="410">
        <v>34</v>
      </c>
      <c r="B43" s="415"/>
      <c r="C43" s="405" t="s">
        <v>2891</v>
      </c>
      <c r="D43" s="405" t="s">
        <v>2828</v>
      </c>
      <c r="E43" s="410" t="s">
        <v>2829</v>
      </c>
      <c r="F43" s="410" t="s">
        <v>2884</v>
      </c>
      <c r="G43" s="410"/>
      <c r="H43" s="410"/>
      <c r="I43" s="410" t="s">
        <v>2884</v>
      </c>
      <c r="J43" s="410"/>
      <c r="K43" s="417"/>
      <c r="L43" s="417">
        <v>1080</v>
      </c>
      <c r="M43" s="409"/>
    </row>
    <row r="44" spans="1:13" ht="45" x14ac:dyDescent="0.2">
      <c r="A44" s="410">
        <v>35</v>
      </c>
      <c r="B44" s="415"/>
      <c r="C44" s="405" t="s">
        <v>2891</v>
      </c>
      <c r="D44" s="405" t="s">
        <v>2889</v>
      </c>
      <c r="E44" s="410">
        <v>405295265</v>
      </c>
      <c r="F44" s="410" t="s">
        <v>2884</v>
      </c>
      <c r="G44" s="410"/>
      <c r="H44" s="410"/>
      <c r="I44" s="410" t="s">
        <v>2884</v>
      </c>
      <c r="J44" s="410"/>
      <c r="K44" s="417"/>
      <c r="L44" s="417">
        <v>4187</v>
      </c>
      <c r="M44" s="409"/>
    </row>
    <row r="45" spans="1:13" ht="45" x14ac:dyDescent="0.2">
      <c r="A45" s="410">
        <v>36</v>
      </c>
      <c r="B45" s="415"/>
      <c r="C45" s="405" t="s">
        <v>2891</v>
      </c>
      <c r="D45" s="405" t="s">
        <v>2846</v>
      </c>
      <c r="E45" s="410">
        <v>211323735</v>
      </c>
      <c r="F45" s="410" t="s">
        <v>2884</v>
      </c>
      <c r="G45" s="410"/>
      <c r="H45" s="410"/>
      <c r="I45" s="410" t="s">
        <v>2884</v>
      </c>
      <c r="J45" s="410"/>
      <c r="K45" s="417"/>
      <c r="L45" s="417">
        <v>3360</v>
      </c>
      <c r="M45" s="409"/>
    </row>
    <row r="46" spans="1:13" ht="45" x14ac:dyDescent="0.2">
      <c r="A46" s="410">
        <v>37</v>
      </c>
      <c r="B46" s="415"/>
      <c r="C46" s="405" t="s">
        <v>2891</v>
      </c>
      <c r="D46" s="405" t="s">
        <v>2890</v>
      </c>
      <c r="E46" s="410" t="s">
        <v>2950</v>
      </c>
      <c r="F46" s="410" t="s">
        <v>2884</v>
      </c>
      <c r="G46" s="410"/>
      <c r="H46" s="410"/>
      <c r="I46" s="410" t="s">
        <v>2884</v>
      </c>
      <c r="J46" s="410"/>
      <c r="K46" s="417"/>
      <c r="L46" s="417">
        <v>2500</v>
      </c>
      <c r="M46" s="91"/>
    </row>
    <row r="47" spans="1:13" ht="45" x14ac:dyDescent="0.2">
      <c r="A47" s="410">
        <v>38</v>
      </c>
      <c r="B47" s="415"/>
      <c r="C47" s="405" t="s">
        <v>2894</v>
      </c>
      <c r="D47" s="405" t="s">
        <v>2831</v>
      </c>
      <c r="E47" s="410">
        <v>208149859</v>
      </c>
      <c r="F47" s="410" t="s">
        <v>2884</v>
      </c>
      <c r="G47" s="410"/>
      <c r="H47" s="410"/>
      <c r="I47" s="410" t="s">
        <v>2884</v>
      </c>
      <c r="J47" s="410"/>
      <c r="K47" s="417"/>
      <c r="L47" s="417">
        <v>90665</v>
      </c>
      <c r="M47" s="410"/>
    </row>
    <row r="48" spans="1:13" ht="45" x14ac:dyDescent="0.2">
      <c r="A48" s="410">
        <v>39</v>
      </c>
      <c r="B48" s="415"/>
      <c r="C48" s="405" t="s">
        <v>2894</v>
      </c>
      <c r="D48" s="405" t="s">
        <v>2832</v>
      </c>
      <c r="E48" s="410">
        <v>204559931</v>
      </c>
      <c r="F48" s="410" t="s">
        <v>2884</v>
      </c>
      <c r="G48" s="410"/>
      <c r="H48" s="410"/>
      <c r="I48" s="410" t="s">
        <v>2884</v>
      </c>
      <c r="J48" s="410"/>
      <c r="K48" s="417"/>
      <c r="L48" s="417">
        <v>2220</v>
      </c>
      <c r="M48" s="91"/>
    </row>
    <row r="49" spans="1:13" ht="45" x14ac:dyDescent="0.2">
      <c r="A49" s="410">
        <v>40</v>
      </c>
      <c r="B49" s="415"/>
      <c r="C49" s="405" t="s">
        <v>2894</v>
      </c>
      <c r="D49" s="405" t="s">
        <v>2892</v>
      </c>
      <c r="E49" s="410">
        <v>206176109</v>
      </c>
      <c r="F49" s="410" t="s">
        <v>2884</v>
      </c>
      <c r="G49" s="410"/>
      <c r="H49" s="410"/>
      <c r="I49" s="410" t="s">
        <v>2884</v>
      </c>
      <c r="J49" s="410"/>
      <c r="K49" s="417"/>
      <c r="L49" s="417">
        <v>2699</v>
      </c>
      <c r="M49" s="410"/>
    </row>
    <row r="50" spans="1:13" ht="45" x14ac:dyDescent="0.2">
      <c r="A50" s="410">
        <v>41</v>
      </c>
      <c r="B50" s="415"/>
      <c r="C50" s="405" t="s">
        <v>2894</v>
      </c>
      <c r="D50" s="405" t="s">
        <v>2816</v>
      </c>
      <c r="E50" s="410">
        <v>404384395</v>
      </c>
      <c r="F50" s="410" t="s">
        <v>2884</v>
      </c>
      <c r="G50" s="410"/>
      <c r="H50" s="410"/>
      <c r="I50" s="410" t="s">
        <v>2884</v>
      </c>
      <c r="J50" s="410"/>
      <c r="K50" s="417"/>
      <c r="L50" s="417">
        <v>15600</v>
      </c>
      <c r="M50" s="410"/>
    </row>
    <row r="51" spans="1:13" ht="45" x14ac:dyDescent="0.2">
      <c r="A51" s="410">
        <v>42</v>
      </c>
      <c r="B51" s="415"/>
      <c r="C51" s="405" t="s">
        <v>2894</v>
      </c>
      <c r="D51" s="405" t="s">
        <v>2893</v>
      </c>
      <c r="E51" s="410" t="s">
        <v>2951</v>
      </c>
      <c r="F51" s="410" t="s">
        <v>2884</v>
      </c>
      <c r="G51" s="410"/>
      <c r="H51" s="410"/>
      <c r="I51" s="410" t="s">
        <v>2884</v>
      </c>
      <c r="J51" s="410"/>
      <c r="K51" s="417"/>
      <c r="L51" s="417">
        <v>2400</v>
      </c>
      <c r="M51" s="410"/>
    </row>
    <row r="52" spans="1:13" ht="45" x14ac:dyDescent="0.2">
      <c r="A52" s="410">
        <v>43</v>
      </c>
      <c r="B52" s="415"/>
      <c r="C52" s="405" t="s">
        <v>2908</v>
      </c>
      <c r="D52" s="405" t="s">
        <v>2895</v>
      </c>
      <c r="E52" s="410" t="s">
        <v>2952</v>
      </c>
      <c r="F52" s="410" t="s">
        <v>2884</v>
      </c>
      <c r="G52" s="410"/>
      <c r="H52" s="410"/>
      <c r="I52" s="410" t="s">
        <v>2884</v>
      </c>
      <c r="J52" s="410"/>
      <c r="K52" s="417"/>
      <c r="L52" s="417">
        <v>1000</v>
      </c>
      <c r="M52" s="410"/>
    </row>
    <row r="53" spans="1:13" ht="45" x14ac:dyDescent="0.2">
      <c r="A53" s="410">
        <v>44</v>
      </c>
      <c r="B53" s="415"/>
      <c r="C53" s="405" t="s">
        <v>2908</v>
      </c>
      <c r="D53" s="405" t="s">
        <v>2896</v>
      </c>
      <c r="E53" s="410">
        <v>229649556</v>
      </c>
      <c r="F53" s="410" t="s">
        <v>2884</v>
      </c>
      <c r="G53" s="410"/>
      <c r="H53" s="410"/>
      <c r="I53" s="410" t="s">
        <v>2884</v>
      </c>
      <c r="J53" s="410"/>
      <c r="K53" s="417"/>
      <c r="L53" s="417">
        <v>500</v>
      </c>
      <c r="M53" s="410"/>
    </row>
    <row r="54" spans="1:13" ht="45" x14ac:dyDescent="0.2">
      <c r="A54" s="410">
        <v>45</v>
      </c>
      <c r="B54" s="415"/>
      <c r="C54" s="405" t="s">
        <v>2908</v>
      </c>
      <c r="D54" s="405" t="s">
        <v>2897</v>
      </c>
      <c r="E54" s="410">
        <v>60001005503</v>
      </c>
      <c r="F54" s="410" t="s">
        <v>2884</v>
      </c>
      <c r="G54" s="410"/>
      <c r="H54" s="410"/>
      <c r="I54" s="410" t="s">
        <v>2884</v>
      </c>
      <c r="J54" s="410"/>
      <c r="K54" s="417"/>
      <c r="L54" s="417">
        <v>2700</v>
      </c>
      <c r="M54" s="410"/>
    </row>
    <row r="55" spans="1:13" ht="45" x14ac:dyDescent="0.2">
      <c r="A55" s="410">
        <v>46</v>
      </c>
      <c r="B55" s="415"/>
      <c r="C55" s="405" t="s">
        <v>2908</v>
      </c>
      <c r="D55" s="405" t="s">
        <v>2898</v>
      </c>
      <c r="E55" s="410">
        <v>51001003676</v>
      </c>
      <c r="F55" s="410" t="s">
        <v>2884</v>
      </c>
      <c r="G55" s="410"/>
      <c r="H55" s="410"/>
      <c r="I55" s="410" t="s">
        <v>2884</v>
      </c>
      <c r="J55" s="410"/>
      <c r="K55" s="417"/>
      <c r="L55" s="417">
        <v>780</v>
      </c>
      <c r="M55" s="410"/>
    </row>
    <row r="56" spans="1:13" ht="45" x14ac:dyDescent="0.2">
      <c r="A56" s="410">
        <v>47</v>
      </c>
      <c r="B56" s="415"/>
      <c r="C56" s="405" t="s">
        <v>2908</v>
      </c>
      <c r="D56" s="405" t="s">
        <v>2899</v>
      </c>
      <c r="E56" s="410">
        <v>61009031395</v>
      </c>
      <c r="F56" s="410" t="s">
        <v>2884</v>
      </c>
      <c r="G56" s="410"/>
      <c r="H56" s="410"/>
      <c r="I56" s="410" t="s">
        <v>2884</v>
      </c>
      <c r="J56" s="410"/>
      <c r="K56" s="417"/>
      <c r="L56" s="417">
        <v>1500</v>
      </c>
      <c r="M56" s="410"/>
    </row>
    <row r="57" spans="1:13" ht="45" x14ac:dyDescent="0.2">
      <c r="A57" s="410">
        <v>48</v>
      </c>
      <c r="B57" s="415"/>
      <c r="C57" s="405" t="s">
        <v>2908</v>
      </c>
      <c r="D57" s="405" t="s">
        <v>2900</v>
      </c>
      <c r="E57" s="410" t="s">
        <v>2953</v>
      </c>
      <c r="F57" s="410" t="s">
        <v>2884</v>
      </c>
      <c r="G57" s="410"/>
      <c r="H57" s="410"/>
      <c r="I57" s="410" t="s">
        <v>2884</v>
      </c>
      <c r="J57" s="410"/>
      <c r="K57" s="417"/>
      <c r="L57" s="417">
        <v>250</v>
      </c>
      <c r="M57" s="410"/>
    </row>
    <row r="58" spans="1:13" ht="45" x14ac:dyDescent="0.2">
      <c r="A58" s="410">
        <v>49</v>
      </c>
      <c r="B58" s="415"/>
      <c r="C58" s="405" t="s">
        <v>2908</v>
      </c>
      <c r="D58" s="405" t="s">
        <v>2901</v>
      </c>
      <c r="E58" s="410" t="s">
        <v>2954</v>
      </c>
      <c r="F58" s="410" t="s">
        <v>2884</v>
      </c>
      <c r="G58" s="410"/>
      <c r="H58" s="410"/>
      <c r="I58" s="410" t="s">
        <v>2884</v>
      </c>
      <c r="J58" s="410"/>
      <c r="K58" s="417"/>
      <c r="L58" s="417">
        <v>1000</v>
      </c>
      <c r="M58" s="410"/>
    </row>
    <row r="59" spans="1:13" ht="45" x14ac:dyDescent="0.2">
      <c r="A59" s="410">
        <v>50</v>
      </c>
      <c r="B59" s="415"/>
      <c r="C59" s="405" t="s">
        <v>2908</v>
      </c>
      <c r="D59" s="405" t="s">
        <v>2902</v>
      </c>
      <c r="E59" s="410" t="s">
        <v>2955</v>
      </c>
      <c r="F59" s="410" t="s">
        <v>2884</v>
      </c>
      <c r="G59" s="410"/>
      <c r="H59" s="410"/>
      <c r="I59" s="410" t="s">
        <v>2884</v>
      </c>
      <c r="J59" s="410"/>
      <c r="K59" s="417"/>
      <c r="L59" s="417">
        <v>6695.16</v>
      </c>
      <c r="M59" s="410"/>
    </row>
    <row r="60" spans="1:13" ht="45" x14ac:dyDescent="0.2">
      <c r="A60" s="410">
        <v>51</v>
      </c>
      <c r="B60" s="415"/>
      <c r="C60" s="405" t="s">
        <v>2910</v>
      </c>
      <c r="D60" s="405" t="s">
        <v>2813</v>
      </c>
      <c r="E60" s="410" t="s">
        <v>2956</v>
      </c>
      <c r="F60" s="410" t="s">
        <v>2884</v>
      </c>
      <c r="G60" s="410"/>
      <c r="H60" s="410"/>
      <c r="I60" s="410" t="s">
        <v>2884</v>
      </c>
      <c r="J60" s="410"/>
      <c r="K60" s="417"/>
      <c r="L60" s="417">
        <v>98392.34</v>
      </c>
      <c r="M60" s="410"/>
    </row>
    <row r="61" spans="1:13" ht="45" x14ac:dyDescent="0.2">
      <c r="A61" s="410">
        <v>52</v>
      </c>
      <c r="B61" s="415"/>
      <c r="C61" s="405" t="s">
        <v>2908</v>
      </c>
      <c r="D61" s="405" t="s">
        <v>2813</v>
      </c>
      <c r="E61" s="410" t="s">
        <v>2956</v>
      </c>
      <c r="F61" s="410" t="s">
        <v>2884</v>
      </c>
      <c r="G61" s="410"/>
      <c r="H61" s="410"/>
      <c r="I61" s="410" t="s">
        <v>2884</v>
      </c>
      <c r="J61" s="410"/>
      <c r="K61" s="417"/>
      <c r="L61" s="417">
        <v>422602.37</v>
      </c>
      <c r="M61" s="409"/>
    </row>
    <row r="62" spans="1:13" ht="45" x14ac:dyDescent="0.2">
      <c r="A62" s="410">
        <v>53</v>
      </c>
      <c r="B62" s="415"/>
      <c r="C62" s="405" t="s">
        <v>2908</v>
      </c>
      <c r="D62" s="405" t="s">
        <v>2903</v>
      </c>
      <c r="E62" s="410">
        <v>445495107</v>
      </c>
      <c r="F62" s="410" t="s">
        <v>2884</v>
      </c>
      <c r="G62" s="410"/>
      <c r="H62" s="410"/>
      <c r="I62" s="410" t="s">
        <v>2884</v>
      </c>
      <c r="J62" s="410"/>
      <c r="K62" s="417"/>
      <c r="L62" s="417">
        <v>16008</v>
      </c>
      <c r="M62" s="80"/>
    </row>
    <row r="63" spans="1:13" ht="45" x14ac:dyDescent="0.2">
      <c r="A63" s="410">
        <v>54</v>
      </c>
      <c r="B63" s="415"/>
      <c r="C63" s="405" t="s">
        <v>2908</v>
      </c>
      <c r="D63" s="405" t="s">
        <v>2802</v>
      </c>
      <c r="E63" s="410">
        <v>405182305</v>
      </c>
      <c r="F63" s="410" t="s">
        <v>2884</v>
      </c>
      <c r="G63" s="410"/>
      <c r="H63" s="410"/>
      <c r="I63" s="410" t="s">
        <v>2884</v>
      </c>
      <c r="J63" s="410"/>
      <c r="K63" s="417"/>
      <c r="L63" s="417">
        <v>335000</v>
      </c>
      <c r="M63" s="409"/>
    </row>
    <row r="64" spans="1:13" ht="45" x14ac:dyDescent="0.2">
      <c r="A64" s="410">
        <v>55</v>
      </c>
      <c r="B64" s="415"/>
      <c r="C64" s="405" t="s">
        <v>2908</v>
      </c>
      <c r="D64" s="405" t="s">
        <v>2904</v>
      </c>
      <c r="E64" s="410" t="s">
        <v>2957</v>
      </c>
      <c r="F64" s="410" t="s">
        <v>2884</v>
      </c>
      <c r="G64" s="410"/>
      <c r="H64" s="410"/>
      <c r="I64" s="410" t="s">
        <v>2884</v>
      </c>
      <c r="J64" s="410"/>
      <c r="K64" s="417"/>
      <c r="L64" s="417">
        <v>4420.22</v>
      </c>
      <c r="M64" s="80"/>
    </row>
    <row r="65" spans="1:13" ht="45" x14ac:dyDescent="0.2">
      <c r="A65" s="410">
        <v>56</v>
      </c>
      <c r="B65" s="415"/>
      <c r="C65" s="405" t="s">
        <v>2910</v>
      </c>
      <c r="D65" s="405" t="s">
        <v>2905</v>
      </c>
      <c r="E65" s="410">
        <v>402005316</v>
      </c>
      <c r="F65" s="410" t="s">
        <v>2884</v>
      </c>
      <c r="G65" s="410"/>
      <c r="H65" s="410"/>
      <c r="I65" s="410" t="s">
        <v>2884</v>
      </c>
      <c r="J65" s="410"/>
      <c r="K65" s="417"/>
      <c r="L65" s="417">
        <v>15268.67</v>
      </c>
      <c r="M65" s="409"/>
    </row>
    <row r="66" spans="1:13" ht="45" x14ac:dyDescent="0.2">
      <c r="A66" s="410">
        <v>57</v>
      </c>
      <c r="B66" s="415"/>
      <c r="C66" s="405" t="s">
        <v>2908</v>
      </c>
      <c r="D66" s="405" t="s">
        <v>2905</v>
      </c>
      <c r="E66" s="410">
        <v>402005316</v>
      </c>
      <c r="F66" s="410" t="s">
        <v>2884</v>
      </c>
      <c r="G66" s="410"/>
      <c r="H66" s="410"/>
      <c r="I66" s="410" t="s">
        <v>2884</v>
      </c>
      <c r="J66" s="410"/>
      <c r="K66" s="417"/>
      <c r="L66" s="417">
        <v>43486.310000000005</v>
      </c>
      <c r="M66" s="409"/>
    </row>
    <row r="67" spans="1:13" ht="45" x14ac:dyDescent="0.2">
      <c r="A67" s="410">
        <v>58</v>
      </c>
      <c r="B67" s="415"/>
      <c r="C67" s="405" t="s">
        <v>2908</v>
      </c>
      <c r="D67" s="405" t="s">
        <v>2906</v>
      </c>
      <c r="E67" s="410" t="s">
        <v>2958</v>
      </c>
      <c r="F67" s="410" t="s">
        <v>2884</v>
      </c>
      <c r="G67" s="410"/>
      <c r="H67" s="410"/>
      <c r="I67" s="410" t="s">
        <v>2884</v>
      </c>
      <c r="J67" s="410"/>
      <c r="K67" s="417"/>
      <c r="L67" s="417">
        <v>4263.53</v>
      </c>
      <c r="M67" s="409"/>
    </row>
    <row r="68" spans="1:13" ht="45" x14ac:dyDescent="0.2">
      <c r="A68" s="410">
        <v>59</v>
      </c>
      <c r="B68" s="415"/>
      <c r="C68" s="405" t="s">
        <v>2909</v>
      </c>
      <c r="D68" s="405" t="s">
        <v>2907</v>
      </c>
      <c r="E68" s="410" t="s">
        <v>2959</v>
      </c>
      <c r="F68" s="410" t="s">
        <v>2884</v>
      </c>
      <c r="G68" s="410"/>
      <c r="H68" s="410"/>
      <c r="I68" s="410" t="s">
        <v>2884</v>
      </c>
      <c r="J68" s="410"/>
      <c r="K68" s="417"/>
      <c r="L68" s="417">
        <v>46900</v>
      </c>
      <c r="M68" s="409"/>
    </row>
    <row r="69" spans="1:13" ht="45" x14ac:dyDescent="0.2">
      <c r="A69" s="410">
        <v>60</v>
      </c>
      <c r="B69" s="415"/>
      <c r="C69" s="405" t="s">
        <v>2910</v>
      </c>
      <c r="D69" s="405" t="s">
        <v>2836</v>
      </c>
      <c r="E69" s="410">
        <v>402098494</v>
      </c>
      <c r="F69" s="410" t="s">
        <v>2884</v>
      </c>
      <c r="G69" s="410"/>
      <c r="H69" s="410"/>
      <c r="I69" s="410" t="s">
        <v>2884</v>
      </c>
      <c r="J69" s="410"/>
      <c r="K69" s="417"/>
      <c r="L69" s="417">
        <v>32000</v>
      </c>
      <c r="M69" s="409"/>
    </row>
    <row r="70" spans="1:13" ht="45" x14ac:dyDescent="0.2">
      <c r="A70" s="410">
        <v>61</v>
      </c>
      <c r="B70" s="415"/>
      <c r="C70" s="405" t="s">
        <v>2908</v>
      </c>
      <c r="D70" s="405" t="s">
        <v>2928</v>
      </c>
      <c r="E70" s="410" t="s">
        <v>2960</v>
      </c>
      <c r="F70" s="410" t="s">
        <v>2884</v>
      </c>
      <c r="G70" s="410"/>
      <c r="H70" s="410"/>
      <c r="I70" s="410" t="s">
        <v>2884</v>
      </c>
      <c r="J70" s="410"/>
      <c r="K70" s="417"/>
      <c r="L70" s="417">
        <v>11000</v>
      </c>
      <c r="M70" s="80"/>
    </row>
    <row r="71" spans="1:13" ht="45" x14ac:dyDescent="0.2">
      <c r="A71" s="410">
        <v>62</v>
      </c>
      <c r="B71" s="415"/>
      <c r="C71" s="405" t="s">
        <v>2908</v>
      </c>
      <c r="D71" s="405" t="s">
        <v>2784</v>
      </c>
      <c r="E71" s="410">
        <v>204958812</v>
      </c>
      <c r="F71" s="410" t="s">
        <v>2884</v>
      </c>
      <c r="G71" s="410"/>
      <c r="H71" s="410"/>
      <c r="I71" s="410" t="s">
        <v>2884</v>
      </c>
      <c r="J71" s="410"/>
      <c r="K71" s="417"/>
      <c r="L71" s="417">
        <v>5000</v>
      </c>
      <c r="M71" s="409"/>
    </row>
    <row r="72" spans="1:13" ht="63.75" x14ac:dyDescent="0.2">
      <c r="A72" s="410">
        <v>63</v>
      </c>
      <c r="B72" s="415"/>
      <c r="C72" s="405" t="s">
        <v>2910</v>
      </c>
      <c r="D72" s="405" t="s">
        <v>2929</v>
      </c>
      <c r="E72" s="410">
        <v>231169641</v>
      </c>
      <c r="F72" s="410" t="s">
        <v>2884</v>
      </c>
      <c r="G72" s="410"/>
      <c r="H72" s="410"/>
      <c r="I72" s="410" t="s">
        <v>2884</v>
      </c>
      <c r="J72" s="410"/>
      <c r="K72" s="417"/>
      <c r="L72" s="417">
        <v>1857.18</v>
      </c>
      <c r="M72" s="409"/>
    </row>
    <row r="73" spans="1:13" ht="45" x14ac:dyDescent="0.2">
      <c r="A73" s="410">
        <v>64</v>
      </c>
      <c r="B73" s="415"/>
      <c r="C73" s="405" t="s">
        <v>2926</v>
      </c>
      <c r="D73" s="405" t="s">
        <v>2911</v>
      </c>
      <c r="E73" s="410" t="s">
        <v>2961</v>
      </c>
      <c r="F73" s="410" t="s">
        <v>2884</v>
      </c>
      <c r="G73" s="410"/>
      <c r="H73" s="410"/>
      <c r="I73" s="410" t="s">
        <v>2884</v>
      </c>
      <c r="J73" s="410"/>
      <c r="K73" s="417"/>
      <c r="L73" s="417">
        <v>2933.33</v>
      </c>
      <c r="M73" s="409"/>
    </row>
    <row r="74" spans="1:13" ht="45" x14ac:dyDescent="0.2">
      <c r="A74" s="410">
        <v>65</v>
      </c>
      <c r="B74" s="415"/>
      <c r="C74" s="405" t="s">
        <v>329</v>
      </c>
      <c r="D74" s="405" t="s">
        <v>2912</v>
      </c>
      <c r="E74" s="410" t="s">
        <v>2962</v>
      </c>
      <c r="F74" s="410" t="s">
        <v>2884</v>
      </c>
      <c r="G74" s="410"/>
      <c r="H74" s="410"/>
      <c r="I74" s="410" t="s">
        <v>2884</v>
      </c>
      <c r="J74" s="410"/>
      <c r="K74" s="417"/>
      <c r="L74" s="417">
        <v>4464.29</v>
      </c>
      <c r="M74" s="409"/>
    </row>
    <row r="75" spans="1:13" ht="45" x14ac:dyDescent="0.2">
      <c r="A75" s="410">
        <v>66</v>
      </c>
      <c r="B75" s="415"/>
      <c r="C75" s="405" t="s">
        <v>329</v>
      </c>
      <c r="D75" s="405" t="s">
        <v>2913</v>
      </c>
      <c r="E75" s="410" t="s">
        <v>2963</v>
      </c>
      <c r="F75" s="410" t="s">
        <v>2884</v>
      </c>
      <c r="G75" s="410"/>
      <c r="H75" s="410"/>
      <c r="I75" s="410" t="s">
        <v>2884</v>
      </c>
      <c r="J75" s="410"/>
      <c r="K75" s="417"/>
      <c r="L75" s="417">
        <v>1425</v>
      </c>
      <c r="M75" s="409"/>
    </row>
    <row r="76" spans="1:13" ht="45" x14ac:dyDescent="0.2">
      <c r="A76" s="410">
        <v>67</v>
      </c>
      <c r="B76" s="415"/>
      <c r="C76" s="405" t="s">
        <v>329</v>
      </c>
      <c r="D76" s="405" t="s">
        <v>1828</v>
      </c>
      <c r="E76" s="410" t="s">
        <v>1830</v>
      </c>
      <c r="F76" s="410" t="s">
        <v>2884</v>
      </c>
      <c r="G76" s="410"/>
      <c r="H76" s="410"/>
      <c r="I76" s="410" t="s">
        <v>2884</v>
      </c>
      <c r="J76" s="410"/>
      <c r="K76" s="417"/>
      <c r="L76" s="417">
        <v>500</v>
      </c>
      <c r="M76" s="409"/>
    </row>
    <row r="77" spans="1:13" ht="45" x14ac:dyDescent="0.2">
      <c r="A77" s="410">
        <v>68</v>
      </c>
      <c r="B77" s="415"/>
      <c r="C77" s="405" t="s">
        <v>329</v>
      </c>
      <c r="D77" s="405" t="s">
        <v>2914</v>
      </c>
      <c r="E77" s="410" t="s">
        <v>2964</v>
      </c>
      <c r="F77" s="410" t="s">
        <v>2884</v>
      </c>
      <c r="G77" s="410"/>
      <c r="H77" s="410"/>
      <c r="I77" s="410" t="s">
        <v>2884</v>
      </c>
      <c r="J77" s="410"/>
      <c r="K77" s="417"/>
      <c r="L77" s="417">
        <v>600</v>
      </c>
      <c r="M77" s="409"/>
    </row>
    <row r="78" spans="1:13" ht="45" x14ac:dyDescent="0.2">
      <c r="A78" s="410">
        <v>69</v>
      </c>
      <c r="B78" s="415"/>
      <c r="C78" s="405" t="s">
        <v>329</v>
      </c>
      <c r="D78" s="405" t="s">
        <v>2898</v>
      </c>
      <c r="E78" s="410">
        <v>51001003676</v>
      </c>
      <c r="F78" s="410" t="s">
        <v>2884</v>
      </c>
      <c r="G78" s="410"/>
      <c r="H78" s="410"/>
      <c r="I78" s="410" t="s">
        <v>2884</v>
      </c>
      <c r="J78" s="410"/>
      <c r="K78" s="417"/>
      <c r="L78" s="417">
        <v>100</v>
      </c>
      <c r="M78" s="409"/>
    </row>
    <row r="79" spans="1:13" ht="45" x14ac:dyDescent="0.2">
      <c r="A79" s="410">
        <v>70</v>
      </c>
      <c r="B79" s="415"/>
      <c r="C79" s="405" t="s">
        <v>329</v>
      </c>
      <c r="D79" s="405" t="s">
        <v>2902</v>
      </c>
      <c r="E79" s="410" t="s">
        <v>2955</v>
      </c>
      <c r="F79" s="410" t="s">
        <v>2884</v>
      </c>
      <c r="G79" s="410"/>
      <c r="H79" s="410"/>
      <c r="I79" s="410" t="s">
        <v>2884</v>
      </c>
      <c r="J79" s="410"/>
      <c r="K79" s="417"/>
      <c r="L79" s="417">
        <v>1530</v>
      </c>
      <c r="M79" s="409"/>
    </row>
    <row r="80" spans="1:13" ht="45" x14ac:dyDescent="0.2">
      <c r="A80" s="410">
        <v>71</v>
      </c>
      <c r="B80" s="415"/>
      <c r="C80" s="405" t="s">
        <v>329</v>
      </c>
      <c r="D80" s="405" t="s">
        <v>2915</v>
      </c>
      <c r="E80" s="410" t="s">
        <v>2965</v>
      </c>
      <c r="F80" s="410" t="s">
        <v>2884</v>
      </c>
      <c r="G80" s="410"/>
      <c r="H80" s="410"/>
      <c r="I80" s="410" t="s">
        <v>2884</v>
      </c>
      <c r="J80" s="410"/>
      <c r="K80" s="417"/>
      <c r="L80" s="417">
        <v>53133.3</v>
      </c>
      <c r="M80" s="409"/>
    </row>
    <row r="81" spans="1:13" ht="45" x14ac:dyDescent="0.2">
      <c r="A81" s="410">
        <v>72</v>
      </c>
      <c r="B81" s="415"/>
      <c r="C81" s="405" t="s">
        <v>329</v>
      </c>
      <c r="D81" s="405" t="s">
        <v>2813</v>
      </c>
      <c r="E81" s="410" t="s">
        <v>2956</v>
      </c>
      <c r="F81" s="410" t="s">
        <v>2884</v>
      </c>
      <c r="G81" s="410"/>
      <c r="H81" s="410"/>
      <c r="I81" s="410" t="s">
        <v>2884</v>
      </c>
      <c r="J81" s="410"/>
      <c r="K81" s="417"/>
      <c r="L81" s="417">
        <v>115968.53</v>
      </c>
      <c r="M81" s="409"/>
    </row>
    <row r="82" spans="1:13" ht="45" x14ac:dyDescent="0.2">
      <c r="A82" s="410">
        <v>73</v>
      </c>
      <c r="B82" s="415"/>
      <c r="C82" s="405" t="s">
        <v>2926</v>
      </c>
      <c r="D82" s="405" t="s">
        <v>2916</v>
      </c>
      <c r="E82" s="410" t="s">
        <v>2966</v>
      </c>
      <c r="F82" s="410" t="s">
        <v>2884</v>
      </c>
      <c r="G82" s="410"/>
      <c r="H82" s="410"/>
      <c r="I82" s="410" t="s">
        <v>2884</v>
      </c>
      <c r="J82" s="410"/>
      <c r="K82" s="417"/>
      <c r="L82" s="417">
        <v>7397</v>
      </c>
      <c r="M82" s="409"/>
    </row>
    <row r="83" spans="1:13" ht="45" x14ac:dyDescent="0.2">
      <c r="A83" s="410">
        <v>74</v>
      </c>
      <c r="B83" s="415"/>
      <c r="C83" s="405" t="s">
        <v>329</v>
      </c>
      <c r="D83" s="405" t="s">
        <v>2903</v>
      </c>
      <c r="E83" s="410">
        <v>445495107</v>
      </c>
      <c r="F83" s="410" t="s">
        <v>2884</v>
      </c>
      <c r="G83" s="410"/>
      <c r="H83" s="410"/>
      <c r="I83" s="410" t="s">
        <v>2884</v>
      </c>
      <c r="J83" s="410"/>
      <c r="K83" s="417"/>
      <c r="L83" s="417">
        <v>5220</v>
      </c>
      <c r="M83" s="409"/>
    </row>
    <row r="84" spans="1:13" ht="45" x14ac:dyDescent="0.2">
      <c r="A84" s="410">
        <v>75</v>
      </c>
      <c r="B84" s="415"/>
      <c r="C84" s="405" t="s">
        <v>329</v>
      </c>
      <c r="D84" s="405" t="s">
        <v>2802</v>
      </c>
      <c r="E84" s="410">
        <v>405182305</v>
      </c>
      <c r="F84" s="410" t="s">
        <v>2884</v>
      </c>
      <c r="G84" s="410"/>
      <c r="H84" s="410"/>
      <c r="I84" s="410" t="s">
        <v>2884</v>
      </c>
      <c r="J84" s="410"/>
      <c r="K84" s="417"/>
      <c r="L84" s="417">
        <v>113328.54</v>
      </c>
      <c r="M84" s="409"/>
    </row>
    <row r="85" spans="1:13" ht="45" x14ac:dyDescent="0.2">
      <c r="A85" s="410">
        <v>76</v>
      </c>
      <c r="B85" s="415"/>
      <c r="C85" s="405" t="s">
        <v>329</v>
      </c>
      <c r="D85" s="405" t="s">
        <v>2831</v>
      </c>
      <c r="E85" s="410">
        <v>208149859</v>
      </c>
      <c r="F85" s="410" t="s">
        <v>2884</v>
      </c>
      <c r="G85" s="410"/>
      <c r="H85" s="410"/>
      <c r="I85" s="410" t="s">
        <v>2884</v>
      </c>
      <c r="J85" s="410"/>
      <c r="K85" s="417"/>
      <c r="L85" s="417">
        <v>49539</v>
      </c>
      <c r="M85" s="409"/>
    </row>
    <row r="86" spans="1:13" ht="45" x14ac:dyDescent="0.2">
      <c r="A86" s="410">
        <v>77</v>
      </c>
      <c r="B86" s="415"/>
      <c r="C86" s="405" t="s">
        <v>329</v>
      </c>
      <c r="D86" s="405" t="s">
        <v>2917</v>
      </c>
      <c r="E86" s="410">
        <v>405251481</v>
      </c>
      <c r="F86" s="410" t="s">
        <v>2884</v>
      </c>
      <c r="G86" s="410"/>
      <c r="H86" s="410"/>
      <c r="I86" s="410" t="s">
        <v>2884</v>
      </c>
      <c r="J86" s="410"/>
      <c r="K86" s="417"/>
      <c r="L86" s="417">
        <v>4878.3599999999997</v>
      </c>
      <c r="M86" s="409"/>
    </row>
    <row r="87" spans="1:13" ht="45" x14ac:dyDescent="0.2">
      <c r="A87" s="410">
        <v>78</v>
      </c>
      <c r="B87" s="415"/>
      <c r="C87" s="405" t="s">
        <v>329</v>
      </c>
      <c r="D87" s="405" t="s">
        <v>2918</v>
      </c>
      <c r="E87" s="410">
        <v>249271167</v>
      </c>
      <c r="F87" s="410" t="s">
        <v>2884</v>
      </c>
      <c r="G87" s="410"/>
      <c r="H87" s="410"/>
      <c r="I87" s="410" t="s">
        <v>2884</v>
      </c>
      <c r="J87" s="410"/>
      <c r="K87" s="417"/>
      <c r="L87" s="417">
        <v>2520</v>
      </c>
      <c r="M87" s="409"/>
    </row>
    <row r="88" spans="1:13" ht="45" x14ac:dyDescent="0.2">
      <c r="A88" s="410">
        <v>79</v>
      </c>
      <c r="B88" s="415"/>
      <c r="C88" s="405" t="s">
        <v>329</v>
      </c>
      <c r="D88" s="405" t="s">
        <v>2904</v>
      </c>
      <c r="E88" s="410" t="s">
        <v>2957</v>
      </c>
      <c r="F88" s="410" t="s">
        <v>2884</v>
      </c>
      <c r="G88" s="410"/>
      <c r="H88" s="410"/>
      <c r="I88" s="410" t="s">
        <v>2884</v>
      </c>
      <c r="J88" s="410"/>
      <c r="K88" s="417"/>
      <c r="L88" s="417">
        <v>2100</v>
      </c>
      <c r="M88" s="409"/>
    </row>
    <row r="89" spans="1:13" ht="45" x14ac:dyDescent="0.2">
      <c r="A89" s="410">
        <v>80</v>
      </c>
      <c r="B89" s="415"/>
      <c r="C89" s="405" t="s">
        <v>329</v>
      </c>
      <c r="D89" s="405" t="s">
        <v>2851</v>
      </c>
      <c r="E89" s="410">
        <v>205284789</v>
      </c>
      <c r="F89" s="410" t="s">
        <v>2884</v>
      </c>
      <c r="G89" s="410"/>
      <c r="H89" s="410"/>
      <c r="I89" s="410" t="s">
        <v>2884</v>
      </c>
      <c r="J89" s="410"/>
      <c r="K89" s="417"/>
      <c r="L89" s="417">
        <v>5940</v>
      </c>
      <c r="M89" s="409"/>
    </row>
    <row r="90" spans="1:13" ht="45" x14ac:dyDescent="0.2">
      <c r="A90" s="410">
        <v>81</v>
      </c>
      <c r="B90" s="415"/>
      <c r="C90" s="405" t="s">
        <v>2926</v>
      </c>
      <c r="D90" s="405" t="s">
        <v>2919</v>
      </c>
      <c r="E90" s="410">
        <v>204426264</v>
      </c>
      <c r="F90" s="410" t="s">
        <v>2884</v>
      </c>
      <c r="G90" s="410"/>
      <c r="H90" s="410"/>
      <c r="I90" s="410" t="s">
        <v>2884</v>
      </c>
      <c r="J90" s="410"/>
      <c r="K90" s="417"/>
      <c r="L90" s="417">
        <v>5698.66</v>
      </c>
      <c r="M90" s="409"/>
    </row>
    <row r="91" spans="1:13" ht="45" x14ac:dyDescent="0.2">
      <c r="A91" s="410">
        <v>82</v>
      </c>
      <c r="B91" s="415"/>
      <c r="C91" s="405" t="s">
        <v>329</v>
      </c>
      <c r="D91" s="405" t="s">
        <v>2801</v>
      </c>
      <c r="E91" s="410" t="s">
        <v>2967</v>
      </c>
      <c r="F91" s="410" t="s">
        <v>2884</v>
      </c>
      <c r="G91" s="410"/>
      <c r="H91" s="410"/>
      <c r="I91" s="410" t="s">
        <v>2884</v>
      </c>
      <c r="J91" s="410"/>
      <c r="K91" s="417"/>
      <c r="L91" s="417">
        <v>7000</v>
      </c>
      <c r="M91" s="409"/>
    </row>
    <row r="92" spans="1:13" ht="45" x14ac:dyDescent="0.2">
      <c r="A92" s="410">
        <v>83</v>
      </c>
      <c r="B92" s="415"/>
      <c r="C92" s="405" t="s">
        <v>329</v>
      </c>
      <c r="D92" s="405" t="s">
        <v>2920</v>
      </c>
      <c r="E92" s="410" t="s">
        <v>2968</v>
      </c>
      <c r="F92" s="410" t="s">
        <v>2884</v>
      </c>
      <c r="G92" s="410"/>
      <c r="H92" s="410"/>
      <c r="I92" s="410" t="s">
        <v>2884</v>
      </c>
      <c r="J92" s="410"/>
      <c r="K92" s="417"/>
      <c r="L92" s="417">
        <v>967.47</v>
      </c>
      <c r="M92" s="409"/>
    </row>
    <row r="93" spans="1:13" ht="45" x14ac:dyDescent="0.2">
      <c r="A93" s="410">
        <v>84</v>
      </c>
      <c r="B93" s="415"/>
      <c r="C93" s="405" t="s">
        <v>329</v>
      </c>
      <c r="D93" s="405" t="s">
        <v>2905</v>
      </c>
      <c r="E93" s="410">
        <v>402005316</v>
      </c>
      <c r="F93" s="410" t="s">
        <v>2884</v>
      </c>
      <c r="G93" s="410"/>
      <c r="H93" s="410"/>
      <c r="I93" s="410" t="s">
        <v>2884</v>
      </c>
      <c r="J93" s="410"/>
      <c r="K93" s="417"/>
      <c r="L93" s="417">
        <v>14096.869999999999</v>
      </c>
      <c r="M93" s="409"/>
    </row>
    <row r="94" spans="1:13" ht="45" x14ac:dyDescent="0.2">
      <c r="A94" s="410">
        <v>85</v>
      </c>
      <c r="B94" s="415"/>
      <c r="C94" s="405" t="s">
        <v>329</v>
      </c>
      <c r="D94" s="405" t="s">
        <v>2921</v>
      </c>
      <c r="E94" s="410" t="s">
        <v>2969</v>
      </c>
      <c r="F94" s="410" t="s">
        <v>2884</v>
      </c>
      <c r="G94" s="410"/>
      <c r="H94" s="410"/>
      <c r="I94" s="410" t="s">
        <v>2884</v>
      </c>
      <c r="J94" s="410"/>
      <c r="K94" s="417"/>
      <c r="L94" s="417">
        <v>1150</v>
      </c>
      <c r="M94" s="409"/>
    </row>
    <row r="95" spans="1:13" ht="45" x14ac:dyDescent="0.2">
      <c r="A95" s="410">
        <v>86</v>
      </c>
      <c r="B95" s="415"/>
      <c r="C95" s="405" t="s">
        <v>329</v>
      </c>
      <c r="D95" s="405" t="s">
        <v>2804</v>
      </c>
      <c r="E95" s="410" t="s">
        <v>2970</v>
      </c>
      <c r="F95" s="410" t="s">
        <v>2884</v>
      </c>
      <c r="G95" s="410"/>
      <c r="H95" s="410"/>
      <c r="I95" s="410" t="s">
        <v>2884</v>
      </c>
      <c r="J95" s="410"/>
      <c r="K95" s="417"/>
      <c r="L95" s="417">
        <v>4800</v>
      </c>
      <c r="M95" s="409"/>
    </row>
    <row r="96" spans="1:13" ht="45" x14ac:dyDescent="0.2">
      <c r="A96" s="410">
        <v>87</v>
      </c>
      <c r="B96" s="415"/>
      <c r="C96" s="405" t="s">
        <v>329</v>
      </c>
      <c r="D96" s="405" t="s">
        <v>2799</v>
      </c>
      <c r="E96" s="410">
        <v>402065714</v>
      </c>
      <c r="F96" s="410" t="s">
        <v>2884</v>
      </c>
      <c r="G96" s="410"/>
      <c r="H96" s="410"/>
      <c r="I96" s="410" t="s">
        <v>2884</v>
      </c>
      <c r="J96" s="410"/>
      <c r="K96" s="417"/>
      <c r="L96" s="417">
        <v>3620</v>
      </c>
      <c r="M96" s="409"/>
    </row>
    <row r="97" spans="1:13" ht="45" x14ac:dyDescent="0.2">
      <c r="A97" s="410">
        <v>88</v>
      </c>
      <c r="B97" s="415"/>
      <c r="C97" s="405" t="s">
        <v>329</v>
      </c>
      <c r="D97" s="405" t="s">
        <v>2836</v>
      </c>
      <c r="E97" s="410">
        <v>402098494</v>
      </c>
      <c r="F97" s="410" t="s">
        <v>2884</v>
      </c>
      <c r="G97" s="410"/>
      <c r="H97" s="410"/>
      <c r="I97" s="410" t="s">
        <v>2884</v>
      </c>
      <c r="J97" s="410"/>
      <c r="K97" s="417"/>
      <c r="L97" s="417">
        <v>27126</v>
      </c>
      <c r="M97" s="409"/>
    </row>
    <row r="98" spans="1:13" ht="45" x14ac:dyDescent="0.2">
      <c r="A98" s="410">
        <v>89</v>
      </c>
      <c r="B98" s="415"/>
      <c r="C98" s="405" t="s">
        <v>329</v>
      </c>
      <c r="D98" s="405" t="s">
        <v>2928</v>
      </c>
      <c r="E98" s="410" t="s">
        <v>2960</v>
      </c>
      <c r="F98" s="410" t="s">
        <v>2884</v>
      </c>
      <c r="G98" s="410"/>
      <c r="H98" s="410"/>
      <c r="I98" s="410" t="s">
        <v>2884</v>
      </c>
      <c r="J98" s="410"/>
      <c r="K98" s="417"/>
      <c r="L98" s="417">
        <v>13500</v>
      </c>
      <c r="M98" s="409"/>
    </row>
    <row r="99" spans="1:13" ht="45" x14ac:dyDescent="0.2">
      <c r="A99" s="410">
        <v>90</v>
      </c>
      <c r="B99" s="415"/>
      <c r="C99" s="405" t="s">
        <v>329</v>
      </c>
      <c r="D99" s="405" t="s">
        <v>2808</v>
      </c>
      <c r="E99" s="410" t="s">
        <v>2971</v>
      </c>
      <c r="F99" s="410" t="s">
        <v>2884</v>
      </c>
      <c r="G99" s="410"/>
      <c r="H99" s="410"/>
      <c r="I99" s="410" t="s">
        <v>2884</v>
      </c>
      <c r="J99" s="410"/>
      <c r="K99" s="417"/>
      <c r="L99" s="417">
        <v>4600</v>
      </c>
      <c r="M99" s="409"/>
    </row>
    <row r="100" spans="1:13" ht="45" x14ac:dyDescent="0.2">
      <c r="A100" s="410">
        <v>91</v>
      </c>
      <c r="B100" s="415"/>
      <c r="C100" s="405" t="s">
        <v>329</v>
      </c>
      <c r="D100" s="405" t="s">
        <v>2783</v>
      </c>
      <c r="E100" s="410" t="s">
        <v>2972</v>
      </c>
      <c r="F100" s="410" t="s">
        <v>2884</v>
      </c>
      <c r="G100" s="410"/>
      <c r="H100" s="410"/>
      <c r="I100" s="410" t="s">
        <v>2884</v>
      </c>
      <c r="J100" s="410"/>
      <c r="K100" s="417"/>
      <c r="L100" s="417">
        <v>13740.5</v>
      </c>
      <c r="M100" s="409"/>
    </row>
    <row r="101" spans="1:13" ht="45" x14ac:dyDescent="0.2">
      <c r="A101" s="410">
        <v>92</v>
      </c>
      <c r="B101" s="415"/>
      <c r="C101" s="405" t="s">
        <v>329</v>
      </c>
      <c r="D101" s="405" t="s">
        <v>2922</v>
      </c>
      <c r="E101" s="410">
        <v>404503220</v>
      </c>
      <c r="F101" s="410" t="s">
        <v>2884</v>
      </c>
      <c r="G101" s="410"/>
      <c r="H101" s="410"/>
      <c r="I101" s="410" t="s">
        <v>2884</v>
      </c>
      <c r="J101" s="410"/>
      <c r="K101" s="417"/>
      <c r="L101" s="417">
        <v>7300</v>
      </c>
      <c r="M101" s="409"/>
    </row>
    <row r="102" spans="1:13" ht="45" x14ac:dyDescent="0.2">
      <c r="A102" s="410">
        <v>93</v>
      </c>
      <c r="B102" s="415"/>
      <c r="C102" s="405" t="s">
        <v>329</v>
      </c>
      <c r="D102" s="405" t="s">
        <v>2927</v>
      </c>
      <c r="E102" s="410" t="s">
        <v>2973</v>
      </c>
      <c r="F102" s="410" t="s">
        <v>2884</v>
      </c>
      <c r="G102" s="410"/>
      <c r="H102" s="410"/>
      <c r="I102" s="410" t="s">
        <v>2884</v>
      </c>
      <c r="J102" s="410"/>
      <c r="K102" s="417"/>
      <c r="L102" s="417">
        <v>340</v>
      </c>
      <c r="M102" s="409"/>
    </row>
    <row r="103" spans="1:13" ht="45" x14ac:dyDescent="0.2">
      <c r="A103" s="410">
        <v>94</v>
      </c>
      <c r="B103" s="415"/>
      <c r="C103" s="405" t="s">
        <v>2926</v>
      </c>
      <c r="D103" s="405" t="s">
        <v>2923</v>
      </c>
      <c r="E103" s="410" t="s">
        <v>2974</v>
      </c>
      <c r="F103" s="410" t="s">
        <v>2884</v>
      </c>
      <c r="G103" s="410"/>
      <c r="H103" s="410"/>
      <c r="I103" s="410" t="s">
        <v>2884</v>
      </c>
      <c r="J103" s="410"/>
      <c r="K103" s="417"/>
      <c r="L103" s="417">
        <v>9220.1299999999992</v>
      </c>
      <c r="M103" s="409"/>
    </row>
    <row r="104" spans="1:13" ht="45" x14ac:dyDescent="0.2">
      <c r="A104" s="410">
        <v>95</v>
      </c>
      <c r="B104" s="415"/>
      <c r="C104" s="405" t="s">
        <v>2926</v>
      </c>
      <c r="D104" s="405" t="s">
        <v>2924</v>
      </c>
      <c r="E104" s="410" t="s">
        <v>2975</v>
      </c>
      <c r="F104" s="410" t="s">
        <v>2884</v>
      </c>
      <c r="G104" s="410"/>
      <c r="H104" s="410"/>
      <c r="I104" s="410" t="s">
        <v>2884</v>
      </c>
      <c r="J104" s="410"/>
      <c r="K104" s="417"/>
      <c r="L104" s="417">
        <v>20007</v>
      </c>
      <c r="M104" s="409"/>
    </row>
    <row r="105" spans="1:13" ht="45" x14ac:dyDescent="0.2">
      <c r="A105" s="410">
        <v>96</v>
      </c>
      <c r="B105" s="415"/>
      <c r="C105" s="405" t="s">
        <v>2926</v>
      </c>
      <c r="D105" s="405" t="s">
        <v>2925</v>
      </c>
      <c r="E105" s="410">
        <v>404977352</v>
      </c>
      <c r="F105" s="410" t="s">
        <v>2884</v>
      </c>
      <c r="G105" s="410"/>
      <c r="H105" s="410"/>
      <c r="I105" s="410" t="s">
        <v>2884</v>
      </c>
      <c r="J105" s="410"/>
      <c r="K105" s="417"/>
      <c r="L105" s="417">
        <v>8502</v>
      </c>
      <c r="M105" s="409"/>
    </row>
    <row r="106" spans="1:13" ht="15" x14ac:dyDescent="0.3">
      <c r="A106" s="80"/>
      <c r="B106" s="351"/>
      <c r="C106" s="323"/>
      <c r="D106" s="92"/>
      <c r="E106" s="92"/>
      <c r="F106" s="92"/>
      <c r="G106" s="92"/>
      <c r="H106" s="80"/>
      <c r="I106" s="80"/>
      <c r="J106" s="80"/>
      <c r="K106" s="80" t="s">
        <v>423</v>
      </c>
      <c r="L106" s="449">
        <f>SUM(L10:L105)</f>
        <v>4479369.6100000003</v>
      </c>
      <c r="M106" s="80"/>
    </row>
    <row r="107" spans="1:13" ht="15" x14ac:dyDescent="0.3">
      <c r="A107" s="200"/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173"/>
    </row>
    <row r="108" spans="1:13" ht="15" x14ac:dyDescent="0.3">
      <c r="A108" s="201" t="s">
        <v>424</v>
      </c>
      <c r="B108" s="201"/>
      <c r="C108" s="201"/>
      <c r="D108" s="200"/>
      <c r="E108" s="200"/>
      <c r="F108" s="200"/>
      <c r="G108" s="200"/>
      <c r="H108" s="200"/>
      <c r="I108" s="200"/>
      <c r="J108" s="200"/>
      <c r="K108" s="200"/>
      <c r="L108" s="173"/>
    </row>
    <row r="109" spans="1:13" ht="15" x14ac:dyDescent="0.3">
      <c r="A109" s="201" t="s">
        <v>425</v>
      </c>
      <c r="B109" s="201"/>
      <c r="C109" s="201"/>
      <c r="D109" s="200"/>
      <c r="E109" s="200"/>
      <c r="F109" s="200"/>
      <c r="G109" s="200"/>
      <c r="H109" s="200"/>
      <c r="I109" s="200"/>
      <c r="J109" s="200"/>
      <c r="K109" s="200"/>
      <c r="L109" s="173"/>
    </row>
    <row r="110" spans="1:13" ht="15" x14ac:dyDescent="0.3">
      <c r="A110" s="190" t="s">
        <v>426</v>
      </c>
      <c r="B110" s="190"/>
      <c r="C110" s="201"/>
      <c r="D110" s="173"/>
      <c r="E110" s="173"/>
      <c r="F110" s="173"/>
      <c r="G110" s="173"/>
      <c r="H110" s="173"/>
      <c r="I110" s="173"/>
      <c r="J110" s="173"/>
      <c r="K110" s="173"/>
      <c r="L110" s="173"/>
    </row>
    <row r="111" spans="1:13" ht="15" x14ac:dyDescent="0.3">
      <c r="A111" s="190" t="s">
        <v>427</v>
      </c>
      <c r="B111" s="190"/>
      <c r="C111" s="201"/>
      <c r="D111" s="173"/>
      <c r="E111" s="173"/>
      <c r="F111" s="173"/>
      <c r="G111" s="173"/>
      <c r="H111" s="173"/>
      <c r="I111" s="173"/>
      <c r="J111" s="173"/>
      <c r="K111" s="173"/>
      <c r="L111" s="173"/>
    </row>
    <row r="112" spans="1:13" ht="15" customHeight="1" x14ac:dyDescent="0.2">
      <c r="A112" s="499" t="s">
        <v>442</v>
      </c>
      <c r="B112" s="499"/>
      <c r="C112" s="499"/>
      <c r="D112" s="499"/>
      <c r="E112" s="499"/>
      <c r="F112" s="499"/>
      <c r="G112" s="499"/>
      <c r="H112" s="499"/>
      <c r="I112" s="499"/>
      <c r="J112" s="499"/>
      <c r="K112" s="499"/>
      <c r="L112" s="499"/>
    </row>
    <row r="113" spans="1:12" ht="15" customHeight="1" x14ac:dyDescent="0.2">
      <c r="A113" s="499"/>
      <c r="B113" s="499"/>
      <c r="C113" s="499"/>
      <c r="D113" s="499"/>
      <c r="E113" s="499"/>
      <c r="F113" s="499"/>
      <c r="G113" s="499"/>
      <c r="H113" s="499"/>
      <c r="I113" s="499"/>
      <c r="J113" s="499"/>
      <c r="K113" s="499"/>
      <c r="L113" s="499"/>
    </row>
    <row r="114" spans="1:12" ht="12.75" customHeight="1" x14ac:dyDescent="0.2">
      <c r="A114" s="342"/>
      <c r="B114" s="342"/>
      <c r="C114" s="342"/>
      <c r="D114" s="342"/>
      <c r="E114" s="342"/>
      <c r="F114" s="342"/>
      <c r="G114" s="342"/>
      <c r="H114" s="342"/>
      <c r="I114" s="342"/>
      <c r="J114" s="342"/>
      <c r="K114" s="342"/>
      <c r="L114" s="342"/>
    </row>
    <row r="115" spans="1:12" ht="15" x14ac:dyDescent="0.3">
      <c r="A115" s="495" t="s">
        <v>96</v>
      </c>
      <c r="B115" s="495"/>
      <c r="C115" s="495"/>
      <c r="D115" s="324"/>
      <c r="E115" s="325"/>
      <c r="F115" s="325"/>
      <c r="G115" s="324"/>
      <c r="H115" s="324"/>
      <c r="I115" s="324"/>
      <c r="J115" s="324"/>
      <c r="K115" s="324"/>
      <c r="L115" s="173"/>
    </row>
    <row r="116" spans="1:12" ht="15" x14ac:dyDescent="0.3">
      <c r="A116" s="324"/>
      <c r="B116" s="324"/>
      <c r="C116" s="325"/>
      <c r="D116" s="324"/>
      <c r="E116" s="325"/>
      <c r="F116" s="325"/>
      <c r="G116" s="324"/>
      <c r="H116" s="324"/>
      <c r="I116" s="324"/>
      <c r="J116" s="324"/>
      <c r="K116" s="326"/>
      <c r="L116" s="173"/>
    </row>
    <row r="117" spans="1:12" ht="15" customHeight="1" x14ac:dyDescent="0.3">
      <c r="A117" s="324"/>
      <c r="B117" s="324"/>
      <c r="C117" s="325"/>
      <c r="D117" s="496" t="s">
        <v>251</v>
      </c>
      <c r="E117" s="496"/>
      <c r="F117" s="327"/>
      <c r="G117" s="328"/>
      <c r="H117" s="497" t="s">
        <v>428</v>
      </c>
      <c r="I117" s="497"/>
      <c r="J117" s="497"/>
      <c r="K117" s="329"/>
      <c r="L117" s="173"/>
    </row>
    <row r="118" spans="1:12" ht="15" x14ac:dyDescent="0.3">
      <c r="A118" s="324"/>
      <c r="B118" s="324"/>
      <c r="C118" s="325"/>
      <c r="D118" s="324"/>
      <c r="E118" s="325"/>
      <c r="F118" s="325"/>
      <c r="G118" s="324"/>
      <c r="H118" s="498"/>
      <c r="I118" s="498"/>
      <c r="J118" s="498"/>
      <c r="K118" s="329"/>
      <c r="L118" s="173"/>
    </row>
    <row r="119" spans="1:12" ht="15" x14ac:dyDescent="0.3">
      <c r="A119" s="324"/>
      <c r="B119" s="324"/>
      <c r="C119" s="325"/>
      <c r="D119" s="493" t="s">
        <v>127</v>
      </c>
      <c r="E119" s="493"/>
      <c r="F119" s="327"/>
      <c r="G119" s="328"/>
      <c r="H119" s="324"/>
      <c r="I119" s="324"/>
      <c r="J119" s="324"/>
      <c r="K119" s="324"/>
      <c r="L119" s="173"/>
    </row>
  </sheetData>
  <autoFilter ref="A9:M106"/>
  <mergeCells count="7">
    <mergeCell ref="D119:E119"/>
    <mergeCell ref="A2:E2"/>
    <mergeCell ref="L3:M3"/>
    <mergeCell ref="A115:C115"/>
    <mergeCell ref="D117:E117"/>
    <mergeCell ref="H117:J118"/>
    <mergeCell ref="A112:L113"/>
  </mergeCells>
  <dataValidations count="1">
    <dataValidation type="list" allowBlank="1" showInputMessage="1" showErrorMessage="1" sqref="C10:C106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37" zoomScale="80" zoomScaleNormal="100" zoomScaleSheetLayoutView="80" workbookViewId="0">
      <selection activeCell="C14" activeCellId="3" sqref="C47:D57 C35:D39 C27:D28 C14:D15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7" t="s">
        <v>212</v>
      </c>
      <c r="B1" s="112"/>
      <c r="C1" s="500" t="s">
        <v>186</v>
      </c>
      <c r="D1" s="500"/>
      <c r="E1" s="98"/>
    </row>
    <row r="2" spans="1:5" x14ac:dyDescent="0.3">
      <c r="A2" s="69" t="s">
        <v>128</v>
      </c>
      <c r="B2" s="112"/>
      <c r="C2" s="70"/>
      <c r="D2" s="197" t="str">
        <f>'ფორმა N1'!K2</f>
        <v>01.09.2020 - 31.10.2020</v>
      </c>
      <c r="E2" s="98"/>
    </row>
    <row r="3" spans="1:5" x14ac:dyDescent="0.3">
      <c r="A3" s="109"/>
      <c r="B3" s="112"/>
      <c r="C3" s="70"/>
      <c r="D3" s="70"/>
      <c r="E3" s="98"/>
    </row>
    <row r="4" spans="1:5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101"/>
    </row>
    <row r="5" spans="1:5" x14ac:dyDescent="0.3">
      <c r="A5" s="110" t="str">
        <f>'ფორმა N1'!A5</f>
        <v>მოქალაქეთა პოლიტიკური გაერთიანება „ლელო საქართველოსთვის“</v>
      </c>
      <c r="B5" s="111"/>
      <c r="C5" s="111"/>
      <c r="D5" s="53"/>
      <c r="E5" s="101"/>
    </row>
    <row r="6" spans="1:5" x14ac:dyDescent="0.3">
      <c r="A6" s="70"/>
      <c r="B6" s="69"/>
      <c r="C6" s="69"/>
      <c r="D6" s="69"/>
      <c r="E6" s="101"/>
    </row>
    <row r="7" spans="1:5" x14ac:dyDescent="0.3">
      <c r="A7" s="108"/>
      <c r="B7" s="113"/>
      <c r="C7" s="114"/>
      <c r="D7" s="114"/>
      <c r="E7" s="98"/>
    </row>
    <row r="8" spans="1:5" ht="45" x14ac:dyDescent="0.3">
      <c r="A8" s="115" t="s">
        <v>101</v>
      </c>
      <c r="B8" s="115" t="s">
        <v>178</v>
      </c>
      <c r="C8" s="115" t="s">
        <v>286</v>
      </c>
      <c r="D8" s="115" t="s">
        <v>240</v>
      </c>
      <c r="E8" s="98"/>
    </row>
    <row r="9" spans="1:5" x14ac:dyDescent="0.3">
      <c r="A9" s="43"/>
      <c r="B9" s="44"/>
      <c r="C9" s="144"/>
      <c r="D9" s="144"/>
      <c r="E9" s="98"/>
    </row>
    <row r="10" spans="1:5" x14ac:dyDescent="0.3">
      <c r="A10" s="45" t="s">
        <v>179</v>
      </c>
      <c r="B10" s="46"/>
      <c r="C10" s="116">
        <f>SUM(C11,C34)</f>
        <v>266584.01</v>
      </c>
      <c r="D10" s="116">
        <f>SUM(D11,D34)</f>
        <v>337452.41000000003</v>
      </c>
      <c r="E10" s="98"/>
    </row>
    <row r="11" spans="1:5" x14ac:dyDescent="0.3">
      <c r="A11" s="47" t="s">
        <v>180</v>
      </c>
      <c r="B11" s="48"/>
      <c r="C11" s="78">
        <f>SUM(C12:C32)</f>
        <v>142467.18</v>
      </c>
      <c r="D11" s="78">
        <f>SUM(D12:D32)</f>
        <v>217855.51</v>
      </c>
      <c r="E11" s="98"/>
    </row>
    <row r="12" spans="1:5" x14ac:dyDescent="0.3">
      <c r="A12" s="51">
        <v>1110</v>
      </c>
      <c r="B12" s="50" t="s">
        <v>130</v>
      </c>
      <c r="C12" s="8"/>
      <c r="D12" s="8"/>
      <c r="E12" s="98"/>
    </row>
    <row r="13" spans="1:5" x14ac:dyDescent="0.3">
      <c r="A13" s="51">
        <v>1120</v>
      </c>
      <c r="B13" s="50" t="s">
        <v>131</v>
      </c>
      <c r="C13" s="8"/>
      <c r="D13" s="8"/>
      <c r="E13" s="98"/>
    </row>
    <row r="14" spans="1:5" x14ac:dyDescent="0.3">
      <c r="A14" s="51">
        <v>1211</v>
      </c>
      <c r="B14" s="50" t="s">
        <v>132</v>
      </c>
      <c r="C14" s="471">
        <v>220.59</v>
      </c>
      <c r="D14" s="471">
        <v>5561.16</v>
      </c>
      <c r="E14" s="98"/>
    </row>
    <row r="15" spans="1:5" x14ac:dyDescent="0.3">
      <c r="A15" s="51">
        <v>1212</v>
      </c>
      <c r="B15" s="50" t="s">
        <v>133</v>
      </c>
      <c r="C15" s="471">
        <v>5.56</v>
      </c>
      <c r="D15" s="471">
        <v>820.17</v>
      </c>
      <c r="E15" s="98"/>
    </row>
    <row r="16" spans="1:5" x14ac:dyDescent="0.3">
      <c r="A16" s="51">
        <v>1213</v>
      </c>
      <c r="B16" s="50" t="s">
        <v>134</v>
      </c>
      <c r="C16" s="8"/>
      <c r="D16" s="8"/>
      <c r="E16" s="98"/>
    </row>
    <row r="17" spans="1:5" x14ac:dyDescent="0.3">
      <c r="A17" s="51">
        <v>1214</v>
      </c>
      <c r="B17" s="50" t="s">
        <v>135</v>
      </c>
      <c r="C17" s="8"/>
      <c r="D17" s="8"/>
      <c r="E17" s="98"/>
    </row>
    <row r="18" spans="1:5" x14ac:dyDescent="0.3">
      <c r="A18" s="51">
        <v>1215</v>
      </c>
      <c r="B18" s="50" t="s">
        <v>136</v>
      </c>
      <c r="C18" s="8"/>
      <c r="D18" s="8"/>
      <c r="E18" s="98"/>
    </row>
    <row r="19" spans="1:5" x14ac:dyDescent="0.3">
      <c r="A19" s="51">
        <v>1300</v>
      </c>
      <c r="B19" s="50" t="s">
        <v>137</v>
      </c>
      <c r="C19" s="8"/>
      <c r="D19" s="8"/>
      <c r="E19" s="98"/>
    </row>
    <row r="20" spans="1:5" x14ac:dyDescent="0.3">
      <c r="A20" s="51">
        <v>1410</v>
      </c>
      <c r="B20" s="50" t="s">
        <v>138</v>
      </c>
      <c r="C20" s="8"/>
      <c r="D20" s="8"/>
      <c r="E20" s="98"/>
    </row>
    <row r="21" spans="1:5" x14ac:dyDescent="0.3">
      <c r="A21" s="51">
        <v>1421</v>
      </c>
      <c r="B21" s="50" t="s">
        <v>139</v>
      </c>
      <c r="C21" s="8"/>
      <c r="D21" s="8"/>
      <c r="E21" s="98"/>
    </row>
    <row r="22" spans="1:5" x14ac:dyDescent="0.3">
      <c r="A22" s="51">
        <v>1422</v>
      </c>
      <c r="B22" s="50" t="s">
        <v>140</v>
      </c>
      <c r="C22" s="8"/>
      <c r="D22" s="8"/>
      <c r="E22" s="98"/>
    </row>
    <row r="23" spans="1:5" x14ac:dyDescent="0.3">
      <c r="A23" s="51">
        <v>1423</v>
      </c>
      <c r="B23" s="50" t="s">
        <v>141</v>
      </c>
      <c r="C23" s="8">
        <v>0</v>
      </c>
      <c r="D23" s="8">
        <v>0</v>
      </c>
      <c r="E23" s="98"/>
    </row>
    <row r="24" spans="1:5" x14ac:dyDescent="0.3">
      <c r="A24" s="51">
        <v>1431</v>
      </c>
      <c r="B24" s="50" t="s">
        <v>142</v>
      </c>
      <c r="C24" s="8"/>
      <c r="D24" s="8"/>
      <c r="E24" s="98"/>
    </row>
    <row r="25" spans="1:5" x14ac:dyDescent="0.3">
      <c r="A25" s="51">
        <v>1432</v>
      </c>
      <c r="B25" s="50" t="s">
        <v>143</v>
      </c>
      <c r="C25" s="8"/>
      <c r="D25" s="8"/>
      <c r="E25" s="98"/>
    </row>
    <row r="26" spans="1:5" x14ac:dyDescent="0.3">
      <c r="A26" s="51">
        <v>1433</v>
      </c>
      <c r="B26" s="50" t="s">
        <v>144</v>
      </c>
      <c r="C26" s="8">
        <v>0</v>
      </c>
      <c r="D26" s="471">
        <v>0</v>
      </c>
      <c r="E26" s="98"/>
    </row>
    <row r="27" spans="1:5" x14ac:dyDescent="0.3">
      <c r="A27" s="51">
        <v>1441</v>
      </c>
      <c r="B27" s="50" t="s">
        <v>145</v>
      </c>
      <c r="C27" s="471">
        <v>69274.8</v>
      </c>
      <c r="D27" s="471">
        <f>67443.72+7500</f>
        <v>74943.72</v>
      </c>
      <c r="E27" s="98"/>
    </row>
    <row r="28" spans="1:5" x14ac:dyDescent="0.3">
      <c r="A28" s="51">
        <v>1442</v>
      </c>
      <c r="B28" s="50" t="s">
        <v>146</v>
      </c>
      <c r="C28" s="471">
        <v>72966.23</v>
      </c>
      <c r="D28" s="471">
        <f>144030.46-7500</f>
        <v>136530.46</v>
      </c>
      <c r="E28" s="98"/>
    </row>
    <row r="29" spans="1:5" x14ac:dyDescent="0.3">
      <c r="A29" s="51">
        <v>1443</v>
      </c>
      <c r="B29" s="50" t="s">
        <v>147</v>
      </c>
      <c r="C29" s="8"/>
      <c r="D29" s="8"/>
      <c r="E29" s="98"/>
    </row>
    <row r="30" spans="1:5" x14ac:dyDescent="0.3">
      <c r="A30" s="51">
        <v>1444</v>
      </c>
      <c r="B30" s="50" t="s">
        <v>148</v>
      </c>
      <c r="C30" s="8"/>
      <c r="D30" s="8"/>
      <c r="E30" s="98"/>
    </row>
    <row r="31" spans="1:5" x14ac:dyDescent="0.3">
      <c r="A31" s="51">
        <v>1445</v>
      </c>
      <c r="B31" s="50" t="s">
        <v>149</v>
      </c>
      <c r="C31" s="8"/>
      <c r="D31" s="8"/>
      <c r="E31" s="98"/>
    </row>
    <row r="32" spans="1:5" x14ac:dyDescent="0.3">
      <c r="A32" s="51">
        <v>1446</v>
      </c>
      <c r="B32" s="50" t="s">
        <v>150</v>
      </c>
      <c r="C32" s="8"/>
      <c r="D32" s="8"/>
      <c r="E32" s="98"/>
    </row>
    <row r="33" spans="1:5" x14ac:dyDescent="0.3">
      <c r="A33" s="31"/>
      <c r="E33" s="98"/>
    </row>
    <row r="34" spans="1:5" x14ac:dyDescent="0.3">
      <c r="A34" s="52" t="s">
        <v>181</v>
      </c>
      <c r="B34" s="50"/>
      <c r="C34" s="78">
        <f>SUM(C35:C42)</f>
        <v>124116.83</v>
      </c>
      <c r="D34" s="78">
        <f>SUM(D35:D42)</f>
        <v>119596.9</v>
      </c>
      <c r="E34" s="98"/>
    </row>
    <row r="35" spans="1:5" x14ac:dyDescent="0.3">
      <c r="A35" s="51">
        <v>2110</v>
      </c>
      <c r="B35" s="50" t="s">
        <v>89</v>
      </c>
      <c r="C35" s="471">
        <v>123543.33</v>
      </c>
      <c r="D35" s="471">
        <f>'ფორმა N9'!J16</f>
        <v>119596.9</v>
      </c>
      <c r="E35" s="98"/>
    </row>
    <row r="36" spans="1:5" x14ac:dyDescent="0.3">
      <c r="A36" s="51">
        <v>2120</v>
      </c>
      <c r="B36" s="50" t="s">
        <v>151</v>
      </c>
      <c r="C36" s="471"/>
      <c r="D36" s="471"/>
      <c r="E36" s="98"/>
    </row>
    <row r="37" spans="1:5" x14ac:dyDescent="0.3">
      <c r="A37" s="51">
        <v>2130</v>
      </c>
      <c r="B37" s="50" t="s">
        <v>90</v>
      </c>
      <c r="C37" s="471"/>
      <c r="D37" s="471"/>
      <c r="E37" s="98"/>
    </row>
    <row r="38" spans="1:5" x14ac:dyDescent="0.3">
      <c r="A38" s="51">
        <v>2140</v>
      </c>
      <c r="B38" s="50" t="s">
        <v>366</v>
      </c>
      <c r="C38" s="471"/>
      <c r="D38" s="471"/>
      <c r="E38" s="98"/>
    </row>
    <row r="39" spans="1:5" x14ac:dyDescent="0.3">
      <c r="A39" s="51">
        <v>2150</v>
      </c>
      <c r="B39" s="50" t="s">
        <v>369</v>
      </c>
      <c r="C39" s="471">
        <v>573.5</v>
      </c>
      <c r="D39" s="471">
        <v>0</v>
      </c>
      <c r="E39" s="98"/>
    </row>
    <row r="40" spans="1:5" x14ac:dyDescent="0.3">
      <c r="A40" s="51">
        <v>2220</v>
      </c>
      <c r="B40" s="50" t="s">
        <v>91</v>
      </c>
      <c r="C40" s="8"/>
      <c r="D40" s="8"/>
      <c r="E40" s="98"/>
    </row>
    <row r="41" spans="1:5" x14ac:dyDescent="0.3">
      <c r="A41" s="51">
        <v>2300</v>
      </c>
      <c r="B41" s="50" t="s">
        <v>152</v>
      </c>
      <c r="C41" s="8"/>
      <c r="D41" s="8"/>
      <c r="E41" s="98"/>
    </row>
    <row r="42" spans="1:5" x14ac:dyDescent="0.3">
      <c r="A42" s="51">
        <v>2400</v>
      </c>
      <c r="B42" s="50" t="s">
        <v>153</v>
      </c>
      <c r="C42" s="8"/>
      <c r="D42" s="8"/>
      <c r="E42" s="98"/>
    </row>
    <row r="43" spans="1:5" x14ac:dyDescent="0.3">
      <c r="A43" s="32"/>
      <c r="C43" s="444">
        <f>C10-C44</f>
        <v>0</v>
      </c>
      <c r="D43" s="444">
        <f>D10-D44</f>
        <v>4.4237822294235229E-9</v>
      </c>
      <c r="E43" s="98"/>
    </row>
    <row r="44" spans="1:5" x14ac:dyDescent="0.3">
      <c r="A44" s="49" t="s">
        <v>185</v>
      </c>
      <c r="B44" s="50"/>
      <c r="C44" s="403">
        <f>SUM(C45,C64)</f>
        <v>266584.00999999966</v>
      </c>
      <c r="D44" s="78">
        <f>SUM(D45,D64)</f>
        <v>337452.40999999561</v>
      </c>
      <c r="E44" s="98"/>
    </row>
    <row r="45" spans="1:5" x14ac:dyDescent="0.3">
      <c r="A45" s="52" t="s">
        <v>182</v>
      </c>
      <c r="B45" s="50"/>
      <c r="C45" s="78">
        <f>SUM(C46:C61)</f>
        <v>744660.09</v>
      </c>
      <c r="D45" s="78">
        <f>SUM(D46:D61)</f>
        <v>313573.13</v>
      </c>
      <c r="E45" s="98"/>
    </row>
    <row r="46" spans="1:5" x14ac:dyDescent="0.3">
      <c r="A46" s="51">
        <v>3100</v>
      </c>
      <c r="B46" s="50" t="s">
        <v>154</v>
      </c>
      <c r="C46" s="8"/>
      <c r="D46" s="8"/>
      <c r="E46" s="98"/>
    </row>
    <row r="47" spans="1:5" x14ac:dyDescent="0.3">
      <c r="A47" s="51">
        <v>3210</v>
      </c>
      <c r="B47" s="50" t="s">
        <v>155</v>
      </c>
      <c r="C47" s="471">
        <v>432564.41</v>
      </c>
      <c r="D47" s="471">
        <v>249744.72</v>
      </c>
      <c r="E47" s="98"/>
    </row>
    <row r="48" spans="1:5" x14ac:dyDescent="0.3">
      <c r="A48" s="51">
        <v>3221</v>
      </c>
      <c r="B48" s="50" t="s">
        <v>156</v>
      </c>
      <c r="C48" s="471"/>
      <c r="D48" s="471"/>
      <c r="E48" s="98"/>
    </row>
    <row r="49" spans="1:5" x14ac:dyDescent="0.3">
      <c r="A49" s="51">
        <v>3222</v>
      </c>
      <c r="B49" s="50" t="s">
        <v>157</v>
      </c>
      <c r="C49" s="471"/>
      <c r="D49" s="471"/>
      <c r="E49" s="98"/>
    </row>
    <row r="50" spans="1:5" x14ac:dyDescent="0.3">
      <c r="A50" s="51">
        <v>3223</v>
      </c>
      <c r="B50" s="50" t="s">
        <v>158</v>
      </c>
      <c r="C50" s="471"/>
      <c r="D50" s="471"/>
      <c r="E50" s="98"/>
    </row>
    <row r="51" spans="1:5" x14ac:dyDescent="0.3">
      <c r="A51" s="51">
        <v>3224</v>
      </c>
      <c r="B51" s="50" t="s">
        <v>159</v>
      </c>
      <c r="C51" s="471">
        <v>39843.040000000001</v>
      </c>
      <c r="D51" s="471">
        <v>839.53</v>
      </c>
      <c r="E51" s="98"/>
    </row>
    <row r="52" spans="1:5" x14ac:dyDescent="0.3">
      <c r="A52" s="51">
        <v>3231</v>
      </c>
      <c r="B52" s="50" t="s">
        <v>160</v>
      </c>
      <c r="C52" s="471">
        <v>103617.53</v>
      </c>
      <c r="D52" s="471"/>
      <c r="E52" s="98"/>
    </row>
    <row r="53" spans="1:5" x14ac:dyDescent="0.3">
      <c r="A53" s="51">
        <v>3232</v>
      </c>
      <c r="B53" s="50" t="s">
        <v>161</v>
      </c>
      <c r="C53" s="471"/>
      <c r="D53" s="471"/>
      <c r="E53" s="98"/>
    </row>
    <row r="54" spans="1:5" x14ac:dyDescent="0.3">
      <c r="A54" s="51">
        <v>3234</v>
      </c>
      <c r="B54" s="50" t="s">
        <v>162</v>
      </c>
      <c r="C54" s="471"/>
      <c r="D54" s="471"/>
      <c r="E54" s="98"/>
    </row>
    <row r="55" spans="1:5" ht="30" x14ac:dyDescent="0.3">
      <c r="A55" s="51">
        <v>3236</v>
      </c>
      <c r="B55" s="50" t="s">
        <v>177</v>
      </c>
      <c r="C55" s="471"/>
      <c r="D55" s="471"/>
      <c r="E55" s="98"/>
    </row>
    <row r="56" spans="1:5" ht="45" x14ac:dyDescent="0.3">
      <c r="A56" s="51">
        <v>3237</v>
      </c>
      <c r="B56" s="50" t="s">
        <v>163</v>
      </c>
      <c r="C56" s="471"/>
      <c r="D56" s="471"/>
      <c r="E56" s="98"/>
    </row>
    <row r="57" spans="1:5" x14ac:dyDescent="0.3">
      <c r="A57" s="51">
        <v>3241</v>
      </c>
      <c r="B57" s="50" t="s">
        <v>164</v>
      </c>
      <c r="C57" s="471">
        <v>168635.11</v>
      </c>
      <c r="D57" s="471">
        <v>62988.88</v>
      </c>
      <c r="E57" s="98"/>
    </row>
    <row r="58" spans="1:5" x14ac:dyDescent="0.3">
      <c r="A58" s="51">
        <v>3242</v>
      </c>
      <c r="B58" s="50" t="s">
        <v>165</v>
      </c>
      <c r="C58" s="8"/>
      <c r="D58" s="8"/>
      <c r="E58" s="98"/>
    </row>
    <row r="59" spans="1:5" x14ac:dyDescent="0.3">
      <c r="A59" s="51">
        <v>3243</v>
      </c>
      <c r="B59" s="50" t="s">
        <v>166</v>
      </c>
      <c r="C59" s="8"/>
      <c r="D59" s="8"/>
      <c r="E59" s="98"/>
    </row>
    <row r="60" spans="1:5" x14ac:dyDescent="0.3">
      <c r="A60" s="51">
        <v>3245</v>
      </c>
      <c r="B60" s="50" t="s">
        <v>167</v>
      </c>
      <c r="C60" s="8"/>
      <c r="D60" s="8"/>
      <c r="E60" s="98"/>
    </row>
    <row r="61" spans="1:5" x14ac:dyDescent="0.3">
      <c r="A61" s="51">
        <v>3246</v>
      </c>
      <c r="B61" s="50" t="s">
        <v>168</v>
      </c>
      <c r="C61" s="8"/>
      <c r="D61" s="8"/>
      <c r="E61" s="98"/>
    </row>
    <row r="62" spans="1:5" x14ac:dyDescent="0.3">
      <c r="A62" s="32"/>
      <c r="E62" s="98"/>
    </row>
    <row r="63" spans="1:5" x14ac:dyDescent="0.3">
      <c r="A63" s="33"/>
      <c r="E63" s="98"/>
    </row>
    <row r="64" spans="1:5" x14ac:dyDescent="0.3">
      <c r="A64" s="52" t="s">
        <v>183</v>
      </c>
      <c r="B64" s="50"/>
      <c r="C64" s="78">
        <f>SUM(C65:C67)</f>
        <v>-478076.08000000031</v>
      </c>
      <c r="D64" s="78">
        <f>SUM(D65:D67)</f>
        <v>23879.279999995604</v>
      </c>
      <c r="E64" s="98"/>
    </row>
    <row r="65" spans="1:5" x14ac:dyDescent="0.3">
      <c r="A65" s="51">
        <v>5100</v>
      </c>
      <c r="B65" s="50" t="s">
        <v>238</v>
      </c>
      <c r="C65" s="8">
        <v>2060553.34</v>
      </c>
      <c r="D65" s="471">
        <f>C65+'ფორმა N3'!C9</f>
        <v>7801491.3499999996</v>
      </c>
      <c r="E65" s="98"/>
    </row>
    <row r="66" spans="1:5" x14ac:dyDescent="0.3">
      <c r="A66" s="51">
        <v>5220</v>
      </c>
      <c r="B66" s="50" t="s">
        <v>378</v>
      </c>
      <c r="C66" s="8">
        <v>-2538629.4200000004</v>
      </c>
      <c r="D66" s="404">
        <f>C66-'ფორმა N5'!C9</f>
        <v>-7777612.070000004</v>
      </c>
      <c r="E66" s="98"/>
    </row>
    <row r="67" spans="1:5" x14ac:dyDescent="0.3">
      <c r="A67" s="51">
        <v>5230</v>
      </c>
      <c r="B67" s="50" t="s">
        <v>379</v>
      </c>
      <c r="C67" s="8"/>
      <c r="D67" s="8"/>
      <c r="E67" s="98"/>
    </row>
    <row r="68" spans="1:5" x14ac:dyDescent="0.3">
      <c r="A68" s="32"/>
      <c r="E68" s="98"/>
    </row>
    <row r="69" spans="1:5" x14ac:dyDescent="0.3">
      <c r="A69" s="2"/>
      <c r="E69" s="98"/>
    </row>
    <row r="70" spans="1:5" x14ac:dyDescent="0.3">
      <c r="A70" s="49" t="s">
        <v>184</v>
      </c>
      <c r="B70" s="50"/>
      <c r="C70" s="8"/>
      <c r="D70" s="8"/>
      <c r="E70" s="98"/>
    </row>
    <row r="71" spans="1:5" ht="30" x14ac:dyDescent="0.3">
      <c r="A71" s="51">
        <v>1</v>
      </c>
      <c r="B71" s="50" t="s">
        <v>169</v>
      </c>
      <c r="C71" s="8"/>
      <c r="D71" s="8"/>
      <c r="E71" s="98"/>
    </row>
    <row r="72" spans="1:5" x14ac:dyDescent="0.3">
      <c r="A72" s="51">
        <v>2</v>
      </c>
      <c r="B72" s="50" t="s">
        <v>170</v>
      </c>
      <c r="C72" s="8"/>
      <c r="D72" s="8"/>
      <c r="E72" s="98"/>
    </row>
    <row r="73" spans="1:5" x14ac:dyDescent="0.3">
      <c r="A73" s="51">
        <v>3</v>
      </c>
      <c r="B73" s="50" t="s">
        <v>171</v>
      </c>
      <c r="C73" s="8"/>
      <c r="D73" s="8"/>
      <c r="E73" s="98"/>
    </row>
    <row r="74" spans="1:5" x14ac:dyDescent="0.3">
      <c r="A74" s="51">
        <v>4</v>
      </c>
      <c r="B74" s="50" t="s">
        <v>334</v>
      </c>
      <c r="C74" s="8"/>
      <c r="D74" s="8"/>
      <c r="E74" s="98"/>
    </row>
    <row r="75" spans="1:5" x14ac:dyDescent="0.3">
      <c r="A75" s="51">
        <v>5</v>
      </c>
      <c r="B75" s="50" t="s">
        <v>172</v>
      </c>
      <c r="C75" s="8"/>
      <c r="D75" s="8"/>
      <c r="E75" s="98"/>
    </row>
    <row r="76" spans="1:5" x14ac:dyDescent="0.3">
      <c r="A76" s="51">
        <v>6</v>
      </c>
      <c r="B76" s="50" t="s">
        <v>173</v>
      </c>
      <c r="C76" s="8"/>
      <c r="D76" s="8"/>
      <c r="E76" s="98"/>
    </row>
    <row r="77" spans="1:5" x14ac:dyDescent="0.3">
      <c r="A77" s="51">
        <v>7</v>
      </c>
      <c r="B77" s="50" t="s">
        <v>174</v>
      </c>
      <c r="C77" s="8"/>
      <c r="D77" s="8"/>
      <c r="E77" s="98"/>
    </row>
    <row r="78" spans="1:5" x14ac:dyDescent="0.3">
      <c r="A78" s="51">
        <v>8</v>
      </c>
      <c r="B78" s="50" t="s">
        <v>175</v>
      </c>
      <c r="C78" s="8"/>
      <c r="D78" s="8"/>
      <c r="E78" s="98"/>
    </row>
    <row r="79" spans="1:5" x14ac:dyDescent="0.3">
      <c r="A79" s="51">
        <v>9</v>
      </c>
      <c r="B79" s="50" t="s">
        <v>176</v>
      </c>
      <c r="C79" s="8"/>
      <c r="D79" s="8"/>
      <c r="E79" s="98"/>
    </row>
    <row r="83" spans="1:9" x14ac:dyDescent="0.3">
      <c r="A83" s="2"/>
      <c r="B83" s="2"/>
    </row>
    <row r="84" spans="1:9" x14ac:dyDescent="0.3">
      <c r="A84" s="62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2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59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0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8"/>
  <sheetViews>
    <sheetView showGridLines="0" view="pageBreakPreview" zoomScale="80" zoomScaleNormal="100" zoomScaleSheetLayoutView="80" workbookViewId="0">
      <selection activeCell="C14" activeCellId="3" sqref="C47:D57 C35:D39 C27:D28 C14:D15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7" t="s">
        <v>392</v>
      </c>
      <c r="B1" s="69"/>
      <c r="C1" s="69"/>
      <c r="D1" s="69"/>
      <c r="E1" s="69"/>
      <c r="F1" s="69"/>
      <c r="G1" s="69"/>
      <c r="H1" s="69"/>
      <c r="I1" s="485" t="s">
        <v>97</v>
      </c>
      <c r="J1" s="485"/>
      <c r="K1" s="98"/>
    </row>
    <row r="2" spans="1:11" x14ac:dyDescent="0.3">
      <c r="A2" s="69" t="s">
        <v>128</v>
      </c>
      <c r="B2" s="69"/>
      <c r="C2" s="69"/>
      <c r="D2" s="69"/>
      <c r="E2" s="69"/>
      <c r="F2" s="69"/>
      <c r="G2" s="69"/>
      <c r="H2" s="69"/>
      <c r="I2" s="483" t="str">
        <f>'ფორმა N1'!K2</f>
        <v>01.09.2020 - 31.10.2020</v>
      </c>
      <c r="J2" s="484"/>
      <c r="K2" s="98"/>
    </row>
    <row r="3" spans="1:11" x14ac:dyDescent="0.3">
      <c r="A3" s="69"/>
      <c r="B3" s="69"/>
      <c r="C3" s="69"/>
      <c r="D3" s="69"/>
      <c r="E3" s="69"/>
      <c r="F3" s="69"/>
      <c r="G3" s="69"/>
      <c r="H3" s="69"/>
      <c r="I3" s="68"/>
      <c r="J3" s="68"/>
      <c r="K3" s="98"/>
    </row>
    <row r="4" spans="1:11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117"/>
      <c r="G4" s="69"/>
      <c r="H4" s="69"/>
      <c r="I4" s="69"/>
      <c r="J4" s="69"/>
      <c r="K4" s="98"/>
    </row>
    <row r="5" spans="1:11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338"/>
      <c r="C5" s="338"/>
      <c r="D5" s="338"/>
      <c r="E5" s="338"/>
      <c r="F5" s="339"/>
      <c r="G5" s="338"/>
      <c r="H5" s="338"/>
      <c r="I5" s="338"/>
      <c r="J5" s="338"/>
      <c r="K5" s="98"/>
    </row>
    <row r="6" spans="1:11" x14ac:dyDescent="0.3">
      <c r="A6" s="70"/>
      <c r="B6" s="70"/>
      <c r="C6" s="69"/>
      <c r="D6" s="69"/>
      <c r="E6" s="69"/>
      <c r="F6" s="117"/>
      <c r="G6" s="69"/>
      <c r="H6" s="69"/>
      <c r="I6" s="69"/>
      <c r="J6" s="69"/>
      <c r="K6" s="98"/>
    </row>
    <row r="7" spans="1:11" x14ac:dyDescent="0.3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7" customFormat="1" ht="45" x14ac:dyDescent="0.3">
      <c r="A8" s="120" t="s">
        <v>64</v>
      </c>
      <c r="B8" s="120" t="s">
        <v>99</v>
      </c>
      <c r="C8" s="121" t="s">
        <v>101</v>
      </c>
      <c r="D8" s="121" t="s">
        <v>258</v>
      </c>
      <c r="E8" s="121" t="s">
        <v>100</v>
      </c>
      <c r="F8" s="119" t="s">
        <v>239</v>
      </c>
      <c r="G8" s="119" t="s">
        <v>277</v>
      </c>
      <c r="H8" s="119" t="s">
        <v>278</v>
      </c>
      <c r="I8" s="119" t="s">
        <v>240</v>
      </c>
      <c r="J8" s="122" t="s">
        <v>102</v>
      </c>
      <c r="K8" s="98"/>
    </row>
    <row r="9" spans="1:11" s="27" customFormat="1" x14ac:dyDescent="0.3">
      <c r="A9" s="148">
        <v>1</v>
      </c>
      <c r="B9" s="148">
        <v>2</v>
      </c>
      <c r="C9" s="149">
        <v>3</v>
      </c>
      <c r="D9" s="149">
        <v>4</v>
      </c>
      <c r="E9" s="149">
        <v>5</v>
      </c>
      <c r="F9" s="149">
        <v>6</v>
      </c>
      <c r="G9" s="149">
        <v>7</v>
      </c>
      <c r="H9" s="149">
        <v>8</v>
      </c>
      <c r="I9" s="149">
        <v>9</v>
      </c>
      <c r="J9" s="149">
        <v>10</v>
      </c>
      <c r="K9" s="98"/>
    </row>
    <row r="10" spans="1:11" s="27" customFormat="1" ht="30" x14ac:dyDescent="0.3">
      <c r="A10" s="145">
        <v>1</v>
      </c>
      <c r="B10" s="57" t="s">
        <v>478</v>
      </c>
      <c r="C10" s="146" t="s">
        <v>479</v>
      </c>
      <c r="D10" s="147" t="s">
        <v>480</v>
      </c>
      <c r="E10" s="143"/>
      <c r="F10" s="28">
        <v>220.58999999999651</v>
      </c>
      <c r="G10" s="28">
        <v>5858301.2000000002</v>
      </c>
      <c r="H10" s="28">
        <v>5852960.6299999999</v>
      </c>
      <c r="I10" s="28">
        <f>F10+G10-H10</f>
        <v>5561.160000000149</v>
      </c>
      <c r="J10" s="28"/>
      <c r="K10" s="98"/>
    </row>
    <row r="11" spans="1:11" s="27" customFormat="1" ht="30" x14ac:dyDescent="0.3">
      <c r="A11" s="145">
        <v>2</v>
      </c>
      <c r="B11" s="57" t="s">
        <v>478</v>
      </c>
      <c r="C11" s="146" t="s">
        <v>481</v>
      </c>
      <c r="D11" s="147" t="s">
        <v>480</v>
      </c>
      <c r="E11" s="143"/>
      <c r="F11" s="28">
        <v>0</v>
      </c>
      <c r="G11" s="28">
        <v>1816</v>
      </c>
      <c r="H11" s="28">
        <v>1816</v>
      </c>
      <c r="I11" s="28">
        <f>F11+G11-H11</f>
        <v>0</v>
      </c>
      <c r="J11" s="28"/>
      <c r="K11" s="98"/>
    </row>
    <row r="12" spans="1:11" s="27" customFormat="1" ht="30" x14ac:dyDescent="0.3">
      <c r="A12" s="145">
        <v>3</v>
      </c>
      <c r="B12" s="57" t="s">
        <v>478</v>
      </c>
      <c r="C12" s="146" t="s">
        <v>481</v>
      </c>
      <c r="D12" s="147" t="s">
        <v>482</v>
      </c>
      <c r="E12" s="143"/>
      <c r="F12" s="28">
        <v>1.8100000000000023</v>
      </c>
      <c r="G12" s="28">
        <v>14322.06</v>
      </c>
      <c r="H12" s="28">
        <v>14070.16</v>
      </c>
      <c r="I12" s="28">
        <f>F12+G12-H12</f>
        <v>253.70999999999913</v>
      </c>
      <c r="J12" s="28"/>
      <c r="K12" s="98"/>
    </row>
    <row r="13" spans="1:11" s="27" customFormat="1" ht="30" x14ac:dyDescent="0.3">
      <c r="A13" s="145">
        <v>4</v>
      </c>
      <c r="B13" s="57" t="s">
        <v>478</v>
      </c>
      <c r="C13" s="146" t="s">
        <v>481</v>
      </c>
      <c r="D13" s="147" t="s">
        <v>483</v>
      </c>
      <c r="E13" s="143"/>
      <c r="F13" s="28">
        <v>0</v>
      </c>
      <c r="G13" s="28">
        <v>0</v>
      </c>
      <c r="H13" s="28">
        <v>0</v>
      </c>
      <c r="I13" s="28">
        <f>F13+G13-H13</f>
        <v>0</v>
      </c>
      <c r="J13" s="28"/>
      <c r="K13" s="98"/>
    </row>
    <row r="14" spans="1:11" x14ac:dyDescent="0.3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</row>
    <row r="16" spans="1:11" x14ac:dyDescent="0.3">
      <c r="A16" s="97"/>
      <c r="B16" s="97"/>
      <c r="C16" s="97"/>
      <c r="D16" s="97"/>
      <c r="E16" s="97"/>
      <c r="F16" s="97"/>
      <c r="G16" s="97"/>
      <c r="H16" s="97"/>
      <c r="I16" s="97"/>
      <c r="J16" s="97"/>
    </row>
    <row r="17" spans="1:10" x14ac:dyDescent="0.3">
      <c r="A17" s="97"/>
      <c r="B17" s="97"/>
      <c r="C17" s="97"/>
      <c r="D17" s="97"/>
      <c r="E17" s="97"/>
      <c r="F17" s="97"/>
      <c r="G17" s="97"/>
      <c r="H17" s="97"/>
      <c r="I17" s="97"/>
      <c r="J17" s="97"/>
    </row>
    <row r="18" spans="1:10" x14ac:dyDescent="0.3">
      <c r="A18" s="97"/>
      <c r="B18" s="204" t="s">
        <v>96</v>
      </c>
      <c r="C18" s="97"/>
      <c r="D18" s="97"/>
      <c r="E18" s="97"/>
      <c r="F18" s="205"/>
      <c r="G18" s="97"/>
      <c r="H18" s="97"/>
      <c r="I18" s="97"/>
      <c r="J18" s="97"/>
    </row>
    <row r="19" spans="1:10" x14ac:dyDescent="0.3">
      <c r="A19" s="97"/>
      <c r="B19" s="97"/>
      <c r="C19" s="97"/>
      <c r="D19" s="97"/>
      <c r="E19" s="97"/>
      <c r="F19" s="94"/>
      <c r="G19" s="94"/>
      <c r="H19" s="94"/>
      <c r="I19" s="94"/>
      <c r="J19" s="94"/>
    </row>
    <row r="20" spans="1:10" x14ac:dyDescent="0.3">
      <c r="A20" s="97"/>
      <c r="B20" s="97"/>
      <c r="C20" s="239"/>
      <c r="D20" s="97"/>
      <c r="E20" s="97"/>
      <c r="F20" s="239"/>
      <c r="G20" s="240"/>
      <c r="H20" s="240"/>
      <c r="I20" s="94"/>
      <c r="J20" s="94"/>
    </row>
    <row r="21" spans="1:10" x14ac:dyDescent="0.3">
      <c r="A21" s="94"/>
      <c r="B21" s="97"/>
      <c r="C21" s="206" t="s">
        <v>251</v>
      </c>
      <c r="D21" s="206"/>
      <c r="E21" s="97"/>
      <c r="F21" s="97" t="s">
        <v>256</v>
      </c>
      <c r="G21" s="94"/>
      <c r="H21" s="94"/>
      <c r="I21" s="94"/>
      <c r="J21" s="94"/>
    </row>
    <row r="22" spans="1:10" x14ac:dyDescent="0.3">
      <c r="A22" s="94"/>
      <c r="B22" s="97"/>
      <c r="C22" s="207" t="s">
        <v>127</v>
      </c>
      <c r="D22" s="97"/>
      <c r="E22" s="97"/>
      <c r="F22" s="97" t="s">
        <v>252</v>
      </c>
      <c r="G22" s="94"/>
      <c r="H22" s="94"/>
      <c r="I22" s="94"/>
      <c r="J22" s="94"/>
    </row>
    <row r="23" spans="1:10" customFormat="1" x14ac:dyDescent="0.3">
      <c r="A23" s="94"/>
      <c r="B23" s="97"/>
      <c r="C23" s="97"/>
      <c r="D23" s="207"/>
      <c r="E23" s="94"/>
      <c r="F23" s="94"/>
      <c r="G23" s="94"/>
      <c r="H23" s="94"/>
      <c r="I23" s="94"/>
      <c r="J23" s="94"/>
    </row>
    <row r="24" spans="1:10" customFormat="1" ht="12.75" x14ac:dyDescent="0.2">
      <c r="A24" s="94"/>
      <c r="B24" s="94"/>
      <c r="C24" s="94"/>
      <c r="D24" s="94"/>
      <c r="E24" s="94"/>
      <c r="F24" s="94"/>
      <c r="G24" s="94"/>
      <c r="H24" s="94"/>
      <c r="I24" s="94"/>
      <c r="J24" s="94"/>
    </row>
    <row r="25" spans="1:10" customFormat="1" ht="12.75" x14ac:dyDescent="0.2"/>
    <row r="26" spans="1:10" customFormat="1" ht="12.75" x14ac:dyDescent="0.2"/>
    <row r="27" spans="1:10" customFormat="1" ht="12.75" x14ac:dyDescent="0.2"/>
    <row r="28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3"/>
    <dataValidation allowBlank="1" showInputMessage="1" showErrorMessage="1" prompt="თვე/დღე/წელი" sqref="J10:J13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C14" activeCellId="3" sqref="C47:D57 C35:D39 C27:D28 C14:D15"/>
    </sheetView>
  </sheetViews>
  <sheetFormatPr defaultRowHeight="15" x14ac:dyDescent="0.3"/>
  <cols>
    <col min="1" max="1" width="12" style="173" customWidth="1"/>
    <col min="2" max="2" width="13.28515625" style="173" customWidth="1"/>
    <col min="3" max="3" width="21.42578125" style="173" customWidth="1"/>
    <col min="4" max="4" width="17.85546875" style="173" customWidth="1"/>
    <col min="5" max="5" width="12.7109375" style="173" customWidth="1"/>
    <col min="6" max="6" width="36.85546875" style="173" customWidth="1"/>
    <col min="7" max="7" width="22.28515625" style="173" customWidth="1"/>
    <col min="8" max="8" width="0.5703125" style="173" customWidth="1"/>
    <col min="9" max="16384" width="9.140625" style="173"/>
  </cols>
  <sheetData>
    <row r="1" spans="1:8" x14ac:dyDescent="0.3">
      <c r="A1" s="67" t="s">
        <v>337</v>
      </c>
      <c r="B1" s="69"/>
      <c r="C1" s="69"/>
      <c r="D1" s="69"/>
      <c r="E1" s="69"/>
      <c r="F1" s="69"/>
      <c r="G1" s="152" t="s">
        <v>97</v>
      </c>
      <c r="H1" s="153"/>
    </row>
    <row r="2" spans="1:8" x14ac:dyDescent="0.3">
      <c r="A2" s="69" t="s">
        <v>128</v>
      </c>
      <c r="B2" s="69"/>
      <c r="C2" s="69"/>
      <c r="D2" s="69"/>
      <c r="E2" s="69"/>
      <c r="F2" s="69"/>
      <c r="G2" s="154" t="str">
        <f>'ფორმა N1'!K2</f>
        <v>01.09.2020 - 31.10.2020</v>
      </c>
      <c r="H2" s="153"/>
    </row>
    <row r="3" spans="1:8" x14ac:dyDescent="0.3">
      <c r="A3" s="69"/>
      <c r="B3" s="69"/>
      <c r="C3" s="69"/>
      <c r="D3" s="69"/>
      <c r="E3" s="69"/>
      <c r="F3" s="69"/>
      <c r="G3" s="95"/>
      <c r="H3" s="153"/>
    </row>
    <row r="4" spans="1:8" x14ac:dyDescent="0.3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7"/>
    </row>
    <row r="5" spans="1:8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194"/>
      <c r="C5" s="194"/>
      <c r="D5" s="194"/>
      <c r="E5" s="194"/>
      <c r="F5" s="194"/>
      <c r="G5" s="194"/>
      <c r="H5" s="97"/>
    </row>
    <row r="6" spans="1:8" x14ac:dyDescent="0.3">
      <c r="A6" s="70"/>
      <c r="B6" s="69"/>
      <c r="C6" s="69"/>
      <c r="D6" s="69"/>
      <c r="E6" s="69"/>
      <c r="F6" s="69"/>
      <c r="G6" s="69"/>
      <c r="H6" s="97"/>
    </row>
    <row r="7" spans="1:8" x14ac:dyDescent="0.3">
      <c r="A7" s="69"/>
      <c r="B7" s="69"/>
      <c r="C7" s="69"/>
      <c r="D7" s="69"/>
      <c r="E7" s="69"/>
      <c r="F7" s="69"/>
      <c r="G7" s="69"/>
      <c r="H7" s="98"/>
    </row>
    <row r="8" spans="1:8" ht="45.75" customHeight="1" x14ac:dyDescent="0.3">
      <c r="A8" s="155" t="s">
        <v>295</v>
      </c>
      <c r="B8" s="155" t="s">
        <v>129</v>
      </c>
      <c r="C8" s="156" t="s">
        <v>335</v>
      </c>
      <c r="D8" s="156" t="s">
        <v>336</v>
      </c>
      <c r="E8" s="156" t="s">
        <v>258</v>
      </c>
      <c r="F8" s="155" t="s">
        <v>300</v>
      </c>
      <c r="G8" s="156" t="s">
        <v>296</v>
      </c>
      <c r="H8" s="98"/>
    </row>
    <row r="9" spans="1:8" x14ac:dyDescent="0.3">
      <c r="A9" s="157" t="s">
        <v>297</v>
      </c>
      <c r="B9" s="158"/>
      <c r="C9" s="159"/>
      <c r="D9" s="160"/>
      <c r="E9" s="160"/>
      <c r="F9" s="160"/>
      <c r="G9" s="161"/>
      <c r="H9" s="98"/>
    </row>
    <row r="10" spans="1:8" ht="15.75" x14ac:dyDescent="0.3">
      <c r="A10" s="158">
        <v>1</v>
      </c>
      <c r="B10" s="143"/>
      <c r="C10" s="162"/>
      <c r="D10" s="163"/>
      <c r="E10" s="163"/>
      <c r="F10" s="163"/>
      <c r="G10" s="164" t="str">
        <f>IF(ISBLANK(B10),"",G9+C10-D10)</f>
        <v/>
      </c>
      <c r="H10" s="98"/>
    </row>
    <row r="11" spans="1:8" ht="15.75" x14ac:dyDescent="0.3">
      <c r="A11" s="158">
        <v>2</v>
      </c>
      <c r="B11" s="143"/>
      <c r="C11" s="162"/>
      <c r="D11" s="163"/>
      <c r="E11" s="163"/>
      <c r="F11" s="163"/>
      <c r="G11" s="164" t="str">
        <f t="shared" ref="G11:G38" si="0">IF(ISBLANK(B11),"",G10+C11-D11)</f>
        <v/>
      </c>
      <c r="H11" s="98"/>
    </row>
    <row r="12" spans="1:8" ht="15.75" x14ac:dyDescent="0.3">
      <c r="A12" s="158">
        <v>3</v>
      </c>
      <c r="B12" s="143"/>
      <c r="C12" s="162"/>
      <c r="D12" s="163"/>
      <c r="E12" s="163"/>
      <c r="F12" s="163"/>
      <c r="G12" s="164" t="str">
        <f t="shared" si="0"/>
        <v/>
      </c>
      <c r="H12" s="98"/>
    </row>
    <row r="13" spans="1:8" ht="15.75" x14ac:dyDescent="0.3">
      <c r="A13" s="158">
        <v>4</v>
      </c>
      <c r="B13" s="143"/>
      <c r="C13" s="162"/>
      <c r="D13" s="163"/>
      <c r="E13" s="163"/>
      <c r="F13" s="163"/>
      <c r="G13" s="164" t="str">
        <f t="shared" si="0"/>
        <v/>
      </c>
      <c r="H13" s="98"/>
    </row>
    <row r="14" spans="1:8" ht="15.75" x14ac:dyDescent="0.3">
      <c r="A14" s="158">
        <v>5</v>
      </c>
      <c r="B14" s="143"/>
      <c r="C14" s="162"/>
      <c r="D14" s="163"/>
      <c r="E14" s="163"/>
      <c r="F14" s="163"/>
      <c r="G14" s="164" t="str">
        <f t="shared" si="0"/>
        <v/>
      </c>
      <c r="H14" s="98"/>
    </row>
    <row r="15" spans="1:8" ht="15.75" x14ac:dyDescent="0.3">
      <c r="A15" s="158">
        <v>6</v>
      </c>
      <c r="B15" s="143"/>
      <c r="C15" s="162"/>
      <c r="D15" s="163"/>
      <c r="E15" s="163"/>
      <c r="F15" s="163"/>
      <c r="G15" s="164" t="str">
        <f t="shared" si="0"/>
        <v/>
      </c>
      <c r="H15" s="98"/>
    </row>
    <row r="16" spans="1:8" ht="15.75" x14ac:dyDescent="0.3">
      <c r="A16" s="158">
        <v>7</v>
      </c>
      <c r="B16" s="143"/>
      <c r="C16" s="162"/>
      <c r="D16" s="163"/>
      <c r="E16" s="163"/>
      <c r="F16" s="163"/>
      <c r="G16" s="164" t="str">
        <f t="shared" si="0"/>
        <v/>
      </c>
      <c r="H16" s="98"/>
    </row>
    <row r="17" spans="1:8" ht="15.75" x14ac:dyDescent="0.3">
      <c r="A17" s="158">
        <v>8</v>
      </c>
      <c r="B17" s="143"/>
      <c r="C17" s="162"/>
      <c r="D17" s="163"/>
      <c r="E17" s="163"/>
      <c r="F17" s="163"/>
      <c r="G17" s="164" t="str">
        <f t="shared" si="0"/>
        <v/>
      </c>
      <c r="H17" s="98"/>
    </row>
    <row r="18" spans="1:8" ht="15.75" x14ac:dyDescent="0.3">
      <c r="A18" s="158">
        <v>9</v>
      </c>
      <c r="B18" s="143"/>
      <c r="C18" s="162"/>
      <c r="D18" s="163"/>
      <c r="E18" s="163"/>
      <c r="F18" s="163"/>
      <c r="G18" s="164" t="str">
        <f t="shared" si="0"/>
        <v/>
      </c>
      <c r="H18" s="98"/>
    </row>
    <row r="19" spans="1:8" ht="15.75" x14ac:dyDescent="0.3">
      <c r="A19" s="158">
        <v>10</v>
      </c>
      <c r="B19" s="143"/>
      <c r="C19" s="162"/>
      <c r="D19" s="163"/>
      <c r="E19" s="163"/>
      <c r="F19" s="163"/>
      <c r="G19" s="164" t="str">
        <f t="shared" si="0"/>
        <v/>
      </c>
      <c r="H19" s="98"/>
    </row>
    <row r="20" spans="1:8" ht="15.75" x14ac:dyDescent="0.3">
      <c r="A20" s="158">
        <v>11</v>
      </c>
      <c r="B20" s="143"/>
      <c r="C20" s="162"/>
      <c r="D20" s="163"/>
      <c r="E20" s="163"/>
      <c r="F20" s="163"/>
      <c r="G20" s="164" t="str">
        <f t="shared" si="0"/>
        <v/>
      </c>
      <c r="H20" s="98"/>
    </row>
    <row r="21" spans="1:8" ht="15.75" x14ac:dyDescent="0.3">
      <c r="A21" s="158">
        <v>12</v>
      </c>
      <c r="B21" s="143"/>
      <c r="C21" s="162"/>
      <c r="D21" s="163"/>
      <c r="E21" s="163"/>
      <c r="F21" s="163"/>
      <c r="G21" s="164" t="str">
        <f t="shared" si="0"/>
        <v/>
      </c>
      <c r="H21" s="98"/>
    </row>
    <row r="22" spans="1:8" ht="15.75" x14ac:dyDescent="0.3">
      <c r="A22" s="158">
        <v>13</v>
      </c>
      <c r="B22" s="143"/>
      <c r="C22" s="162"/>
      <c r="D22" s="163"/>
      <c r="E22" s="163"/>
      <c r="F22" s="163"/>
      <c r="G22" s="164" t="str">
        <f t="shared" si="0"/>
        <v/>
      </c>
      <c r="H22" s="98"/>
    </row>
    <row r="23" spans="1:8" ht="15.75" x14ac:dyDescent="0.3">
      <c r="A23" s="158">
        <v>14</v>
      </c>
      <c r="B23" s="143"/>
      <c r="C23" s="162"/>
      <c r="D23" s="163"/>
      <c r="E23" s="163"/>
      <c r="F23" s="163"/>
      <c r="G23" s="164" t="str">
        <f t="shared" si="0"/>
        <v/>
      </c>
      <c r="H23" s="98"/>
    </row>
    <row r="24" spans="1:8" ht="15.75" x14ac:dyDescent="0.3">
      <c r="A24" s="158">
        <v>15</v>
      </c>
      <c r="B24" s="143"/>
      <c r="C24" s="162"/>
      <c r="D24" s="163"/>
      <c r="E24" s="163"/>
      <c r="F24" s="163"/>
      <c r="G24" s="164" t="str">
        <f t="shared" si="0"/>
        <v/>
      </c>
      <c r="H24" s="98"/>
    </row>
    <row r="25" spans="1:8" ht="15.75" x14ac:dyDescent="0.3">
      <c r="A25" s="158">
        <v>16</v>
      </c>
      <c r="B25" s="143"/>
      <c r="C25" s="162"/>
      <c r="D25" s="163"/>
      <c r="E25" s="163"/>
      <c r="F25" s="163"/>
      <c r="G25" s="164" t="str">
        <f t="shared" si="0"/>
        <v/>
      </c>
      <c r="H25" s="98"/>
    </row>
    <row r="26" spans="1:8" ht="15.75" x14ac:dyDescent="0.3">
      <c r="A26" s="158">
        <v>17</v>
      </c>
      <c r="B26" s="143"/>
      <c r="C26" s="162"/>
      <c r="D26" s="163"/>
      <c r="E26" s="163"/>
      <c r="F26" s="163"/>
      <c r="G26" s="164" t="str">
        <f t="shared" si="0"/>
        <v/>
      </c>
      <c r="H26" s="98"/>
    </row>
    <row r="27" spans="1:8" ht="15.75" x14ac:dyDescent="0.3">
      <c r="A27" s="158">
        <v>18</v>
      </c>
      <c r="B27" s="143"/>
      <c r="C27" s="162"/>
      <c r="D27" s="163"/>
      <c r="E27" s="163"/>
      <c r="F27" s="163"/>
      <c r="G27" s="164" t="str">
        <f t="shared" si="0"/>
        <v/>
      </c>
      <c r="H27" s="98"/>
    </row>
    <row r="28" spans="1:8" ht="15.75" x14ac:dyDescent="0.3">
      <c r="A28" s="158">
        <v>19</v>
      </c>
      <c r="B28" s="143"/>
      <c r="C28" s="162"/>
      <c r="D28" s="163"/>
      <c r="E28" s="163"/>
      <c r="F28" s="163"/>
      <c r="G28" s="164" t="str">
        <f t="shared" si="0"/>
        <v/>
      </c>
      <c r="H28" s="98"/>
    </row>
    <row r="29" spans="1:8" ht="15.75" x14ac:dyDescent="0.3">
      <c r="A29" s="158">
        <v>20</v>
      </c>
      <c r="B29" s="143"/>
      <c r="C29" s="162"/>
      <c r="D29" s="163"/>
      <c r="E29" s="163"/>
      <c r="F29" s="163"/>
      <c r="G29" s="164" t="str">
        <f t="shared" si="0"/>
        <v/>
      </c>
      <c r="H29" s="98"/>
    </row>
    <row r="30" spans="1:8" ht="15.75" x14ac:dyDescent="0.3">
      <c r="A30" s="158">
        <v>21</v>
      </c>
      <c r="B30" s="143"/>
      <c r="C30" s="165"/>
      <c r="D30" s="166"/>
      <c r="E30" s="166"/>
      <c r="F30" s="166"/>
      <c r="G30" s="164" t="str">
        <f t="shared" si="0"/>
        <v/>
      </c>
      <c r="H30" s="98"/>
    </row>
    <row r="31" spans="1:8" ht="15.75" x14ac:dyDescent="0.3">
      <c r="A31" s="158">
        <v>22</v>
      </c>
      <c r="B31" s="143"/>
      <c r="C31" s="165"/>
      <c r="D31" s="166"/>
      <c r="E31" s="166"/>
      <c r="F31" s="166"/>
      <c r="G31" s="164" t="str">
        <f t="shared" si="0"/>
        <v/>
      </c>
      <c r="H31" s="98"/>
    </row>
    <row r="32" spans="1:8" ht="15.75" x14ac:dyDescent="0.3">
      <c r="A32" s="158">
        <v>23</v>
      </c>
      <c r="B32" s="143"/>
      <c r="C32" s="165"/>
      <c r="D32" s="166"/>
      <c r="E32" s="166"/>
      <c r="F32" s="166"/>
      <c r="G32" s="164" t="str">
        <f t="shared" si="0"/>
        <v/>
      </c>
      <c r="H32" s="98"/>
    </row>
    <row r="33" spans="1:10" ht="15.75" x14ac:dyDescent="0.3">
      <c r="A33" s="158">
        <v>24</v>
      </c>
      <c r="B33" s="143"/>
      <c r="C33" s="165"/>
      <c r="D33" s="166"/>
      <c r="E33" s="166"/>
      <c r="F33" s="166"/>
      <c r="G33" s="164" t="str">
        <f t="shared" si="0"/>
        <v/>
      </c>
      <c r="H33" s="98"/>
    </row>
    <row r="34" spans="1:10" ht="15.75" x14ac:dyDescent="0.3">
      <c r="A34" s="158">
        <v>25</v>
      </c>
      <c r="B34" s="143"/>
      <c r="C34" s="165"/>
      <c r="D34" s="166"/>
      <c r="E34" s="166"/>
      <c r="F34" s="166"/>
      <c r="G34" s="164" t="str">
        <f t="shared" si="0"/>
        <v/>
      </c>
      <c r="H34" s="98"/>
    </row>
    <row r="35" spans="1:10" ht="15.75" x14ac:dyDescent="0.3">
      <c r="A35" s="158">
        <v>26</v>
      </c>
      <c r="B35" s="143"/>
      <c r="C35" s="165"/>
      <c r="D35" s="166"/>
      <c r="E35" s="166"/>
      <c r="F35" s="166"/>
      <c r="G35" s="164" t="str">
        <f t="shared" si="0"/>
        <v/>
      </c>
      <c r="H35" s="98"/>
    </row>
    <row r="36" spans="1:10" ht="15.75" x14ac:dyDescent="0.3">
      <c r="A36" s="158">
        <v>27</v>
      </c>
      <c r="B36" s="143"/>
      <c r="C36" s="165"/>
      <c r="D36" s="166"/>
      <c r="E36" s="166"/>
      <c r="F36" s="166"/>
      <c r="G36" s="164" t="str">
        <f t="shared" si="0"/>
        <v/>
      </c>
      <c r="H36" s="98"/>
    </row>
    <row r="37" spans="1:10" ht="15.75" x14ac:dyDescent="0.3">
      <c r="A37" s="158">
        <v>28</v>
      </c>
      <c r="B37" s="143"/>
      <c r="C37" s="165"/>
      <c r="D37" s="166"/>
      <c r="E37" s="166"/>
      <c r="F37" s="166"/>
      <c r="G37" s="164" t="str">
        <f t="shared" si="0"/>
        <v/>
      </c>
      <c r="H37" s="98"/>
    </row>
    <row r="38" spans="1:10" ht="15.75" x14ac:dyDescent="0.3">
      <c r="A38" s="158">
        <v>29</v>
      </c>
      <c r="B38" s="143"/>
      <c r="C38" s="165"/>
      <c r="D38" s="166"/>
      <c r="E38" s="166"/>
      <c r="F38" s="166"/>
      <c r="G38" s="164" t="str">
        <f t="shared" si="0"/>
        <v/>
      </c>
      <c r="H38" s="98"/>
    </row>
    <row r="39" spans="1:10" ht="15.75" x14ac:dyDescent="0.3">
      <c r="A39" s="158" t="s">
        <v>261</v>
      </c>
      <c r="B39" s="143"/>
      <c r="C39" s="165"/>
      <c r="D39" s="166"/>
      <c r="E39" s="166"/>
      <c r="F39" s="166"/>
      <c r="G39" s="164" t="str">
        <f>IF(ISBLANK(B39),"",#REF!+C39-D39)</f>
        <v/>
      </c>
      <c r="H39" s="98"/>
    </row>
    <row r="40" spans="1:10" x14ac:dyDescent="0.3">
      <c r="A40" s="167" t="s">
        <v>298</v>
      </c>
      <c r="B40" s="168"/>
      <c r="C40" s="169"/>
      <c r="D40" s="170"/>
      <c r="E40" s="170"/>
      <c r="F40" s="171"/>
      <c r="G40" s="172" t="str">
        <f>G39</f>
        <v/>
      </c>
      <c r="H40" s="98"/>
    </row>
    <row r="44" spans="1:10" x14ac:dyDescent="0.3">
      <c r="B44" s="175" t="s">
        <v>96</v>
      </c>
      <c r="F44" s="176"/>
    </row>
    <row r="45" spans="1:10" x14ac:dyDescent="0.3">
      <c r="F45" s="174"/>
      <c r="G45" s="174"/>
      <c r="H45" s="174"/>
      <c r="I45" s="174"/>
      <c r="J45" s="174"/>
    </row>
    <row r="46" spans="1:10" x14ac:dyDescent="0.3">
      <c r="C46" s="177"/>
      <c r="F46" s="177"/>
      <c r="G46" s="178"/>
      <c r="H46" s="174"/>
      <c r="I46" s="174"/>
      <c r="J46" s="174"/>
    </row>
    <row r="47" spans="1:10" x14ac:dyDescent="0.3">
      <c r="A47" s="174"/>
      <c r="C47" s="179" t="s">
        <v>251</v>
      </c>
      <c r="F47" s="180" t="s">
        <v>256</v>
      </c>
      <c r="G47" s="178"/>
      <c r="H47" s="174"/>
      <c r="I47" s="174"/>
      <c r="J47" s="174"/>
    </row>
    <row r="48" spans="1:10" x14ac:dyDescent="0.3">
      <c r="A48" s="174"/>
      <c r="C48" s="181" t="s">
        <v>127</v>
      </c>
      <c r="F48" s="173" t="s">
        <v>252</v>
      </c>
      <c r="G48" s="174"/>
      <c r="H48" s="174"/>
      <c r="I48" s="174"/>
      <c r="J48" s="174"/>
    </row>
    <row r="49" spans="2:2" s="174" customFormat="1" x14ac:dyDescent="0.3">
      <c r="B49" s="173"/>
    </row>
    <row r="50" spans="2:2" s="174" customFormat="1" ht="12.75" x14ac:dyDescent="0.2"/>
    <row r="51" spans="2:2" s="174" customFormat="1" ht="12.75" x14ac:dyDescent="0.2"/>
    <row r="52" spans="2:2" s="174" customFormat="1" ht="12.75" x14ac:dyDescent="0.2"/>
    <row r="53" spans="2:2" s="174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C14" activeCellId="3" sqref="C47:D57 C35:D39 C27:D28 C14:D15"/>
    </sheetView>
  </sheetViews>
  <sheetFormatPr defaultRowHeight="15" x14ac:dyDescent="0.3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x14ac:dyDescent="0.2">
      <c r="A1" s="128" t="s">
        <v>287</v>
      </c>
      <c r="B1" s="129"/>
      <c r="C1" s="129"/>
      <c r="D1" s="129"/>
      <c r="E1" s="129"/>
      <c r="F1" s="71"/>
      <c r="G1" s="71"/>
      <c r="H1" s="71"/>
      <c r="I1" s="502" t="s">
        <v>97</v>
      </c>
      <c r="J1" s="502"/>
      <c r="K1" s="135"/>
    </row>
    <row r="2" spans="1:12" s="23" customFormat="1" x14ac:dyDescent="0.3">
      <c r="A2" s="98" t="s">
        <v>128</v>
      </c>
      <c r="B2" s="129"/>
      <c r="C2" s="129"/>
      <c r="D2" s="129"/>
      <c r="E2" s="129"/>
      <c r="F2" s="130"/>
      <c r="G2" s="131"/>
      <c r="H2" s="131"/>
      <c r="I2" s="483" t="str">
        <f>'ფორმა N1'!K2</f>
        <v>01.09.2020 - 31.10.2020</v>
      </c>
      <c r="J2" s="484"/>
      <c r="K2" s="135"/>
    </row>
    <row r="3" spans="1:12" s="23" customFormat="1" x14ac:dyDescent="0.2">
      <c r="A3" s="129"/>
      <c r="B3" s="129"/>
      <c r="C3" s="129"/>
      <c r="D3" s="129"/>
      <c r="E3" s="129"/>
      <c r="F3" s="130"/>
      <c r="G3" s="131"/>
      <c r="H3" s="131"/>
      <c r="I3" s="132"/>
      <c r="J3" s="68"/>
      <c r="K3" s="135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70"/>
      <c r="G4" s="70"/>
      <c r="H4" s="70"/>
      <c r="I4" s="117"/>
      <c r="J4" s="69"/>
      <c r="K4" s="98"/>
      <c r="L4" s="23"/>
    </row>
    <row r="5" spans="1:12" s="2" customFormat="1" x14ac:dyDescent="0.3">
      <c r="A5" s="110" t="str">
        <f>'ფორმა N1'!A5</f>
        <v>მოქალაქეთა პოლიტიკური გაერთიანება „ლელო საქართველოსთვის“</v>
      </c>
      <c r="B5" s="111"/>
      <c r="C5" s="111"/>
      <c r="D5" s="111"/>
      <c r="E5" s="111"/>
      <c r="F5" s="53"/>
      <c r="G5" s="53"/>
      <c r="H5" s="53"/>
      <c r="I5" s="123"/>
      <c r="J5" s="53"/>
      <c r="K5" s="98"/>
    </row>
    <row r="6" spans="1:12" s="23" customFormat="1" ht="13.5" x14ac:dyDescent="0.2">
      <c r="A6" s="133"/>
      <c r="B6" s="134"/>
      <c r="C6" s="134"/>
      <c r="D6" s="129"/>
      <c r="E6" s="129"/>
      <c r="F6" s="129"/>
      <c r="G6" s="129"/>
      <c r="H6" s="129"/>
      <c r="I6" s="129"/>
      <c r="J6" s="129"/>
      <c r="K6" s="135"/>
    </row>
    <row r="7" spans="1:12" ht="45" x14ac:dyDescent="0.3">
      <c r="A7" s="124"/>
      <c r="B7" s="501" t="s">
        <v>208</v>
      </c>
      <c r="C7" s="501"/>
      <c r="D7" s="501" t="s">
        <v>275</v>
      </c>
      <c r="E7" s="501"/>
      <c r="F7" s="501" t="s">
        <v>276</v>
      </c>
      <c r="G7" s="501"/>
      <c r="H7" s="142" t="s">
        <v>262</v>
      </c>
      <c r="I7" s="501" t="s">
        <v>211</v>
      </c>
      <c r="J7" s="501"/>
      <c r="K7" s="136"/>
    </row>
    <row r="8" spans="1:12" x14ac:dyDescent="0.3">
      <c r="A8" s="125" t="s">
        <v>103</v>
      </c>
      <c r="B8" s="126" t="s">
        <v>210</v>
      </c>
      <c r="C8" s="127" t="s">
        <v>209</v>
      </c>
      <c r="D8" s="126" t="s">
        <v>210</v>
      </c>
      <c r="E8" s="127" t="s">
        <v>209</v>
      </c>
      <c r="F8" s="126" t="s">
        <v>210</v>
      </c>
      <c r="G8" s="127" t="s">
        <v>209</v>
      </c>
      <c r="H8" s="127" t="s">
        <v>209</v>
      </c>
      <c r="I8" s="126" t="s">
        <v>210</v>
      </c>
      <c r="J8" s="127" t="s">
        <v>209</v>
      </c>
      <c r="K8" s="136"/>
    </row>
    <row r="9" spans="1:12" x14ac:dyDescent="0.3">
      <c r="A9" s="54" t="s">
        <v>104</v>
      </c>
      <c r="B9" s="75">
        <f>SUM(B10,B14,B17)</f>
        <v>167</v>
      </c>
      <c r="C9" s="75">
        <f>SUM(C10,C14,C17)</f>
        <v>123543.33</v>
      </c>
      <c r="D9" s="75">
        <f t="shared" ref="D9:J9" si="0">SUM(D10,D14,D17)</f>
        <v>0</v>
      </c>
      <c r="E9" s="75">
        <f>SUM(E10,E14,E17)</f>
        <v>0</v>
      </c>
      <c r="F9" s="75">
        <f t="shared" si="0"/>
        <v>0</v>
      </c>
      <c r="G9" s="75">
        <f>SUM(G10,G14,G17)</f>
        <v>0</v>
      </c>
      <c r="H9" s="75">
        <f>SUM(H10,H14,H17)</f>
        <v>0</v>
      </c>
      <c r="I9" s="75">
        <f>SUM(I10,I14,I17)</f>
        <v>167</v>
      </c>
      <c r="J9" s="75">
        <f t="shared" si="0"/>
        <v>119596.9</v>
      </c>
      <c r="K9" s="136"/>
    </row>
    <row r="10" spans="1:12" x14ac:dyDescent="0.3">
      <c r="A10" s="55" t="s">
        <v>105</v>
      </c>
      <c r="B10" s="124">
        <f>SUM(B11:B13)</f>
        <v>0</v>
      </c>
      <c r="C10" s="124">
        <f>SUM(C11:C13)</f>
        <v>0</v>
      </c>
      <c r="D10" s="124">
        <f t="shared" ref="D10:J10" si="1">SUM(D11:D13)</f>
        <v>0</v>
      </c>
      <c r="E10" s="124">
        <f>SUM(E11:E13)</f>
        <v>0</v>
      </c>
      <c r="F10" s="124">
        <f t="shared" si="1"/>
        <v>0</v>
      </c>
      <c r="G10" s="124">
        <f>SUM(G11:G13)</f>
        <v>0</v>
      </c>
      <c r="H10" s="124">
        <f>SUM(H11:H13)</f>
        <v>0</v>
      </c>
      <c r="I10" s="124">
        <f>SUM(I11:I13)</f>
        <v>0</v>
      </c>
      <c r="J10" s="124">
        <f t="shared" si="1"/>
        <v>0</v>
      </c>
      <c r="K10" s="136"/>
    </row>
    <row r="11" spans="1:12" x14ac:dyDescent="0.3">
      <c r="A11" s="55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36"/>
    </row>
    <row r="12" spans="1:12" x14ac:dyDescent="0.3">
      <c r="A12" s="55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36"/>
    </row>
    <row r="13" spans="1:12" x14ac:dyDescent="0.3">
      <c r="A13" s="55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36"/>
    </row>
    <row r="14" spans="1:12" x14ac:dyDescent="0.3">
      <c r="A14" s="55" t="s">
        <v>109</v>
      </c>
      <c r="B14" s="124">
        <f>SUM(B15:B16)</f>
        <v>167</v>
      </c>
      <c r="C14" s="124">
        <f>SUM(C15:C16)</f>
        <v>123543.33</v>
      </c>
      <c r="D14" s="124">
        <f t="shared" ref="D14:J14" si="2">SUM(D15:D16)</f>
        <v>0</v>
      </c>
      <c r="E14" s="124">
        <f>SUM(E15:E16)</f>
        <v>0</v>
      </c>
      <c r="F14" s="124">
        <f t="shared" si="2"/>
        <v>0</v>
      </c>
      <c r="G14" s="124">
        <f>SUM(G15:G16)</f>
        <v>0</v>
      </c>
      <c r="H14" s="124">
        <f>SUM(H15:H16)</f>
        <v>0</v>
      </c>
      <c r="I14" s="124">
        <f>SUM(I15:I16)</f>
        <v>167</v>
      </c>
      <c r="J14" s="124">
        <f t="shared" si="2"/>
        <v>119596.9</v>
      </c>
      <c r="K14" s="136"/>
    </row>
    <row r="15" spans="1:12" x14ac:dyDescent="0.3">
      <c r="A15" s="55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36"/>
    </row>
    <row r="16" spans="1:12" x14ac:dyDescent="0.3">
      <c r="A16" s="55" t="s">
        <v>111</v>
      </c>
      <c r="B16" s="26">
        <v>167</v>
      </c>
      <c r="C16" s="26">
        <v>123543.33</v>
      </c>
      <c r="D16" s="26"/>
      <c r="E16" s="26"/>
      <c r="F16" s="26"/>
      <c r="G16" s="26"/>
      <c r="H16" s="26"/>
      <c r="I16" s="26">
        <v>167</v>
      </c>
      <c r="J16" s="26">
        <v>119596.9</v>
      </c>
      <c r="K16" s="136"/>
    </row>
    <row r="17" spans="1:11" x14ac:dyDescent="0.3">
      <c r="A17" s="55" t="s">
        <v>112</v>
      </c>
      <c r="B17" s="124">
        <f>SUM(B18:B19,B22,B23)</f>
        <v>0</v>
      </c>
      <c r="C17" s="124">
        <f>SUM(C18:C19,C22,C23)</f>
        <v>0</v>
      </c>
      <c r="D17" s="124">
        <f t="shared" ref="D17:J17" si="3">SUM(D18:D19,D22,D23)</f>
        <v>0</v>
      </c>
      <c r="E17" s="124">
        <f>SUM(E18:E19,E22,E23)</f>
        <v>0</v>
      </c>
      <c r="F17" s="124">
        <f t="shared" si="3"/>
        <v>0</v>
      </c>
      <c r="G17" s="124">
        <f>SUM(G18:G19,G22,G23)</f>
        <v>0</v>
      </c>
      <c r="H17" s="124">
        <f>SUM(H18:H19,H22,H23)</f>
        <v>0</v>
      </c>
      <c r="I17" s="124">
        <f>SUM(I18:I19,I22,I23)</f>
        <v>0</v>
      </c>
      <c r="J17" s="124">
        <f t="shared" si="3"/>
        <v>0</v>
      </c>
      <c r="K17" s="136"/>
    </row>
    <row r="18" spans="1:11" x14ac:dyDescent="0.3">
      <c r="A18" s="55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36"/>
    </row>
    <row r="19" spans="1:11" x14ac:dyDescent="0.3">
      <c r="A19" s="55" t="s">
        <v>114</v>
      </c>
      <c r="B19" s="124">
        <f>SUM(B20:B21)</f>
        <v>0</v>
      </c>
      <c r="C19" s="124">
        <f>SUM(C20:C21)</f>
        <v>0</v>
      </c>
      <c r="D19" s="124">
        <f t="shared" ref="D19:J19" si="4">SUM(D20:D21)</f>
        <v>0</v>
      </c>
      <c r="E19" s="124">
        <f>SUM(E20:E21)</f>
        <v>0</v>
      </c>
      <c r="F19" s="124">
        <f t="shared" si="4"/>
        <v>0</v>
      </c>
      <c r="G19" s="124">
        <f>SUM(G20:G21)</f>
        <v>0</v>
      </c>
      <c r="H19" s="124">
        <f>SUM(H20:H21)</f>
        <v>0</v>
      </c>
      <c r="I19" s="124">
        <f>SUM(I20:I21)</f>
        <v>0</v>
      </c>
      <c r="J19" s="124">
        <f t="shared" si="4"/>
        <v>0</v>
      </c>
      <c r="K19" s="136"/>
    </row>
    <row r="20" spans="1:11" x14ac:dyDescent="0.3">
      <c r="A20" s="55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36"/>
    </row>
    <row r="21" spans="1:11" x14ac:dyDescent="0.3">
      <c r="A21" s="55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36"/>
    </row>
    <row r="22" spans="1:11" x14ac:dyDescent="0.3">
      <c r="A22" s="55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36"/>
    </row>
    <row r="23" spans="1:11" x14ac:dyDescent="0.3">
      <c r="A23" s="55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36"/>
    </row>
    <row r="24" spans="1:11" x14ac:dyDescent="0.3">
      <c r="A24" s="54" t="s">
        <v>119</v>
      </c>
      <c r="B24" s="75">
        <f>SUM(B25:B31)</f>
        <v>0</v>
      </c>
      <c r="C24" s="75">
        <f t="shared" ref="C24:J24" si="5">SUM(C25:C31)</f>
        <v>0</v>
      </c>
      <c r="D24" s="75">
        <f t="shared" si="5"/>
        <v>0</v>
      </c>
      <c r="E24" s="75">
        <f t="shared" si="5"/>
        <v>0</v>
      </c>
      <c r="F24" s="75">
        <f t="shared" si="5"/>
        <v>0</v>
      </c>
      <c r="G24" s="75">
        <f t="shared" si="5"/>
        <v>0</v>
      </c>
      <c r="H24" s="75">
        <f t="shared" si="5"/>
        <v>0</v>
      </c>
      <c r="I24" s="75">
        <f t="shared" si="5"/>
        <v>0</v>
      </c>
      <c r="J24" s="75">
        <f t="shared" si="5"/>
        <v>0</v>
      </c>
      <c r="K24" s="136"/>
    </row>
    <row r="25" spans="1:11" x14ac:dyDescent="0.3">
      <c r="A25" s="55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36"/>
    </row>
    <row r="26" spans="1:11" x14ac:dyDescent="0.3">
      <c r="A26" s="55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36"/>
    </row>
    <row r="27" spans="1:11" x14ac:dyDescent="0.3">
      <c r="A27" s="55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36"/>
    </row>
    <row r="28" spans="1:11" x14ac:dyDescent="0.3">
      <c r="A28" s="55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36"/>
    </row>
    <row r="29" spans="1:11" x14ac:dyDescent="0.3">
      <c r="A29" s="55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36"/>
    </row>
    <row r="30" spans="1:11" x14ac:dyDescent="0.3">
      <c r="A30" s="55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36"/>
    </row>
    <row r="31" spans="1:11" x14ac:dyDescent="0.3">
      <c r="A31" s="55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36"/>
    </row>
    <row r="32" spans="1:11" x14ac:dyDescent="0.3">
      <c r="A32" s="54" t="s">
        <v>120</v>
      </c>
      <c r="B32" s="75">
        <f>SUM(B33:B35)</f>
        <v>0</v>
      </c>
      <c r="C32" s="75">
        <f>SUM(C33:C35)</f>
        <v>0</v>
      </c>
      <c r="D32" s="75">
        <f t="shared" ref="D32:J32" si="6">SUM(D33:D35)</f>
        <v>0</v>
      </c>
      <c r="E32" s="75">
        <f>SUM(E33:E35)</f>
        <v>0</v>
      </c>
      <c r="F32" s="75">
        <f t="shared" si="6"/>
        <v>0</v>
      </c>
      <c r="G32" s="75">
        <f>SUM(G33:G35)</f>
        <v>0</v>
      </c>
      <c r="H32" s="75">
        <f>SUM(H33:H35)</f>
        <v>0</v>
      </c>
      <c r="I32" s="75">
        <f>SUM(I33:I35)</f>
        <v>0</v>
      </c>
      <c r="J32" s="75">
        <f t="shared" si="6"/>
        <v>0</v>
      </c>
      <c r="K32" s="136"/>
    </row>
    <row r="33" spans="1:11" x14ac:dyDescent="0.3">
      <c r="A33" s="55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36"/>
    </row>
    <row r="34" spans="1:11" x14ac:dyDescent="0.3">
      <c r="A34" s="55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36"/>
    </row>
    <row r="35" spans="1:11" x14ac:dyDescent="0.3">
      <c r="A35" s="55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36"/>
    </row>
    <row r="36" spans="1:11" x14ac:dyDescent="0.3">
      <c r="A36" s="54" t="s">
        <v>121</v>
      </c>
      <c r="B36" s="75">
        <f t="shared" ref="B36:J36" si="7">SUM(B37:B39,B42)</f>
        <v>0</v>
      </c>
      <c r="C36" s="75">
        <f t="shared" si="7"/>
        <v>0</v>
      </c>
      <c r="D36" s="75">
        <f t="shared" si="7"/>
        <v>0</v>
      </c>
      <c r="E36" s="75">
        <f t="shared" si="7"/>
        <v>0</v>
      </c>
      <c r="F36" s="75">
        <f t="shared" si="7"/>
        <v>0</v>
      </c>
      <c r="G36" s="75">
        <f t="shared" si="7"/>
        <v>0</v>
      </c>
      <c r="H36" s="75">
        <f t="shared" si="7"/>
        <v>0</v>
      </c>
      <c r="I36" s="75">
        <f t="shared" si="7"/>
        <v>0</v>
      </c>
      <c r="J36" s="75">
        <f t="shared" si="7"/>
        <v>0</v>
      </c>
      <c r="K36" s="136"/>
    </row>
    <row r="37" spans="1:11" x14ac:dyDescent="0.3">
      <c r="A37" s="55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36"/>
    </row>
    <row r="38" spans="1:11" x14ac:dyDescent="0.3">
      <c r="A38" s="55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36"/>
    </row>
    <row r="39" spans="1:11" x14ac:dyDescent="0.3">
      <c r="A39" s="55" t="s">
        <v>124</v>
      </c>
      <c r="B39" s="124">
        <f t="shared" ref="B39:J39" si="8">SUM(B40:B41)</f>
        <v>0</v>
      </c>
      <c r="C39" s="124">
        <f t="shared" si="8"/>
        <v>0</v>
      </c>
      <c r="D39" s="124">
        <f t="shared" si="8"/>
        <v>0</v>
      </c>
      <c r="E39" s="124">
        <f t="shared" si="8"/>
        <v>0</v>
      </c>
      <c r="F39" s="124">
        <f t="shared" si="8"/>
        <v>0</v>
      </c>
      <c r="G39" s="124">
        <f t="shared" si="8"/>
        <v>0</v>
      </c>
      <c r="H39" s="124">
        <f t="shared" si="8"/>
        <v>0</v>
      </c>
      <c r="I39" s="124">
        <f t="shared" si="8"/>
        <v>0</v>
      </c>
      <c r="J39" s="124">
        <f t="shared" si="8"/>
        <v>0</v>
      </c>
      <c r="K39" s="136"/>
    </row>
    <row r="40" spans="1:11" ht="30" x14ac:dyDescent="0.3">
      <c r="A40" s="55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36"/>
    </row>
    <row r="41" spans="1:11" x14ac:dyDescent="0.3">
      <c r="A41" s="55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36"/>
    </row>
    <row r="42" spans="1:11" x14ac:dyDescent="0.3">
      <c r="A42" s="55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36"/>
    </row>
    <row r="43" spans="1:1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2.75" x14ac:dyDescent="0.2"/>
    <row r="45" spans="1:11" s="23" customFormat="1" x14ac:dyDescent="0.3">
      <c r="A45" s="25"/>
    </row>
    <row r="46" spans="1:11" s="2" customFormat="1" x14ac:dyDescent="0.3">
      <c r="A46" s="64" t="s">
        <v>96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63"/>
      <c r="C48" s="63"/>
      <c r="F48" s="63"/>
      <c r="G48" s="66"/>
      <c r="H48" s="63"/>
      <c r="I48"/>
      <c r="J48"/>
    </row>
    <row r="49" spans="1:10" s="2" customFormat="1" x14ac:dyDescent="0.3">
      <c r="B49" s="62" t="s">
        <v>251</v>
      </c>
      <c r="F49" s="12" t="s">
        <v>256</v>
      </c>
      <c r="G49" s="65"/>
      <c r="I49"/>
      <c r="J49"/>
    </row>
    <row r="50" spans="1:10" s="2" customFormat="1" x14ac:dyDescent="0.3">
      <c r="B50" s="59" t="s">
        <v>127</v>
      </c>
      <c r="F50" s="2" t="s">
        <v>252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view="pageBreakPreview" topLeftCell="A85" zoomScale="80" zoomScaleNormal="80" zoomScaleSheetLayoutView="80" workbookViewId="0">
      <selection activeCell="C14" activeCellId="3" sqref="C47:D57 C35:D39 C27:D28 C14:D15"/>
    </sheetView>
  </sheetViews>
  <sheetFormatPr defaultRowHeight="12.75" x14ac:dyDescent="0.2"/>
  <cols>
    <col min="1" max="1" width="6" style="189" customWidth="1"/>
    <col min="2" max="2" width="21.140625" style="189" customWidth="1"/>
    <col min="3" max="3" width="25.140625" style="189" bestFit="1" customWidth="1"/>
    <col min="4" max="4" width="18.42578125" style="189" customWidth="1"/>
    <col min="5" max="5" width="19.5703125" style="189" customWidth="1"/>
    <col min="6" max="6" width="22" style="189" customWidth="1"/>
    <col min="7" max="7" width="25.28515625" style="189" customWidth="1"/>
    <col min="8" max="8" width="18.28515625" style="189" customWidth="1"/>
    <col min="9" max="9" width="17.140625" style="189" customWidth="1"/>
    <col min="10" max="16384" width="9.140625" style="189"/>
  </cols>
  <sheetData>
    <row r="1" spans="1:9" ht="15" x14ac:dyDescent="0.2">
      <c r="A1" s="182" t="s">
        <v>459</v>
      </c>
      <c r="B1" s="182"/>
      <c r="C1" s="183"/>
      <c r="D1" s="183"/>
      <c r="E1" s="183"/>
      <c r="F1" s="183"/>
      <c r="G1" s="183"/>
      <c r="H1" s="183"/>
      <c r="I1" s="346" t="s">
        <v>97</v>
      </c>
    </row>
    <row r="2" spans="1:9" ht="15" x14ac:dyDescent="0.3">
      <c r="A2" s="139" t="s">
        <v>128</v>
      </c>
      <c r="B2" s="139"/>
      <c r="C2" s="183"/>
      <c r="D2" s="183"/>
      <c r="E2" s="183"/>
      <c r="F2" s="183"/>
      <c r="G2" s="183"/>
      <c r="H2" s="183"/>
      <c r="I2" s="343" t="str">
        <f>'ფორმა N1'!K2</f>
        <v>01.09.2020 - 31.10.2020</v>
      </c>
    </row>
    <row r="3" spans="1:9" ht="15" x14ac:dyDescent="0.2">
      <c r="A3" s="183"/>
      <c r="B3" s="183"/>
      <c r="C3" s="183"/>
      <c r="D3" s="183"/>
      <c r="E3" s="183"/>
      <c r="F3" s="183"/>
      <c r="G3" s="183"/>
      <c r="H3" s="183"/>
      <c r="I3" s="132"/>
    </row>
    <row r="4" spans="1:9" ht="15" x14ac:dyDescent="0.3">
      <c r="A4" s="107" t="s">
        <v>257</v>
      </c>
      <c r="B4" s="107"/>
      <c r="C4" s="107"/>
      <c r="D4" s="107"/>
      <c r="E4" s="354"/>
      <c r="F4" s="184"/>
      <c r="G4" s="183"/>
      <c r="H4" s="183"/>
      <c r="I4" s="184"/>
    </row>
    <row r="5" spans="1:9" s="359" customFormat="1" ht="15" x14ac:dyDescent="0.3">
      <c r="A5" s="355" t="str">
        <f>'ფორმა N1'!A5</f>
        <v>მოქალაქეთა პოლიტიკური გაერთიანება „ლელო საქართველოსთვის“</v>
      </c>
      <c r="B5" s="355"/>
      <c r="C5" s="356"/>
      <c r="D5" s="356"/>
      <c r="E5" s="356"/>
      <c r="F5" s="357"/>
      <c r="G5" s="358"/>
      <c r="H5" s="358"/>
      <c r="I5" s="357"/>
    </row>
    <row r="6" spans="1:9" ht="13.5" x14ac:dyDescent="0.2">
      <c r="A6" s="133"/>
      <c r="B6" s="133"/>
      <c r="C6" s="360"/>
      <c r="D6" s="360"/>
      <c r="E6" s="360"/>
      <c r="F6" s="183"/>
      <c r="G6" s="183"/>
      <c r="H6" s="183"/>
      <c r="I6" s="183"/>
    </row>
    <row r="7" spans="1:9" ht="60" x14ac:dyDescent="0.2">
      <c r="A7" s="361" t="s">
        <v>64</v>
      </c>
      <c r="B7" s="361" t="s">
        <v>450</v>
      </c>
      <c r="C7" s="362" t="s">
        <v>451</v>
      </c>
      <c r="D7" s="362" t="s">
        <v>452</v>
      </c>
      <c r="E7" s="362" t="s">
        <v>453</v>
      </c>
      <c r="F7" s="362" t="s">
        <v>346</v>
      </c>
      <c r="G7" s="362" t="s">
        <v>454</v>
      </c>
      <c r="H7" s="362" t="s">
        <v>455</v>
      </c>
      <c r="I7" s="362" t="s">
        <v>456</v>
      </c>
    </row>
    <row r="8" spans="1:9" ht="15" x14ac:dyDescent="0.2">
      <c r="A8" s="361">
        <v>1</v>
      </c>
      <c r="B8" s="361">
        <v>2</v>
      </c>
      <c r="C8" s="361">
        <v>3</v>
      </c>
      <c r="D8" s="362">
        <v>4</v>
      </c>
      <c r="E8" s="361">
        <v>5</v>
      </c>
      <c r="F8" s="362">
        <v>6</v>
      </c>
      <c r="G8" s="361">
        <v>7</v>
      </c>
      <c r="H8" s="362">
        <v>8</v>
      </c>
      <c r="I8" s="362">
        <v>9</v>
      </c>
    </row>
    <row r="9" spans="1:9" ht="45" x14ac:dyDescent="0.2">
      <c r="A9" s="363">
        <v>1</v>
      </c>
      <c r="B9" s="363" t="s">
        <v>484</v>
      </c>
      <c r="C9" s="364" t="s">
        <v>485</v>
      </c>
      <c r="D9" s="364" t="s">
        <v>486</v>
      </c>
      <c r="E9" s="364" t="s">
        <v>487</v>
      </c>
      <c r="F9" s="364" t="s">
        <v>488</v>
      </c>
      <c r="G9" s="364">
        <v>27358.5</v>
      </c>
      <c r="H9" s="364">
        <v>205129653</v>
      </c>
      <c r="I9" s="364" t="s">
        <v>489</v>
      </c>
    </row>
    <row r="10" spans="1:9" ht="75" x14ac:dyDescent="0.2">
      <c r="A10" s="363">
        <v>2</v>
      </c>
      <c r="B10" s="363" t="s">
        <v>484</v>
      </c>
      <c r="C10" s="364" t="s">
        <v>490</v>
      </c>
      <c r="D10" s="364" t="s">
        <v>491</v>
      </c>
      <c r="E10" s="364" t="s">
        <v>492</v>
      </c>
      <c r="F10" s="364" t="s">
        <v>493</v>
      </c>
      <c r="G10" s="364">
        <v>2287.5</v>
      </c>
      <c r="H10" s="364">
        <v>205129653</v>
      </c>
      <c r="I10" s="364" t="s">
        <v>489</v>
      </c>
    </row>
    <row r="11" spans="1:9" ht="45" x14ac:dyDescent="0.2">
      <c r="A11" s="363">
        <v>3</v>
      </c>
      <c r="B11" s="363" t="s">
        <v>484</v>
      </c>
      <c r="C11" s="364" t="s">
        <v>485</v>
      </c>
      <c r="D11" s="364" t="s">
        <v>486</v>
      </c>
      <c r="E11" s="364" t="s">
        <v>494</v>
      </c>
      <c r="F11" s="364" t="s">
        <v>495</v>
      </c>
      <c r="G11" s="364">
        <v>2000</v>
      </c>
      <c r="H11" s="364">
        <v>205129653</v>
      </c>
      <c r="I11" s="364" t="s">
        <v>489</v>
      </c>
    </row>
    <row r="12" spans="1:9" ht="45" x14ac:dyDescent="0.2">
      <c r="A12" s="363">
        <v>4</v>
      </c>
      <c r="B12" s="363" t="s">
        <v>484</v>
      </c>
      <c r="C12" s="364" t="s">
        <v>496</v>
      </c>
      <c r="D12" s="364" t="s">
        <v>497</v>
      </c>
      <c r="E12" s="364" t="s">
        <v>492</v>
      </c>
      <c r="F12" s="364" t="s">
        <v>498</v>
      </c>
      <c r="G12" s="364">
        <v>9150</v>
      </c>
      <c r="H12" s="364">
        <v>202904651</v>
      </c>
      <c r="I12" s="364" t="s">
        <v>499</v>
      </c>
    </row>
    <row r="13" spans="1:9" ht="60" x14ac:dyDescent="0.2">
      <c r="A13" s="363">
        <v>5</v>
      </c>
      <c r="B13" s="363" t="s">
        <v>484</v>
      </c>
      <c r="C13" s="364" t="s">
        <v>500</v>
      </c>
      <c r="D13" s="364" t="s">
        <v>501</v>
      </c>
      <c r="E13" s="364" t="s">
        <v>492</v>
      </c>
      <c r="F13" s="364" t="s">
        <v>502</v>
      </c>
      <c r="G13" s="364">
        <v>921.70999999999992</v>
      </c>
      <c r="H13" s="364">
        <v>205186957</v>
      </c>
      <c r="I13" s="364" t="s">
        <v>503</v>
      </c>
    </row>
    <row r="14" spans="1:9" ht="60" x14ac:dyDescent="0.2">
      <c r="A14" s="363">
        <v>6</v>
      </c>
      <c r="B14" s="363" t="s">
        <v>484</v>
      </c>
      <c r="C14" s="364" t="s">
        <v>504</v>
      </c>
      <c r="D14" s="364" t="s">
        <v>505</v>
      </c>
      <c r="E14" s="364" t="s">
        <v>506</v>
      </c>
      <c r="F14" s="364" t="s">
        <v>507</v>
      </c>
      <c r="G14" s="364">
        <v>2125</v>
      </c>
      <c r="H14" s="364">
        <v>60001107504</v>
      </c>
      <c r="I14" s="364" t="s">
        <v>508</v>
      </c>
    </row>
    <row r="15" spans="1:9" ht="60" x14ac:dyDescent="0.2">
      <c r="A15" s="363">
        <v>7</v>
      </c>
      <c r="B15" s="363" t="s">
        <v>484</v>
      </c>
      <c r="C15" s="364" t="s">
        <v>509</v>
      </c>
      <c r="D15" s="364" t="s">
        <v>510</v>
      </c>
      <c r="E15" s="364" t="s">
        <v>506</v>
      </c>
      <c r="F15" s="364" t="s">
        <v>511</v>
      </c>
      <c r="G15" s="364">
        <v>3050</v>
      </c>
      <c r="H15" s="364">
        <v>19001061438</v>
      </c>
      <c r="I15" s="364" t="s">
        <v>512</v>
      </c>
    </row>
    <row r="16" spans="1:9" ht="60" x14ac:dyDescent="0.2">
      <c r="A16" s="363">
        <v>8</v>
      </c>
      <c r="B16" s="363" t="s">
        <v>484</v>
      </c>
      <c r="C16" s="364" t="s">
        <v>2050</v>
      </c>
      <c r="D16" s="364" t="s">
        <v>2051</v>
      </c>
      <c r="E16" s="364" t="s">
        <v>2052</v>
      </c>
      <c r="F16" s="364" t="s">
        <v>2053</v>
      </c>
      <c r="G16" s="364">
        <v>3050</v>
      </c>
      <c r="H16" s="364" t="s">
        <v>2054</v>
      </c>
      <c r="I16" s="364" t="s">
        <v>2055</v>
      </c>
    </row>
    <row r="17" spans="1:9" ht="60" x14ac:dyDescent="0.2">
      <c r="A17" s="363">
        <v>9</v>
      </c>
      <c r="B17" s="363" t="s">
        <v>484</v>
      </c>
      <c r="C17" s="364" t="s">
        <v>513</v>
      </c>
      <c r="D17" s="364" t="s">
        <v>514</v>
      </c>
      <c r="E17" s="364" t="s">
        <v>515</v>
      </c>
      <c r="F17" s="364" t="s">
        <v>516</v>
      </c>
      <c r="G17" s="364">
        <v>1800</v>
      </c>
      <c r="H17" s="364">
        <v>20001015196</v>
      </c>
      <c r="I17" s="364" t="s">
        <v>517</v>
      </c>
    </row>
    <row r="18" spans="1:9" ht="60" x14ac:dyDescent="0.2">
      <c r="A18" s="363">
        <v>10</v>
      </c>
      <c r="B18" s="363" t="s">
        <v>484</v>
      </c>
      <c r="C18" s="364" t="s">
        <v>518</v>
      </c>
      <c r="D18" s="364" t="s">
        <v>519</v>
      </c>
      <c r="E18" s="364" t="s">
        <v>520</v>
      </c>
      <c r="F18" s="364" t="s">
        <v>521</v>
      </c>
      <c r="G18" s="364">
        <v>2867</v>
      </c>
      <c r="H18" s="364" t="s">
        <v>522</v>
      </c>
      <c r="I18" s="364" t="s">
        <v>523</v>
      </c>
    </row>
    <row r="19" spans="1:9" ht="60" x14ac:dyDescent="0.2">
      <c r="A19" s="363">
        <v>11</v>
      </c>
      <c r="B19" s="363" t="s">
        <v>484</v>
      </c>
      <c r="C19" s="364" t="s">
        <v>524</v>
      </c>
      <c r="D19" s="364" t="s">
        <v>525</v>
      </c>
      <c r="E19" s="364" t="s">
        <v>526</v>
      </c>
      <c r="F19" s="364" t="s">
        <v>527</v>
      </c>
      <c r="G19" s="364">
        <v>2440</v>
      </c>
      <c r="H19" s="364" t="s">
        <v>528</v>
      </c>
      <c r="I19" s="364" t="s">
        <v>529</v>
      </c>
    </row>
    <row r="20" spans="1:9" ht="60" x14ac:dyDescent="0.2">
      <c r="A20" s="363">
        <v>12</v>
      </c>
      <c r="B20" s="363" t="s">
        <v>484</v>
      </c>
      <c r="C20" s="364" t="s">
        <v>530</v>
      </c>
      <c r="D20" s="364" t="s">
        <v>531</v>
      </c>
      <c r="E20" s="364" t="s">
        <v>520</v>
      </c>
      <c r="F20" s="364" t="s">
        <v>532</v>
      </c>
      <c r="G20" s="364">
        <v>3050</v>
      </c>
      <c r="H20" s="364" t="s">
        <v>533</v>
      </c>
      <c r="I20" s="364" t="s">
        <v>534</v>
      </c>
    </row>
    <row r="21" spans="1:9" ht="60" x14ac:dyDescent="0.2">
      <c r="A21" s="363">
        <v>13</v>
      </c>
      <c r="B21" s="363" t="s">
        <v>484</v>
      </c>
      <c r="C21" s="364" t="s">
        <v>535</v>
      </c>
      <c r="D21" s="364" t="s">
        <v>536</v>
      </c>
      <c r="E21" s="364" t="s">
        <v>520</v>
      </c>
      <c r="F21" s="364" t="s">
        <v>537</v>
      </c>
      <c r="G21" s="364">
        <v>3431.25</v>
      </c>
      <c r="H21" s="364">
        <v>61001014704</v>
      </c>
      <c r="I21" s="364" t="s">
        <v>538</v>
      </c>
    </row>
    <row r="22" spans="1:9" ht="105" x14ac:dyDescent="0.2">
      <c r="A22" s="363">
        <v>14</v>
      </c>
      <c r="B22" s="363" t="s">
        <v>484</v>
      </c>
      <c r="C22" s="364" t="s">
        <v>539</v>
      </c>
      <c r="D22" s="364" t="s">
        <v>540</v>
      </c>
      <c r="E22" s="364" t="s">
        <v>520</v>
      </c>
      <c r="F22" s="364" t="s">
        <v>541</v>
      </c>
      <c r="G22" s="364">
        <v>2440</v>
      </c>
      <c r="H22" s="364">
        <v>400155896</v>
      </c>
      <c r="I22" s="364" t="s">
        <v>542</v>
      </c>
    </row>
    <row r="23" spans="1:9" ht="60" x14ac:dyDescent="0.2">
      <c r="A23" s="363">
        <v>15</v>
      </c>
      <c r="B23" s="363" t="s">
        <v>484</v>
      </c>
      <c r="C23" s="364" t="s">
        <v>543</v>
      </c>
      <c r="D23" s="364" t="s">
        <v>544</v>
      </c>
      <c r="E23" s="364" t="s">
        <v>545</v>
      </c>
      <c r="F23" s="364" t="s">
        <v>546</v>
      </c>
      <c r="G23" s="364">
        <v>1250</v>
      </c>
      <c r="H23" s="364">
        <v>33001019844</v>
      </c>
      <c r="I23" s="364" t="s">
        <v>547</v>
      </c>
    </row>
    <row r="24" spans="1:9" ht="60" x14ac:dyDescent="0.2">
      <c r="A24" s="363">
        <v>16</v>
      </c>
      <c r="B24" s="363" t="s">
        <v>484</v>
      </c>
      <c r="C24" s="364" t="s">
        <v>548</v>
      </c>
      <c r="D24" s="364" t="s">
        <v>549</v>
      </c>
      <c r="E24" s="364" t="s">
        <v>506</v>
      </c>
      <c r="F24" s="364" t="s">
        <v>532</v>
      </c>
      <c r="G24" s="364">
        <v>1750</v>
      </c>
      <c r="H24" s="364">
        <v>59001009623</v>
      </c>
      <c r="I24" s="364" t="s">
        <v>550</v>
      </c>
    </row>
    <row r="25" spans="1:9" ht="60" x14ac:dyDescent="0.2">
      <c r="A25" s="363">
        <v>17</v>
      </c>
      <c r="B25" s="363" t="s">
        <v>484</v>
      </c>
      <c r="C25" s="364" t="s">
        <v>548</v>
      </c>
      <c r="D25" s="364" t="s">
        <v>551</v>
      </c>
      <c r="E25" s="364" t="s">
        <v>506</v>
      </c>
      <c r="F25" s="364" t="s">
        <v>552</v>
      </c>
      <c r="G25" s="364">
        <v>1250</v>
      </c>
      <c r="H25" s="364">
        <v>59001024812</v>
      </c>
      <c r="I25" s="364" t="s">
        <v>553</v>
      </c>
    </row>
    <row r="26" spans="1:9" ht="60" x14ac:dyDescent="0.2">
      <c r="A26" s="363">
        <v>18</v>
      </c>
      <c r="B26" s="363" t="s">
        <v>484</v>
      </c>
      <c r="C26" s="364" t="s">
        <v>554</v>
      </c>
      <c r="D26" s="364" t="s">
        <v>555</v>
      </c>
      <c r="E26" s="364" t="s">
        <v>556</v>
      </c>
      <c r="F26" s="364" t="s">
        <v>557</v>
      </c>
      <c r="G26" s="364">
        <v>3431.25</v>
      </c>
      <c r="H26" s="364" t="s">
        <v>558</v>
      </c>
      <c r="I26" s="364" t="s">
        <v>559</v>
      </c>
    </row>
    <row r="27" spans="1:9" ht="60" x14ac:dyDescent="0.2">
      <c r="A27" s="363">
        <v>19</v>
      </c>
      <c r="B27" s="363" t="s">
        <v>484</v>
      </c>
      <c r="C27" s="364" t="s">
        <v>560</v>
      </c>
      <c r="D27" s="364" t="s">
        <v>561</v>
      </c>
      <c r="E27" s="364" t="s">
        <v>562</v>
      </c>
      <c r="F27" s="364" t="s">
        <v>563</v>
      </c>
      <c r="G27" s="364">
        <v>2000</v>
      </c>
      <c r="H27" s="364">
        <v>54001007568</v>
      </c>
      <c r="I27" s="364" t="s">
        <v>564</v>
      </c>
    </row>
    <row r="28" spans="1:9" ht="60" x14ac:dyDescent="0.2">
      <c r="A28" s="363">
        <v>20</v>
      </c>
      <c r="B28" s="363" t="s">
        <v>484</v>
      </c>
      <c r="C28" s="364" t="s">
        <v>565</v>
      </c>
      <c r="D28" s="364" t="s">
        <v>566</v>
      </c>
      <c r="E28" s="364" t="s">
        <v>567</v>
      </c>
      <c r="F28" s="364" t="s">
        <v>568</v>
      </c>
      <c r="G28" s="364">
        <v>1525</v>
      </c>
      <c r="H28" s="364">
        <v>61001060007</v>
      </c>
      <c r="I28" s="364" t="s">
        <v>569</v>
      </c>
    </row>
    <row r="29" spans="1:9" ht="60" x14ac:dyDescent="0.2">
      <c r="A29" s="363">
        <v>21</v>
      </c>
      <c r="B29" s="363" t="s">
        <v>484</v>
      </c>
      <c r="C29" s="364" t="s">
        <v>570</v>
      </c>
      <c r="D29" s="364" t="s">
        <v>571</v>
      </c>
      <c r="E29" s="364" t="s">
        <v>567</v>
      </c>
      <c r="F29" s="364" t="s">
        <v>572</v>
      </c>
      <c r="G29" s="364">
        <v>1625</v>
      </c>
      <c r="H29" s="364">
        <v>47001004543</v>
      </c>
      <c r="I29" s="364" t="s">
        <v>573</v>
      </c>
    </row>
    <row r="30" spans="1:9" ht="60" x14ac:dyDescent="0.2">
      <c r="A30" s="363">
        <v>22</v>
      </c>
      <c r="B30" s="363" t="s">
        <v>484</v>
      </c>
      <c r="C30" s="364" t="s">
        <v>574</v>
      </c>
      <c r="D30" s="364" t="s">
        <v>575</v>
      </c>
      <c r="E30" s="364" t="s">
        <v>567</v>
      </c>
      <c r="F30" s="364" t="s">
        <v>576</v>
      </c>
      <c r="G30" s="364">
        <v>1500</v>
      </c>
      <c r="H30" s="364">
        <v>35001017859</v>
      </c>
      <c r="I30" s="364" t="s">
        <v>577</v>
      </c>
    </row>
    <row r="31" spans="1:9" ht="60" x14ac:dyDescent="0.2">
      <c r="A31" s="363">
        <v>23</v>
      </c>
      <c r="B31" s="363" t="s">
        <v>484</v>
      </c>
      <c r="C31" s="364" t="s">
        <v>578</v>
      </c>
      <c r="D31" s="364" t="s">
        <v>571</v>
      </c>
      <c r="E31" s="364" t="s">
        <v>567</v>
      </c>
      <c r="F31" s="364" t="s">
        <v>579</v>
      </c>
      <c r="G31" s="364">
        <v>1000</v>
      </c>
      <c r="H31" s="364">
        <v>12001013037</v>
      </c>
      <c r="I31" s="364" t="s">
        <v>580</v>
      </c>
    </row>
    <row r="32" spans="1:9" ht="60" x14ac:dyDescent="0.2">
      <c r="A32" s="363">
        <v>24</v>
      </c>
      <c r="B32" s="363" t="s">
        <v>484</v>
      </c>
      <c r="C32" s="364" t="s">
        <v>581</v>
      </c>
      <c r="D32" s="364" t="s">
        <v>582</v>
      </c>
      <c r="E32" s="364" t="s">
        <v>567</v>
      </c>
      <c r="F32" s="364" t="s">
        <v>583</v>
      </c>
      <c r="G32" s="364">
        <v>1875</v>
      </c>
      <c r="H32" s="364" t="s">
        <v>584</v>
      </c>
      <c r="I32" s="364" t="s">
        <v>585</v>
      </c>
    </row>
    <row r="33" spans="1:9" ht="60" x14ac:dyDescent="0.2">
      <c r="A33" s="363">
        <v>25</v>
      </c>
      <c r="B33" s="363" t="s">
        <v>484</v>
      </c>
      <c r="C33" s="364" t="s">
        <v>586</v>
      </c>
      <c r="D33" s="364" t="s">
        <v>587</v>
      </c>
      <c r="E33" s="364" t="s">
        <v>588</v>
      </c>
      <c r="F33" s="364" t="s">
        <v>589</v>
      </c>
      <c r="G33" s="364">
        <v>1200</v>
      </c>
      <c r="H33" s="364">
        <v>40001004177</v>
      </c>
      <c r="I33" s="364" t="s">
        <v>590</v>
      </c>
    </row>
    <row r="34" spans="1:9" ht="60" x14ac:dyDescent="0.2">
      <c r="A34" s="363">
        <v>26</v>
      </c>
      <c r="B34" s="363" t="s">
        <v>484</v>
      </c>
      <c r="C34" s="364" t="s">
        <v>591</v>
      </c>
      <c r="D34" s="364" t="s">
        <v>592</v>
      </c>
      <c r="E34" s="364" t="s">
        <v>593</v>
      </c>
      <c r="F34" s="364" t="s">
        <v>594</v>
      </c>
      <c r="G34" s="364">
        <v>1906.25</v>
      </c>
      <c r="H34" s="364">
        <v>28001017139</v>
      </c>
      <c r="I34" s="364" t="s">
        <v>595</v>
      </c>
    </row>
    <row r="35" spans="1:9" ht="60" x14ac:dyDescent="0.2">
      <c r="A35" s="363">
        <v>27</v>
      </c>
      <c r="B35" s="363" t="s">
        <v>484</v>
      </c>
      <c r="C35" s="364" t="s">
        <v>596</v>
      </c>
      <c r="D35" s="364" t="s">
        <v>597</v>
      </c>
      <c r="E35" s="364" t="s">
        <v>567</v>
      </c>
      <c r="F35" s="364" t="s">
        <v>598</v>
      </c>
      <c r="G35" s="364">
        <v>2287.5</v>
      </c>
      <c r="H35" s="364">
        <v>57001001436</v>
      </c>
      <c r="I35" s="364" t="s">
        <v>599</v>
      </c>
    </row>
    <row r="36" spans="1:9" ht="60" x14ac:dyDescent="0.2">
      <c r="A36" s="363">
        <v>28</v>
      </c>
      <c r="B36" s="363" t="s">
        <v>484</v>
      </c>
      <c r="C36" s="364" t="s">
        <v>600</v>
      </c>
      <c r="D36" s="364" t="s">
        <v>601</v>
      </c>
      <c r="E36" s="364" t="s">
        <v>567</v>
      </c>
      <c r="F36" s="364" t="s">
        <v>602</v>
      </c>
      <c r="G36" s="364">
        <v>2440</v>
      </c>
      <c r="H36" s="364">
        <v>18001008097</v>
      </c>
      <c r="I36" s="364" t="s">
        <v>603</v>
      </c>
    </row>
    <row r="37" spans="1:9" ht="60" x14ac:dyDescent="0.2">
      <c r="A37" s="363">
        <v>29</v>
      </c>
      <c r="B37" s="363" t="s">
        <v>484</v>
      </c>
      <c r="C37" s="364" t="s">
        <v>604</v>
      </c>
      <c r="D37" s="364" t="s">
        <v>605</v>
      </c>
      <c r="E37" s="364" t="s">
        <v>606</v>
      </c>
      <c r="F37" s="364" t="s">
        <v>607</v>
      </c>
      <c r="G37" s="364">
        <v>1000</v>
      </c>
      <c r="H37" s="364" t="s">
        <v>608</v>
      </c>
      <c r="I37" s="364" t="s">
        <v>609</v>
      </c>
    </row>
    <row r="38" spans="1:9" ht="60" x14ac:dyDescent="0.2">
      <c r="A38" s="363">
        <v>30</v>
      </c>
      <c r="B38" s="363" t="s">
        <v>484</v>
      </c>
      <c r="C38" s="364" t="s">
        <v>610</v>
      </c>
      <c r="D38" s="364" t="s">
        <v>611</v>
      </c>
      <c r="E38" s="364" t="s">
        <v>612</v>
      </c>
      <c r="F38" s="364" t="s">
        <v>613</v>
      </c>
      <c r="G38" s="364">
        <v>600</v>
      </c>
      <c r="H38" s="364" t="s">
        <v>614</v>
      </c>
      <c r="I38" s="364" t="s">
        <v>615</v>
      </c>
    </row>
    <row r="39" spans="1:9" ht="60" x14ac:dyDescent="0.2">
      <c r="A39" s="363">
        <v>31</v>
      </c>
      <c r="B39" s="363" t="s">
        <v>484</v>
      </c>
      <c r="C39" s="364" t="s">
        <v>616</v>
      </c>
      <c r="D39" s="364" t="s">
        <v>617</v>
      </c>
      <c r="E39" s="364" t="s">
        <v>618</v>
      </c>
      <c r="F39" s="364" t="s">
        <v>613</v>
      </c>
      <c r="G39" s="364">
        <v>1000</v>
      </c>
      <c r="H39" s="364" t="s">
        <v>619</v>
      </c>
      <c r="I39" s="364" t="s">
        <v>620</v>
      </c>
    </row>
    <row r="40" spans="1:9" ht="60" x14ac:dyDescent="0.2">
      <c r="A40" s="363">
        <v>32</v>
      </c>
      <c r="B40" s="363" t="s">
        <v>484</v>
      </c>
      <c r="C40" s="364" t="s">
        <v>621</v>
      </c>
      <c r="D40" s="364" t="s">
        <v>622</v>
      </c>
      <c r="E40" s="364" t="s">
        <v>618</v>
      </c>
      <c r="F40" s="364" t="s">
        <v>623</v>
      </c>
      <c r="G40" s="364">
        <v>1875</v>
      </c>
      <c r="H40" s="364" t="s">
        <v>624</v>
      </c>
      <c r="I40" s="364" t="s">
        <v>625</v>
      </c>
    </row>
    <row r="41" spans="1:9" ht="60" x14ac:dyDescent="0.2">
      <c r="A41" s="363">
        <v>33</v>
      </c>
      <c r="B41" s="363" t="s">
        <v>484</v>
      </c>
      <c r="C41" s="364" t="s">
        <v>626</v>
      </c>
      <c r="D41" s="364" t="s">
        <v>627</v>
      </c>
      <c r="E41" s="364" t="s">
        <v>618</v>
      </c>
      <c r="F41" s="364" t="s">
        <v>628</v>
      </c>
      <c r="G41" s="364">
        <v>688</v>
      </c>
      <c r="H41" s="364" t="s">
        <v>629</v>
      </c>
      <c r="I41" s="364" t="s">
        <v>630</v>
      </c>
    </row>
    <row r="42" spans="1:9" ht="60" x14ac:dyDescent="0.2">
      <c r="A42" s="363">
        <v>34</v>
      </c>
      <c r="B42" s="363" t="s">
        <v>484</v>
      </c>
      <c r="C42" s="364" t="s">
        <v>631</v>
      </c>
      <c r="D42" s="364" t="s">
        <v>632</v>
      </c>
      <c r="E42" s="364" t="s">
        <v>633</v>
      </c>
      <c r="F42" s="364" t="s">
        <v>634</v>
      </c>
      <c r="G42" s="364">
        <v>1125</v>
      </c>
      <c r="H42" s="364" t="s">
        <v>635</v>
      </c>
      <c r="I42" s="364" t="s">
        <v>636</v>
      </c>
    </row>
    <row r="43" spans="1:9" ht="60" x14ac:dyDescent="0.2">
      <c r="A43" s="363">
        <v>35</v>
      </c>
      <c r="B43" s="363" t="s">
        <v>484</v>
      </c>
      <c r="C43" s="364" t="s">
        <v>638</v>
      </c>
      <c r="D43" s="364" t="s">
        <v>639</v>
      </c>
      <c r="E43" s="364" t="s">
        <v>640</v>
      </c>
      <c r="F43" s="364" t="s">
        <v>641</v>
      </c>
      <c r="G43" s="364">
        <v>750</v>
      </c>
      <c r="H43" s="364" t="s">
        <v>642</v>
      </c>
      <c r="I43" s="364" t="s">
        <v>643</v>
      </c>
    </row>
    <row r="44" spans="1:9" ht="60" x14ac:dyDescent="0.2">
      <c r="A44" s="363">
        <v>36</v>
      </c>
      <c r="B44" s="363" t="s">
        <v>484</v>
      </c>
      <c r="C44" s="364" t="s">
        <v>644</v>
      </c>
      <c r="D44" s="364" t="s">
        <v>645</v>
      </c>
      <c r="E44" s="364" t="s">
        <v>646</v>
      </c>
      <c r="F44" s="364" t="s">
        <v>521</v>
      </c>
      <c r="G44" s="364">
        <v>625</v>
      </c>
      <c r="H44" s="364" t="s">
        <v>647</v>
      </c>
      <c r="I44" s="364" t="s">
        <v>648</v>
      </c>
    </row>
    <row r="45" spans="1:9" ht="60" x14ac:dyDescent="0.2">
      <c r="A45" s="363">
        <v>37</v>
      </c>
      <c r="B45" s="363" t="s">
        <v>484</v>
      </c>
      <c r="C45" s="364" t="s">
        <v>649</v>
      </c>
      <c r="D45" s="364" t="s">
        <v>650</v>
      </c>
      <c r="E45" s="364" t="s">
        <v>651</v>
      </c>
      <c r="F45" s="364" t="s">
        <v>652</v>
      </c>
      <c r="G45" s="364">
        <v>500</v>
      </c>
      <c r="H45" s="364" t="s">
        <v>653</v>
      </c>
      <c r="I45" s="364" t="s">
        <v>654</v>
      </c>
    </row>
    <row r="46" spans="1:9" ht="60" x14ac:dyDescent="0.2">
      <c r="A46" s="363">
        <v>38</v>
      </c>
      <c r="B46" s="363" t="s">
        <v>484</v>
      </c>
      <c r="C46" s="364" t="s">
        <v>655</v>
      </c>
      <c r="D46" s="364" t="s">
        <v>656</v>
      </c>
      <c r="E46" s="364" t="s">
        <v>640</v>
      </c>
      <c r="F46" s="364" t="s">
        <v>657</v>
      </c>
      <c r="G46" s="364">
        <v>875</v>
      </c>
      <c r="H46" s="364" t="s">
        <v>658</v>
      </c>
      <c r="I46" s="364" t="s">
        <v>659</v>
      </c>
    </row>
    <row r="47" spans="1:9" ht="60" x14ac:dyDescent="0.2">
      <c r="A47" s="363">
        <v>39</v>
      </c>
      <c r="B47" s="363" t="s">
        <v>484</v>
      </c>
      <c r="C47" s="364" t="s">
        <v>660</v>
      </c>
      <c r="D47" s="364" t="s">
        <v>661</v>
      </c>
      <c r="E47" s="364" t="s">
        <v>662</v>
      </c>
      <c r="F47" s="364" t="s">
        <v>663</v>
      </c>
      <c r="G47" s="364">
        <v>375</v>
      </c>
      <c r="H47" s="364" t="s">
        <v>664</v>
      </c>
      <c r="I47" s="364" t="s">
        <v>665</v>
      </c>
    </row>
    <row r="48" spans="1:9" ht="60" x14ac:dyDescent="0.2">
      <c r="A48" s="363">
        <v>40</v>
      </c>
      <c r="B48" s="363" t="s">
        <v>484</v>
      </c>
      <c r="C48" s="364" t="s">
        <v>666</v>
      </c>
      <c r="D48" s="364" t="s">
        <v>667</v>
      </c>
      <c r="E48" s="364" t="s">
        <v>618</v>
      </c>
      <c r="F48" s="364" t="s">
        <v>521</v>
      </c>
      <c r="G48" s="364">
        <v>375</v>
      </c>
      <c r="H48" s="364" t="s">
        <v>668</v>
      </c>
      <c r="I48" s="364" t="s">
        <v>669</v>
      </c>
    </row>
    <row r="49" spans="1:9" ht="60" x14ac:dyDescent="0.2">
      <c r="A49" s="363">
        <v>41</v>
      </c>
      <c r="B49" s="363" t="s">
        <v>484</v>
      </c>
      <c r="C49" s="364" t="s">
        <v>670</v>
      </c>
      <c r="D49" s="364" t="s">
        <v>671</v>
      </c>
      <c r="E49" s="364" t="s">
        <v>640</v>
      </c>
      <c r="F49" s="364" t="s">
        <v>672</v>
      </c>
      <c r="G49" s="364">
        <v>750</v>
      </c>
      <c r="H49" s="364" t="s">
        <v>673</v>
      </c>
      <c r="I49" s="364" t="s">
        <v>674</v>
      </c>
    </row>
    <row r="50" spans="1:9" ht="60" x14ac:dyDescent="0.2">
      <c r="A50" s="363">
        <v>42</v>
      </c>
      <c r="B50" s="363" t="s">
        <v>484</v>
      </c>
      <c r="C50" s="364" t="s">
        <v>675</v>
      </c>
      <c r="D50" s="364" t="s">
        <v>676</v>
      </c>
      <c r="E50" s="364" t="s">
        <v>651</v>
      </c>
      <c r="F50" s="364" t="s">
        <v>677</v>
      </c>
      <c r="G50" s="364">
        <v>625</v>
      </c>
      <c r="H50" s="364" t="s">
        <v>678</v>
      </c>
      <c r="I50" s="364" t="s">
        <v>679</v>
      </c>
    </row>
    <row r="51" spans="1:9" ht="60" x14ac:dyDescent="0.2">
      <c r="A51" s="363">
        <v>43</v>
      </c>
      <c r="B51" s="363" t="s">
        <v>484</v>
      </c>
      <c r="C51" s="364" t="s">
        <v>680</v>
      </c>
      <c r="D51" s="364" t="s">
        <v>681</v>
      </c>
      <c r="E51" s="364" t="s">
        <v>618</v>
      </c>
      <c r="F51" s="364" t="s">
        <v>682</v>
      </c>
      <c r="G51" s="364">
        <v>500</v>
      </c>
      <c r="H51" s="364" t="s">
        <v>683</v>
      </c>
      <c r="I51" s="364" t="s">
        <v>684</v>
      </c>
    </row>
    <row r="52" spans="1:9" ht="60" x14ac:dyDescent="0.2">
      <c r="A52" s="363">
        <v>44</v>
      </c>
      <c r="B52" s="363" t="s">
        <v>484</v>
      </c>
      <c r="C52" s="364" t="s">
        <v>685</v>
      </c>
      <c r="D52" s="364" t="s">
        <v>686</v>
      </c>
      <c r="E52" s="364" t="s">
        <v>687</v>
      </c>
      <c r="F52" s="364" t="s">
        <v>628</v>
      </c>
      <c r="G52" s="364">
        <v>875</v>
      </c>
      <c r="H52" s="364" t="s">
        <v>688</v>
      </c>
      <c r="I52" s="364" t="s">
        <v>689</v>
      </c>
    </row>
    <row r="53" spans="1:9" ht="60" x14ac:dyDescent="0.2">
      <c r="A53" s="363">
        <v>45</v>
      </c>
      <c r="B53" s="363" t="s">
        <v>484</v>
      </c>
      <c r="C53" s="364" t="s">
        <v>690</v>
      </c>
      <c r="D53" s="364" t="s">
        <v>691</v>
      </c>
      <c r="E53" s="364" t="s">
        <v>646</v>
      </c>
      <c r="F53" s="364" t="s">
        <v>692</v>
      </c>
      <c r="G53" s="364">
        <v>875</v>
      </c>
      <c r="H53" s="364" t="s">
        <v>693</v>
      </c>
      <c r="I53" s="364" t="s">
        <v>694</v>
      </c>
    </row>
    <row r="54" spans="1:9" ht="60" x14ac:dyDescent="0.2">
      <c r="A54" s="363">
        <v>46</v>
      </c>
      <c r="B54" s="363" t="s">
        <v>484</v>
      </c>
      <c r="C54" s="364" t="s">
        <v>695</v>
      </c>
      <c r="D54" s="364" t="s">
        <v>696</v>
      </c>
      <c r="E54" s="364" t="s">
        <v>697</v>
      </c>
      <c r="F54" s="364" t="s">
        <v>698</v>
      </c>
      <c r="G54" s="364">
        <v>1200</v>
      </c>
      <c r="H54" s="364" t="s">
        <v>699</v>
      </c>
      <c r="I54" s="364" t="s">
        <v>700</v>
      </c>
    </row>
    <row r="55" spans="1:9" ht="60" x14ac:dyDescent="0.2">
      <c r="A55" s="363">
        <v>47</v>
      </c>
      <c r="B55" s="363" t="s">
        <v>484</v>
      </c>
      <c r="C55" s="364" t="s">
        <v>701</v>
      </c>
      <c r="D55" s="364" t="s">
        <v>702</v>
      </c>
      <c r="E55" s="364" t="s">
        <v>646</v>
      </c>
      <c r="F55" s="364" t="s">
        <v>703</v>
      </c>
      <c r="G55" s="364">
        <v>1000</v>
      </c>
      <c r="H55" s="364" t="s">
        <v>704</v>
      </c>
      <c r="I55" s="364" t="s">
        <v>705</v>
      </c>
    </row>
    <row r="56" spans="1:9" ht="60" x14ac:dyDescent="0.2">
      <c r="A56" s="363">
        <v>48</v>
      </c>
      <c r="B56" s="363" t="s">
        <v>484</v>
      </c>
      <c r="C56" s="364" t="s">
        <v>706</v>
      </c>
      <c r="D56" s="364" t="s">
        <v>707</v>
      </c>
      <c r="E56" s="364" t="s">
        <v>633</v>
      </c>
      <c r="F56" s="364" t="s">
        <v>708</v>
      </c>
      <c r="G56" s="364">
        <v>1000</v>
      </c>
      <c r="H56" s="364" t="s">
        <v>558</v>
      </c>
      <c r="I56" s="364" t="s">
        <v>709</v>
      </c>
    </row>
    <row r="57" spans="1:9" ht="60" x14ac:dyDescent="0.2">
      <c r="A57" s="363">
        <v>49</v>
      </c>
      <c r="B57" s="363" t="s">
        <v>484</v>
      </c>
      <c r="C57" s="364" t="s">
        <v>710</v>
      </c>
      <c r="D57" s="364" t="s">
        <v>711</v>
      </c>
      <c r="E57" s="364" t="s">
        <v>637</v>
      </c>
      <c r="F57" s="364" t="s">
        <v>521</v>
      </c>
      <c r="G57" s="364">
        <v>625</v>
      </c>
      <c r="H57" s="364" t="s">
        <v>712</v>
      </c>
      <c r="I57" s="364" t="s">
        <v>713</v>
      </c>
    </row>
    <row r="58" spans="1:9" ht="60" x14ac:dyDescent="0.2">
      <c r="A58" s="363">
        <v>50</v>
      </c>
      <c r="B58" s="363" t="s">
        <v>484</v>
      </c>
      <c r="C58" s="364" t="s">
        <v>714</v>
      </c>
      <c r="D58" s="364" t="s">
        <v>715</v>
      </c>
      <c r="E58" s="364" t="s">
        <v>633</v>
      </c>
      <c r="F58" s="364" t="s">
        <v>493</v>
      </c>
      <c r="G58" s="364">
        <v>1500</v>
      </c>
      <c r="H58" s="364" t="s">
        <v>716</v>
      </c>
      <c r="I58" s="364" t="s">
        <v>717</v>
      </c>
    </row>
    <row r="59" spans="1:9" ht="60" x14ac:dyDescent="0.2">
      <c r="A59" s="363">
        <v>51</v>
      </c>
      <c r="B59" s="363" t="s">
        <v>484</v>
      </c>
      <c r="C59" s="364" t="s">
        <v>718</v>
      </c>
      <c r="D59" s="364" t="s">
        <v>719</v>
      </c>
      <c r="E59" s="364" t="s">
        <v>633</v>
      </c>
      <c r="F59" s="364" t="s">
        <v>720</v>
      </c>
      <c r="G59" s="364">
        <v>750</v>
      </c>
      <c r="H59" s="364" t="s">
        <v>721</v>
      </c>
      <c r="I59" s="364" t="s">
        <v>722</v>
      </c>
    </row>
    <row r="60" spans="1:9" ht="75" x14ac:dyDescent="0.2">
      <c r="A60" s="363">
        <v>52</v>
      </c>
      <c r="B60" s="363" t="s">
        <v>484</v>
      </c>
      <c r="C60" s="364" t="s">
        <v>723</v>
      </c>
      <c r="D60" s="364" t="s">
        <v>724</v>
      </c>
      <c r="E60" s="364" t="s">
        <v>633</v>
      </c>
      <c r="F60" s="364" t="s">
        <v>725</v>
      </c>
      <c r="G60" s="364">
        <v>500</v>
      </c>
      <c r="H60" s="364" t="s">
        <v>726</v>
      </c>
      <c r="I60" s="364" t="s">
        <v>727</v>
      </c>
    </row>
    <row r="61" spans="1:9" ht="60" x14ac:dyDescent="0.2">
      <c r="A61" s="363">
        <v>53</v>
      </c>
      <c r="B61" s="363" t="s">
        <v>484</v>
      </c>
      <c r="C61" s="364" t="s">
        <v>728</v>
      </c>
      <c r="D61" s="364" t="s">
        <v>729</v>
      </c>
      <c r="E61" s="364" t="s">
        <v>633</v>
      </c>
      <c r="F61" s="364" t="s">
        <v>703</v>
      </c>
      <c r="G61" s="364">
        <v>875</v>
      </c>
      <c r="H61" s="364" t="s">
        <v>730</v>
      </c>
      <c r="I61" s="364" t="s">
        <v>731</v>
      </c>
    </row>
    <row r="62" spans="1:9" ht="60" x14ac:dyDescent="0.2">
      <c r="A62" s="363">
        <v>54</v>
      </c>
      <c r="B62" s="363" t="s">
        <v>484</v>
      </c>
      <c r="C62" s="364" t="s">
        <v>732</v>
      </c>
      <c r="D62" s="364" t="s">
        <v>733</v>
      </c>
      <c r="E62" s="364" t="s">
        <v>734</v>
      </c>
      <c r="F62" s="364" t="s">
        <v>735</v>
      </c>
      <c r="G62" s="364">
        <v>1625</v>
      </c>
      <c r="H62" s="364" t="s">
        <v>736</v>
      </c>
      <c r="I62" s="364" t="s">
        <v>737</v>
      </c>
    </row>
    <row r="63" spans="1:9" ht="60" x14ac:dyDescent="0.2">
      <c r="A63" s="363">
        <v>55</v>
      </c>
      <c r="B63" s="363" t="s">
        <v>484</v>
      </c>
      <c r="C63" s="364" t="s">
        <v>738</v>
      </c>
      <c r="D63" s="364" t="s">
        <v>739</v>
      </c>
      <c r="E63" s="364" t="s">
        <v>740</v>
      </c>
      <c r="F63" s="364" t="s">
        <v>613</v>
      </c>
      <c r="G63" s="364">
        <v>750</v>
      </c>
      <c r="H63" s="364" t="s">
        <v>741</v>
      </c>
      <c r="I63" s="364" t="s">
        <v>742</v>
      </c>
    </row>
    <row r="64" spans="1:9" ht="60" x14ac:dyDescent="0.2">
      <c r="A64" s="363">
        <v>56</v>
      </c>
      <c r="B64" s="363" t="s">
        <v>484</v>
      </c>
      <c r="C64" s="364" t="s">
        <v>743</v>
      </c>
      <c r="D64" s="364" t="s">
        <v>744</v>
      </c>
      <c r="E64" s="364" t="s">
        <v>745</v>
      </c>
      <c r="F64" s="364" t="s">
        <v>746</v>
      </c>
      <c r="G64" s="364">
        <v>1250</v>
      </c>
      <c r="H64" s="364" t="s">
        <v>747</v>
      </c>
      <c r="I64" s="364" t="s">
        <v>748</v>
      </c>
    </row>
    <row r="65" spans="1:9" ht="60" x14ac:dyDescent="0.2">
      <c r="A65" s="363">
        <v>57</v>
      </c>
      <c r="B65" s="363" t="s">
        <v>484</v>
      </c>
      <c r="C65" s="364" t="s">
        <v>749</v>
      </c>
      <c r="D65" s="364" t="s">
        <v>750</v>
      </c>
      <c r="E65" s="364" t="s">
        <v>751</v>
      </c>
      <c r="F65" s="364" t="s">
        <v>752</v>
      </c>
      <c r="G65" s="364">
        <v>1906.25</v>
      </c>
      <c r="H65" s="364" t="s">
        <v>753</v>
      </c>
      <c r="I65" s="364" t="s">
        <v>754</v>
      </c>
    </row>
    <row r="66" spans="1:9" ht="60" x14ac:dyDescent="0.2">
      <c r="A66" s="363">
        <v>58</v>
      </c>
      <c r="B66" s="363" t="s">
        <v>484</v>
      </c>
      <c r="C66" s="364" t="s">
        <v>755</v>
      </c>
      <c r="D66" s="364" t="s">
        <v>756</v>
      </c>
      <c r="E66" s="364" t="s">
        <v>757</v>
      </c>
      <c r="F66" s="364" t="s">
        <v>613</v>
      </c>
      <c r="G66" s="364">
        <v>1000</v>
      </c>
      <c r="H66" s="364" t="s">
        <v>758</v>
      </c>
      <c r="I66" s="364" t="s">
        <v>759</v>
      </c>
    </row>
    <row r="67" spans="1:9" ht="60" x14ac:dyDescent="0.2">
      <c r="A67" s="363">
        <v>59</v>
      </c>
      <c r="B67" s="363" t="s">
        <v>484</v>
      </c>
      <c r="C67" s="364" t="s">
        <v>760</v>
      </c>
      <c r="D67" s="364" t="s">
        <v>761</v>
      </c>
      <c r="E67" s="364" t="s">
        <v>762</v>
      </c>
      <c r="F67" s="364" t="s">
        <v>763</v>
      </c>
      <c r="G67" s="364">
        <v>625</v>
      </c>
      <c r="H67" s="364" t="s">
        <v>764</v>
      </c>
      <c r="I67" s="364" t="s">
        <v>765</v>
      </c>
    </row>
    <row r="68" spans="1:9" ht="60" x14ac:dyDescent="0.2">
      <c r="A68" s="363">
        <v>60</v>
      </c>
      <c r="B68" s="363" t="s">
        <v>484</v>
      </c>
      <c r="C68" s="364" t="s">
        <v>766</v>
      </c>
      <c r="D68" s="364" t="s">
        <v>767</v>
      </c>
      <c r="E68" s="364" t="s">
        <v>768</v>
      </c>
      <c r="F68" s="364" t="s">
        <v>769</v>
      </c>
      <c r="G68" s="364">
        <v>1000</v>
      </c>
      <c r="H68" s="364" t="s">
        <v>770</v>
      </c>
      <c r="I68" s="364" t="s">
        <v>771</v>
      </c>
    </row>
    <row r="69" spans="1:9" ht="60" x14ac:dyDescent="0.2">
      <c r="A69" s="363">
        <v>61</v>
      </c>
      <c r="B69" s="363" t="s">
        <v>484</v>
      </c>
      <c r="C69" s="364" t="s">
        <v>772</v>
      </c>
      <c r="D69" s="364" t="s">
        <v>773</v>
      </c>
      <c r="E69" s="364" t="s">
        <v>774</v>
      </c>
      <c r="F69" s="364" t="s">
        <v>775</v>
      </c>
      <c r="G69" s="364">
        <v>625</v>
      </c>
      <c r="H69" s="364" t="s">
        <v>776</v>
      </c>
      <c r="I69" s="364" t="s">
        <v>777</v>
      </c>
    </row>
    <row r="70" spans="1:9" ht="60" x14ac:dyDescent="0.2">
      <c r="A70" s="363">
        <v>62</v>
      </c>
      <c r="B70" s="363" t="s">
        <v>484</v>
      </c>
      <c r="C70" s="364" t="s">
        <v>778</v>
      </c>
      <c r="D70" s="364" t="s">
        <v>779</v>
      </c>
      <c r="E70" s="364" t="s">
        <v>780</v>
      </c>
      <c r="F70" s="364" t="s">
        <v>781</v>
      </c>
      <c r="G70" s="364">
        <v>750</v>
      </c>
      <c r="H70" s="364" t="s">
        <v>782</v>
      </c>
      <c r="I70" s="364" t="s">
        <v>783</v>
      </c>
    </row>
    <row r="71" spans="1:9" ht="60" x14ac:dyDescent="0.2">
      <c r="A71" s="363">
        <v>63</v>
      </c>
      <c r="B71" s="363" t="s">
        <v>484</v>
      </c>
      <c r="C71" s="364" t="s">
        <v>784</v>
      </c>
      <c r="D71" s="364" t="s">
        <v>785</v>
      </c>
      <c r="E71" s="364" t="s">
        <v>786</v>
      </c>
      <c r="F71" s="364" t="s">
        <v>787</v>
      </c>
      <c r="G71" s="364">
        <v>1000</v>
      </c>
      <c r="H71" s="364" t="s">
        <v>788</v>
      </c>
      <c r="I71" s="364" t="s">
        <v>789</v>
      </c>
    </row>
    <row r="72" spans="1:9" ht="60" x14ac:dyDescent="0.2">
      <c r="A72" s="363">
        <v>64</v>
      </c>
      <c r="B72" s="363" t="s">
        <v>484</v>
      </c>
      <c r="C72" s="364" t="s">
        <v>790</v>
      </c>
      <c r="D72" s="364" t="s">
        <v>791</v>
      </c>
      <c r="E72" s="364" t="s">
        <v>786</v>
      </c>
      <c r="F72" s="364" t="s">
        <v>703</v>
      </c>
      <c r="G72" s="364">
        <v>500</v>
      </c>
      <c r="H72" s="364" t="s">
        <v>792</v>
      </c>
      <c r="I72" s="364" t="s">
        <v>793</v>
      </c>
    </row>
    <row r="73" spans="1:9" ht="60" x14ac:dyDescent="0.2">
      <c r="A73" s="363">
        <v>65</v>
      </c>
      <c r="B73" s="363" t="s">
        <v>484</v>
      </c>
      <c r="C73" s="364" t="s">
        <v>794</v>
      </c>
      <c r="D73" s="364" t="s">
        <v>795</v>
      </c>
      <c r="E73" s="364" t="s">
        <v>796</v>
      </c>
      <c r="F73" s="364" t="s">
        <v>797</v>
      </c>
      <c r="G73" s="364">
        <v>875</v>
      </c>
      <c r="H73" s="364" t="s">
        <v>798</v>
      </c>
      <c r="I73" s="364" t="s">
        <v>799</v>
      </c>
    </row>
    <row r="74" spans="1:9" ht="60" x14ac:dyDescent="0.2">
      <c r="A74" s="363">
        <v>66</v>
      </c>
      <c r="B74" s="363" t="s">
        <v>484</v>
      </c>
      <c r="C74" s="364" t="s">
        <v>800</v>
      </c>
      <c r="D74" s="364" t="s">
        <v>801</v>
      </c>
      <c r="E74" s="364" t="s">
        <v>802</v>
      </c>
      <c r="F74" s="364" t="s">
        <v>692</v>
      </c>
      <c r="G74" s="364">
        <v>750</v>
      </c>
      <c r="H74" s="364" t="s">
        <v>803</v>
      </c>
      <c r="I74" s="364" t="s">
        <v>804</v>
      </c>
    </row>
    <row r="75" spans="1:9" ht="60" x14ac:dyDescent="0.2">
      <c r="A75" s="363">
        <v>67</v>
      </c>
      <c r="B75" s="363" t="s">
        <v>484</v>
      </c>
      <c r="C75" s="364" t="s">
        <v>805</v>
      </c>
      <c r="D75" s="364" t="s">
        <v>806</v>
      </c>
      <c r="E75" s="364" t="s">
        <v>751</v>
      </c>
      <c r="F75" s="364" t="s">
        <v>807</v>
      </c>
      <c r="G75" s="364">
        <v>500</v>
      </c>
      <c r="H75" s="364" t="s">
        <v>808</v>
      </c>
      <c r="I75" s="364" t="s">
        <v>809</v>
      </c>
    </row>
    <row r="76" spans="1:9" ht="60" x14ac:dyDescent="0.2">
      <c r="A76" s="363">
        <v>68</v>
      </c>
      <c r="B76" s="363" t="s">
        <v>484</v>
      </c>
      <c r="C76" s="364" t="s">
        <v>810</v>
      </c>
      <c r="D76" s="364" t="s">
        <v>811</v>
      </c>
      <c r="E76" s="364" t="s">
        <v>812</v>
      </c>
      <c r="F76" s="364" t="s">
        <v>703</v>
      </c>
      <c r="G76" s="364">
        <v>625</v>
      </c>
      <c r="H76" s="364" t="s">
        <v>813</v>
      </c>
      <c r="I76" s="364" t="s">
        <v>814</v>
      </c>
    </row>
    <row r="77" spans="1:9" ht="60" x14ac:dyDescent="0.2">
      <c r="A77" s="363">
        <v>69</v>
      </c>
      <c r="B77" s="363" t="s">
        <v>484</v>
      </c>
      <c r="C77" s="364" t="s">
        <v>815</v>
      </c>
      <c r="D77" s="364" t="s">
        <v>816</v>
      </c>
      <c r="E77" s="364" t="s">
        <v>751</v>
      </c>
      <c r="F77" s="364" t="s">
        <v>817</v>
      </c>
      <c r="G77" s="364">
        <v>1875</v>
      </c>
      <c r="H77" s="364" t="s">
        <v>818</v>
      </c>
      <c r="I77" s="364" t="s">
        <v>819</v>
      </c>
    </row>
    <row r="78" spans="1:9" ht="60" x14ac:dyDescent="0.2">
      <c r="A78" s="363">
        <v>70</v>
      </c>
      <c r="B78" s="363" t="s">
        <v>484</v>
      </c>
      <c r="C78" s="364" t="s">
        <v>820</v>
      </c>
      <c r="D78" s="364" t="s">
        <v>821</v>
      </c>
      <c r="E78" s="364" t="s">
        <v>751</v>
      </c>
      <c r="F78" s="364" t="s">
        <v>775</v>
      </c>
      <c r="G78" s="364">
        <v>500</v>
      </c>
      <c r="H78" s="364" t="s">
        <v>822</v>
      </c>
      <c r="I78" s="364" t="s">
        <v>823</v>
      </c>
    </row>
    <row r="79" spans="1:9" ht="60" x14ac:dyDescent="0.2">
      <c r="A79" s="363">
        <v>71</v>
      </c>
      <c r="B79" s="406" t="s">
        <v>484</v>
      </c>
      <c r="C79" s="407" t="s">
        <v>1015</v>
      </c>
      <c r="D79" s="407" t="s">
        <v>1016</v>
      </c>
      <c r="E79" s="407" t="s">
        <v>1017</v>
      </c>
      <c r="F79" s="407" t="s">
        <v>1018</v>
      </c>
      <c r="G79" s="407">
        <v>1000</v>
      </c>
      <c r="H79" s="407" t="s">
        <v>1019</v>
      </c>
      <c r="I79" s="407" t="s">
        <v>1020</v>
      </c>
    </row>
    <row r="80" spans="1:9" ht="60" x14ac:dyDescent="0.2">
      <c r="A80" s="363">
        <v>72</v>
      </c>
      <c r="B80" s="406" t="s">
        <v>484</v>
      </c>
      <c r="C80" s="407" t="s">
        <v>1040</v>
      </c>
      <c r="D80" s="407" t="s">
        <v>1021</v>
      </c>
      <c r="E80" s="407" t="s">
        <v>1017</v>
      </c>
      <c r="F80" s="407" t="s">
        <v>1022</v>
      </c>
      <c r="G80" s="407">
        <v>1250</v>
      </c>
      <c r="H80" s="408" t="s">
        <v>1038</v>
      </c>
      <c r="I80" s="407" t="s">
        <v>1023</v>
      </c>
    </row>
    <row r="81" spans="1:9" ht="60" x14ac:dyDescent="0.2">
      <c r="A81" s="363">
        <v>73</v>
      </c>
      <c r="B81" s="406" t="s">
        <v>484</v>
      </c>
      <c r="C81" s="407" t="s">
        <v>1039</v>
      </c>
      <c r="D81" s="407" t="s">
        <v>1024</v>
      </c>
      <c r="E81" s="407" t="s">
        <v>1025</v>
      </c>
      <c r="F81" s="407" t="s">
        <v>1041</v>
      </c>
      <c r="G81" s="407">
        <v>750</v>
      </c>
      <c r="H81" s="407" t="s">
        <v>1026</v>
      </c>
      <c r="I81" s="407" t="s">
        <v>1042</v>
      </c>
    </row>
    <row r="82" spans="1:9" ht="60" x14ac:dyDescent="0.2">
      <c r="A82" s="363">
        <v>74</v>
      </c>
      <c r="B82" s="406" t="s">
        <v>484</v>
      </c>
      <c r="C82" s="407" t="s">
        <v>1027</v>
      </c>
      <c r="D82" s="407" t="s">
        <v>1028</v>
      </c>
      <c r="E82" s="407" t="s">
        <v>1043</v>
      </c>
      <c r="F82" s="407" t="s">
        <v>1029</v>
      </c>
      <c r="G82" s="407">
        <f>875*3.05</f>
        <v>2668.75</v>
      </c>
      <c r="H82" s="407" t="s">
        <v>1030</v>
      </c>
      <c r="I82" s="407" t="s">
        <v>1031</v>
      </c>
    </row>
    <row r="83" spans="1:9" ht="60" x14ac:dyDescent="0.2">
      <c r="A83" s="363">
        <v>75</v>
      </c>
      <c r="B83" s="406" t="s">
        <v>484</v>
      </c>
      <c r="C83" s="407" t="s">
        <v>1044</v>
      </c>
      <c r="D83" s="407" t="s">
        <v>1032</v>
      </c>
      <c r="E83" s="407" t="s">
        <v>1033</v>
      </c>
      <c r="F83" s="407" t="s">
        <v>1045</v>
      </c>
      <c r="G83" s="407">
        <v>500</v>
      </c>
      <c r="H83" s="407" t="s">
        <v>1034</v>
      </c>
      <c r="I83" s="407" t="s">
        <v>1035</v>
      </c>
    </row>
    <row r="84" spans="1:9" ht="75" x14ac:dyDescent="0.2">
      <c r="A84" s="363">
        <v>76</v>
      </c>
      <c r="B84" s="406" t="s">
        <v>484</v>
      </c>
      <c r="C84" s="407" t="s">
        <v>1047</v>
      </c>
      <c r="D84" s="407" t="s">
        <v>491</v>
      </c>
      <c r="E84" s="407" t="s">
        <v>1049</v>
      </c>
      <c r="F84" s="407" t="s">
        <v>1048</v>
      </c>
      <c r="G84" s="407">
        <f>2100*3.05</f>
        <v>6405</v>
      </c>
      <c r="H84" s="408" t="s">
        <v>1050</v>
      </c>
      <c r="I84" s="407" t="s">
        <v>489</v>
      </c>
    </row>
    <row r="85" spans="1:9" ht="60" x14ac:dyDescent="0.2">
      <c r="A85" s="363">
        <v>77</v>
      </c>
      <c r="B85" s="406" t="s">
        <v>484</v>
      </c>
      <c r="C85" s="407" t="s">
        <v>1065</v>
      </c>
      <c r="D85" s="407" t="s">
        <v>1061</v>
      </c>
      <c r="E85" s="407" t="s">
        <v>1062</v>
      </c>
      <c r="F85" s="407" t="s">
        <v>1063</v>
      </c>
      <c r="G85" s="407">
        <v>750</v>
      </c>
      <c r="H85" s="408" t="s">
        <v>1064</v>
      </c>
      <c r="I85" s="407" t="s">
        <v>1060</v>
      </c>
    </row>
    <row r="86" spans="1:9" ht="60" x14ac:dyDescent="0.2">
      <c r="A86" s="363">
        <v>78</v>
      </c>
      <c r="B86" s="406" t="s">
        <v>484</v>
      </c>
      <c r="C86" s="407" t="s">
        <v>1046</v>
      </c>
      <c r="D86" s="407" t="s">
        <v>1036</v>
      </c>
      <c r="E86" s="407" t="s">
        <v>1017</v>
      </c>
      <c r="F86" s="407" t="s">
        <v>583</v>
      </c>
      <c r="G86" s="407">
        <f>1275*3.05</f>
        <v>3888.75</v>
      </c>
      <c r="H86" s="408" t="s">
        <v>1051</v>
      </c>
      <c r="I86" s="407" t="s">
        <v>1037</v>
      </c>
    </row>
    <row r="87" spans="1:9" ht="60" x14ac:dyDescent="0.2">
      <c r="A87" s="363">
        <v>79</v>
      </c>
      <c r="B87" s="406" t="s">
        <v>484</v>
      </c>
      <c r="C87" s="407" t="s">
        <v>1046</v>
      </c>
      <c r="D87" s="407" t="s">
        <v>1054</v>
      </c>
      <c r="E87" s="407" t="s">
        <v>1017</v>
      </c>
      <c r="F87" s="407" t="s">
        <v>1053</v>
      </c>
      <c r="G87" s="407">
        <f>850*3.05</f>
        <v>2592.5</v>
      </c>
      <c r="H87" s="408" t="s">
        <v>1052</v>
      </c>
      <c r="I87" s="407" t="s">
        <v>1057</v>
      </c>
    </row>
    <row r="88" spans="1:9" ht="60" x14ac:dyDescent="0.2">
      <c r="A88" s="363">
        <v>80</v>
      </c>
      <c r="B88" s="406" t="s">
        <v>484</v>
      </c>
      <c r="C88" s="407" t="s">
        <v>1046</v>
      </c>
      <c r="D88" s="407" t="s">
        <v>1058</v>
      </c>
      <c r="E88" s="407" t="s">
        <v>1017</v>
      </c>
      <c r="F88" s="407" t="s">
        <v>1059</v>
      </c>
      <c r="G88" s="407">
        <f>2250*3.05</f>
        <v>6862.5</v>
      </c>
      <c r="H88" s="408" t="s">
        <v>1055</v>
      </c>
      <c r="I88" s="407" t="s">
        <v>1056</v>
      </c>
    </row>
    <row r="89" spans="1:9" ht="60" x14ac:dyDescent="0.2">
      <c r="A89" s="363">
        <v>81</v>
      </c>
      <c r="B89" s="406" t="s">
        <v>484</v>
      </c>
      <c r="C89" s="407" t="s">
        <v>1068</v>
      </c>
      <c r="D89" s="407" t="s">
        <v>1067</v>
      </c>
      <c r="E89" s="407" t="s">
        <v>1070</v>
      </c>
      <c r="F89" s="407" t="s">
        <v>1069</v>
      </c>
      <c r="G89" s="407">
        <v>1250</v>
      </c>
      <c r="H89" s="408" t="s">
        <v>996</v>
      </c>
      <c r="I89" s="407" t="s">
        <v>1066</v>
      </c>
    </row>
    <row r="90" spans="1:9" ht="60" x14ac:dyDescent="0.2">
      <c r="A90" s="363">
        <v>82</v>
      </c>
      <c r="B90" s="406" t="s">
        <v>484</v>
      </c>
      <c r="C90" s="407" t="s">
        <v>1073</v>
      </c>
      <c r="D90" s="407" t="s">
        <v>1827</v>
      </c>
      <c r="E90" s="407" t="s">
        <v>1017</v>
      </c>
      <c r="F90" s="407" t="s">
        <v>1074</v>
      </c>
      <c r="G90" s="407">
        <v>833</v>
      </c>
      <c r="H90" s="408" t="s">
        <v>1072</v>
      </c>
      <c r="I90" s="407" t="s">
        <v>1071</v>
      </c>
    </row>
    <row r="91" spans="1:9" ht="60" x14ac:dyDescent="0.2">
      <c r="A91" s="363">
        <v>83</v>
      </c>
      <c r="B91" s="406" t="s">
        <v>484</v>
      </c>
      <c r="C91" s="407" t="s">
        <v>1076</v>
      </c>
      <c r="D91" s="407" t="s">
        <v>505</v>
      </c>
      <c r="E91" s="407" t="s">
        <v>1017</v>
      </c>
      <c r="F91" s="407" t="s">
        <v>703</v>
      </c>
      <c r="G91" s="407">
        <v>1250</v>
      </c>
      <c r="H91" s="407">
        <v>60001107504</v>
      </c>
      <c r="I91" s="407" t="s">
        <v>1075</v>
      </c>
    </row>
    <row r="92" spans="1:9" ht="15" x14ac:dyDescent="0.2">
      <c r="A92" s="363"/>
      <c r="B92" s="363"/>
      <c r="C92" s="364"/>
      <c r="D92" s="364"/>
      <c r="E92" s="364"/>
      <c r="F92" s="364"/>
      <c r="G92" s="364"/>
      <c r="H92" s="364"/>
      <c r="I92" s="364"/>
    </row>
    <row r="93" spans="1:9" x14ac:dyDescent="0.2">
      <c r="A93" s="185"/>
      <c r="B93" s="185"/>
      <c r="C93" s="185"/>
      <c r="D93" s="185"/>
      <c r="E93" s="185"/>
      <c r="F93" s="185"/>
      <c r="G93" s="185"/>
      <c r="H93" s="185"/>
      <c r="I93" s="185"/>
    </row>
    <row r="94" spans="1:9" x14ac:dyDescent="0.2">
      <c r="A94" s="185"/>
      <c r="B94" s="185"/>
      <c r="C94" s="185"/>
      <c r="D94" s="185"/>
      <c r="E94" s="185"/>
      <c r="F94" s="185"/>
      <c r="G94" s="185"/>
      <c r="H94" s="185"/>
      <c r="I94" s="185"/>
    </row>
    <row r="95" spans="1:9" ht="15" x14ac:dyDescent="0.3">
      <c r="A95" s="365"/>
      <c r="B95" s="365"/>
      <c r="C95" s="185"/>
      <c r="D95" s="185"/>
      <c r="E95" s="185"/>
      <c r="F95" s="185"/>
      <c r="G95" s="185"/>
      <c r="H95" s="185"/>
      <c r="I95" s="185"/>
    </row>
    <row r="96" spans="1:9" ht="15" x14ac:dyDescent="0.3">
      <c r="A96" s="21"/>
      <c r="B96" s="21"/>
      <c r="C96" s="366" t="s">
        <v>96</v>
      </c>
      <c r="D96" s="21"/>
      <c r="E96" s="21"/>
      <c r="F96" s="19"/>
      <c r="G96" s="21"/>
      <c r="H96" s="21"/>
      <c r="I96" s="21"/>
    </row>
    <row r="97" spans="1:8" ht="15" x14ac:dyDescent="0.3">
      <c r="A97" s="21"/>
      <c r="B97" s="21"/>
      <c r="C97" s="21"/>
      <c r="D97" s="503"/>
      <c r="E97" s="503"/>
      <c r="G97" s="188"/>
      <c r="H97" s="367"/>
    </row>
    <row r="98" spans="1:8" ht="15" x14ac:dyDescent="0.3">
      <c r="C98" s="21"/>
      <c r="D98" s="504" t="s">
        <v>251</v>
      </c>
      <c r="E98" s="504"/>
      <c r="G98" s="505" t="s">
        <v>457</v>
      </c>
      <c r="H98" s="505"/>
    </row>
    <row r="99" spans="1:8" ht="15" x14ac:dyDescent="0.3">
      <c r="C99" s="21"/>
      <c r="D99" s="21"/>
      <c r="E99" s="21"/>
      <c r="G99" s="506"/>
      <c r="H99" s="506"/>
    </row>
    <row r="100" spans="1:8" ht="15" x14ac:dyDescent="0.3">
      <c r="C100" s="21"/>
      <c r="D100" s="507" t="s">
        <v>127</v>
      </c>
      <c r="E100" s="507"/>
      <c r="G100" s="506"/>
      <c r="H100" s="506"/>
    </row>
  </sheetData>
  <mergeCells count="4">
    <mergeCell ref="D97:E97"/>
    <mergeCell ref="D98:E98"/>
    <mergeCell ref="G98:H100"/>
    <mergeCell ref="D100:E100"/>
  </mergeCells>
  <dataValidations disablePrompts="1" count="1">
    <dataValidation type="list" allowBlank="1" showInputMessage="1" showErrorMessage="1" sqref="B9:B92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topLeftCell="A14" zoomScale="80" zoomScaleNormal="100" zoomScaleSheetLayoutView="80" workbookViewId="0">
      <selection activeCell="C14" activeCellId="3" sqref="C47:D57 C35:D39 C27:D28 C14:D15"/>
    </sheetView>
  </sheetViews>
  <sheetFormatPr defaultRowHeight="12.75" x14ac:dyDescent="0.2"/>
  <cols>
    <col min="1" max="1" width="6.85546875" style="359" customWidth="1"/>
    <col min="2" max="2" width="14.85546875" style="359" customWidth="1"/>
    <col min="3" max="3" width="21.140625" style="359" customWidth="1"/>
    <col min="4" max="5" width="12.7109375" style="359" customWidth="1"/>
    <col min="6" max="6" width="13.42578125" style="359" bestFit="1" customWidth="1"/>
    <col min="7" max="7" width="15.28515625" style="359" customWidth="1"/>
    <col min="8" max="8" width="23.85546875" style="359" customWidth="1"/>
    <col min="9" max="9" width="16.140625" style="359" customWidth="1"/>
    <col min="10" max="10" width="19" style="359" customWidth="1"/>
    <col min="11" max="11" width="17.7109375" style="359" customWidth="1"/>
    <col min="12" max="16384" width="9.140625" style="359"/>
  </cols>
  <sheetData>
    <row r="1" spans="1:12" s="189" customFormat="1" ht="15" x14ac:dyDescent="0.2">
      <c r="A1" s="182" t="s">
        <v>288</v>
      </c>
      <c r="B1" s="182"/>
      <c r="C1" s="182"/>
      <c r="D1" s="183"/>
      <c r="E1" s="183"/>
      <c r="F1" s="183"/>
      <c r="G1" s="183"/>
      <c r="H1" s="183"/>
      <c r="I1" s="183"/>
      <c r="J1" s="183"/>
      <c r="K1" s="346" t="s">
        <v>97</v>
      </c>
    </row>
    <row r="2" spans="1:12" s="189" customFormat="1" ht="15" x14ac:dyDescent="0.3">
      <c r="A2" s="139" t="s">
        <v>128</v>
      </c>
      <c r="B2" s="139"/>
      <c r="C2" s="139"/>
      <c r="D2" s="183"/>
      <c r="E2" s="183"/>
      <c r="F2" s="183"/>
      <c r="G2" s="183"/>
      <c r="H2" s="183"/>
      <c r="I2" s="183"/>
      <c r="J2" s="183"/>
      <c r="K2" s="343" t="str">
        <f>'ფორმა N1'!K2</f>
        <v>01.09.2020 - 31.10.2020</v>
      </c>
    </row>
    <row r="3" spans="1:12" s="189" customFormat="1" ht="15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32"/>
      <c r="L3" s="359"/>
    </row>
    <row r="4" spans="1:12" s="189" customFormat="1" ht="15" x14ac:dyDescent="0.3">
      <c r="A4" s="107" t="s">
        <v>257</v>
      </c>
      <c r="B4" s="107"/>
      <c r="C4" s="107"/>
      <c r="D4" s="107"/>
      <c r="E4" s="107"/>
      <c r="F4" s="354"/>
      <c r="G4" s="184"/>
      <c r="H4" s="183"/>
      <c r="I4" s="183"/>
      <c r="J4" s="183"/>
      <c r="K4" s="183"/>
    </row>
    <row r="5" spans="1:12" ht="15" x14ac:dyDescent="0.3">
      <c r="A5" s="355" t="str">
        <f>'ფორმა N1'!A5</f>
        <v>მოქალაქეთა პოლიტიკური გაერთიანება „ლელო საქართველოსთვის“</v>
      </c>
      <c r="B5" s="355"/>
      <c r="C5" s="355"/>
      <c r="D5" s="356"/>
      <c r="E5" s="356"/>
      <c r="F5" s="356"/>
      <c r="G5" s="357"/>
      <c r="H5" s="358"/>
      <c r="I5" s="358"/>
      <c r="J5" s="358"/>
      <c r="K5" s="357"/>
    </row>
    <row r="6" spans="1:12" s="189" customFormat="1" ht="13.5" x14ac:dyDescent="0.2">
      <c r="A6" s="133"/>
      <c r="B6" s="133"/>
      <c r="C6" s="133"/>
      <c r="D6" s="360"/>
      <c r="E6" s="360"/>
      <c r="F6" s="360"/>
      <c r="G6" s="183"/>
      <c r="H6" s="183"/>
      <c r="I6" s="183"/>
      <c r="J6" s="183"/>
      <c r="K6" s="183"/>
    </row>
    <row r="7" spans="1:12" s="189" customFormat="1" ht="60" x14ac:dyDescent="0.2">
      <c r="A7" s="361" t="s">
        <v>64</v>
      </c>
      <c r="B7" s="361" t="s">
        <v>450</v>
      </c>
      <c r="C7" s="361" t="s">
        <v>231</v>
      </c>
      <c r="D7" s="362" t="s">
        <v>228</v>
      </c>
      <c r="E7" s="362" t="s">
        <v>229</v>
      </c>
      <c r="F7" s="362" t="s">
        <v>322</v>
      </c>
      <c r="G7" s="362" t="s">
        <v>230</v>
      </c>
      <c r="H7" s="362" t="s">
        <v>458</v>
      </c>
      <c r="I7" s="362" t="s">
        <v>227</v>
      </c>
      <c r="J7" s="362" t="s">
        <v>455</v>
      </c>
      <c r="K7" s="362" t="s">
        <v>456</v>
      </c>
    </row>
    <row r="8" spans="1:12" s="189" customFormat="1" ht="15" x14ac:dyDescent="0.2">
      <c r="A8" s="361">
        <v>1</v>
      </c>
      <c r="B8" s="361">
        <v>2</v>
      </c>
      <c r="C8" s="361">
        <v>3</v>
      </c>
      <c r="D8" s="362">
        <v>4</v>
      </c>
      <c r="E8" s="361">
        <v>5</v>
      </c>
      <c r="F8" s="362">
        <v>6</v>
      </c>
      <c r="G8" s="361">
        <v>7</v>
      </c>
      <c r="H8" s="362">
        <v>8</v>
      </c>
      <c r="I8" s="361">
        <v>9</v>
      </c>
      <c r="J8" s="361">
        <v>10</v>
      </c>
      <c r="K8" s="362">
        <v>11</v>
      </c>
    </row>
    <row r="9" spans="1:12" s="189" customFormat="1" ht="30" x14ac:dyDescent="0.2">
      <c r="A9" s="363">
        <v>1</v>
      </c>
      <c r="B9" s="363" t="s">
        <v>484</v>
      </c>
      <c r="C9" s="363" t="s">
        <v>824</v>
      </c>
      <c r="D9" s="364" t="s">
        <v>825</v>
      </c>
      <c r="E9" s="364" t="s">
        <v>826</v>
      </c>
      <c r="F9" s="364">
        <v>2015</v>
      </c>
      <c r="G9" s="364" t="s">
        <v>827</v>
      </c>
      <c r="H9" s="364">
        <v>1875</v>
      </c>
      <c r="I9" s="364" t="s">
        <v>828</v>
      </c>
      <c r="J9" s="364" t="s">
        <v>829</v>
      </c>
      <c r="K9" s="364" t="s">
        <v>830</v>
      </c>
    </row>
    <row r="10" spans="1:12" s="189" customFormat="1" ht="30" x14ac:dyDescent="0.2">
      <c r="A10" s="363">
        <v>2</v>
      </c>
      <c r="B10" s="363" t="s">
        <v>484</v>
      </c>
      <c r="C10" s="363" t="s">
        <v>824</v>
      </c>
      <c r="D10" s="364" t="s">
        <v>825</v>
      </c>
      <c r="E10" s="364" t="s">
        <v>826</v>
      </c>
      <c r="F10" s="364">
        <v>2015</v>
      </c>
      <c r="G10" s="364" t="s">
        <v>831</v>
      </c>
      <c r="H10" s="364">
        <v>1875</v>
      </c>
      <c r="I10" s="364" t="s">
        <v>828</v>
      </c>
      <c r="J10" s="364" t="s">
        <v>829</v>
      </c>
      <c r="K10" s="364" t="s">
        <v>830</v>
      </c>
    </row>
    <row r="11" spans="1:12" s="189" customFormat="1" ht="30" x14ac:dyDescent="0.2">
      <c r="A11" s="363">
        <v>3</v>
      </c>
      <c r="B11" s="363" t="s">
        <v>484</v>
      </c>
      <c r="C11" s="363" t="s">
        <v>1001</v>
      </c>
      <c r="D11" s="364" t="s">
        <v>1006</v>
      </c>
      <c r="E11" s="364" t="s">
        <v>1007</v>
      </c>
      <c r="F11" s="364">
        <v>1998</v>
      </c>
      <c r="G11" s="364" t="s">
        <v>1002</v>
      </c>
      <c r="H11" s="364">
        <f>18841/2</f>
        <v>9420.5</v>
      </c>
      <c r="I11" s="364" t="s">
        <v>1005</v>
      </c>
      <c r="J11" s="402" t="s">
        <v>1003</v>
      </c>
      <c r="K11" s="364" t="s">
        <v>1004</v>
      </c>
    </row>
    <row r="12" spans="1:12" s="189" customFormat="1" ht="75" x14ac:dyDescent="0.2">
      <c r="A12" s="363">
        <v>4</v>
      </c>
      <c r="B12" s="363" t="s">
        <v>484</v>
      </c>
      <c r="C12" s="363" t="s">
        <v>824</v>
      </c>
      <c r="D12" s="364" t="s">
        <v>1832</v>
      </c>
      <c r="E12" s="364" t="s">
        <v>1833</v>
      </c>
      <c r="F12" s="364">
        <v>2008</v>
      </c>
      <c r="G12" s="364" t="s">
        <v>1831</v>
      </c>
      <c r="H12" s="364">
        <v>1500</v>
      </c>
      <c r="I12" s="364" t="s">
        <v>1829</v>
      </c>
      <c r="J12" s="402" t="s">
        <v>1830</v>
      </c>
      <c r="K12" s="364" t="s">
        <v>1828</v>
      </c>
    </row>
    <row r="13" spans="1:12" s="189" customFormat="1" ht="30" x14ac:dyDescent="0.2">
      <c r="A13" s="363">
        <v>5</v>
      </c>
      <c r="B13" s="363" t="s">
        <v>484</v>
      </c>
      <c r="C13" s="363" t="s">
        <v>2039</v>
      </c>
      <c r="D13" s="364" t="s">
        <v>2040</v>
      </c>
      <c r="E13" s="364" t="s">
        <v>2041</v>
      </c>
      <c r="F13" s="364"/>
      <c r="G13" s="364"/>
      <c r="H13" s="364">
        <v>377.6</v>
      </c>
      <c r="I13" s="364" t="s">
        <v>2037</v>
      </c>
      <c r="J13" s="364">
        <v>405245140</v>
      </c>
      <c r="K13" s="364" t="s">
        <v>2038</v>
      </c>
    </row>
    <row r="14" spans="1:12" s="189" customFormat="1" ht="30" x14ac:dyDescent="0.2">
      <c r="A14" s="363">
        <v>6</v>
      </c>
      <c r="B14" s="363" t="s">
        <v>484</v>
      </c>
      <c r="C14" s="363" t="s">
        <v>2039</v>
      </c>
      <c r="D14" s="364" t="s">
        <v>2040</v>
      </c>
      <c r="E14" s="364" t="s">
        <v>2041</v>
      </c>
      <c r="F14" s="364"/>
      <c r="G14" s="364"/>
      <c r="H14" s="364">
        <v>377.6</v>
      </c>
      <c r="I14" s="364" t="s">
        <v>2037</v>
      </c>
      <c r="J14" s="364">
        <v>405245140</v>
      </c>
      <c r="K14" s="364" t="s">
        <v>2038</v>
      </c>
    </row>
    <row r="15" spans="1:12" s="189" customFormat="1" ht="30" x14ac:dyDescent="0.2">
      <c r="A15" s="363">
        <v>7</v>
      </c>
      <c r="B15" s="363" t="s">
        <v>484</v>
      </c>
      <c r="C15" s="363" t="s">
        <v>2039</v>
      </c>
      <c r="D15" s="364" t="s">
        <v>2040</v>
      </c>
      <c r="E15" s="364" t="s">
        <v>2041</v>
      </c>
      <c r="F15" s="364"/>
      <c r="G15" s="364"/>
      <c r="H15" s="364">
        <v>377.6</v>
      </c>
      <c r="I15" s="364" t="s">
        <v>2037</v>
      </c>
      <c r="J15" s="364">
        <v>405245140</v>
      </c>
      <c r="K15" s="364" t="s">
        <v>2038</v>
      </c>
    </row>
    <row r="16" spans="1:12" s="189" customFormat="1" ht="30" x14ac:dyDescent="0.2">
      <c r="A16" s="363">
        <v>8</v>
      </c>
      <c r="B16" s="363" t="s">
        <v>484</v>
      </c>
      <c r="C16" s="363" t="s">
        <v>2039</v>
      </c>
      <c r="D16" s="364" t="s">
        <v>2040</v>
      </c>
      <c r="E16" s="364" t="s">
        <v>2041</v>
      </c>
      <c r="F16" s="364"/>
      <c r="G16" s="364"/>
      <c r="H16" s="364">
        <v>377.6</v>
      </c>
      <c r="I16" s="364" t="s">
        <v>2037</v>
      </c>
      <c r="J16" s="364">
        <v>405245140</v>
      </c>
      <c r="K16" s="364" t="s">
        <v>2038</v>
      </c>
    </row>
    <row r="17" spans="1:11" s="189" customFormat="1" ht="30" x14ac:dyDescent="0.2">
      <c r="A17" s="363">
        <v>9</v>
      </c>
      <c r="B17" s="363" t="s">
        <v>484</v>
      </c>
      <c r="C17" s="363" t="s">
        <v>2039</v>
      </c>
      <c r="D17" s="364" t="s">
        <v>2042</v>
      </c>
      <c r="E17" s="364" t="s">
        <v>2043</v>
      </c>
      <c r="F17" s="364"/>
      <c r="G17" s="364"/>
      <c r="H17" s="364">
        <v>360.14</v>
      </c>
      <c r="I17" s="364" t="s">
        <v>2037</v>
      </c>
      <c r="J17" s="364">
        <v>405245140</v>
      </c>
      <c r="K17" s="364" t="s">
        <v>2038</v>
      </c>
    </row>
    <row r="18" spans="1:11" s="189" customFormat="1" ht="30" x14ac:dyDescent="0.2">
      <c r="A18" s="363">
        <v>10</v>
      </c>
      <c r="B18" s="363" t="s">
        <v>484</v>
      </c>
      <c r="C18" s="363" t="s">
        <v>2039</v>
      </c>
      <c r="D18" s="364" t="s">
        <v>2042</v>
      </c>
      <c r="E18" s="364" t="s">
        <v>2043</v>
      </c>
      <c r="F18" s="364"/>
      <c r="G18" s="364"/>
      <c r="H18" s="364">
        <v>360.14</v>
      </c>
      <c r="I18" s="364" t="s">
        <v>2037</v>
      </c>
      <c r="J18" s="364">
        <v>405245140</v>
      </c>
      <c r="K18" s="364" t="s">
        <v>2038</v>
      </c>
    </row>
    <row r="19" spans="1:11" s="189" customFormat="1" ht="30" x14ac:dyDescent="0.2">
      <c r="A19" s="363">
        <v>11</v>
      </c>
      <c r="B19" s="363" t="s">
        <v>484</v>
      </c>
      <c r="C19" s="363" t="s">
        <v>2039</v>
      </c>
      <c r="D19" s="364" t="s">
        <v>2042</v>
      </c>
      <c r="E19" s="364" t="s">
        <v>2043</v>
      </c>
      <c r="F19" s="364"/>
      <c r="G19" s="364"/>
      <c r="H19" s="364">
        <v>360.14</v>
      </c>
      <c r="I19" s="364" t="s">
        <v>2037</v>
      </c>
      <c r="J19" s="364">
        <v>405245140</v>
      </c>
      <c r="K19" s="364" t="s">
        <v>2038</v>
      </c>
    </row>
    <row r="20" spans="1:11" s="189" customFormat="1" ht="30" x14ac:dyDescent="0.2">
      <c r="A20" s="363">
        <v>12</v>
      </c>
      <c r="B20" s="363" t="s">
        <v>484</v>
      </c>
      <c r="C20" s="363" t="s">
        <v>2039</v>
      </c>
      <c r="D20" s="364" t="s">
        <v>2042</v>
      </c>
      <c r="E20" s="364" t="s">
        <v>2044</v>
      </c>
      <c r="F20" s="364"/>
      <c r="G20" s="364"/>
      <c r="H20" s="364">
        <v>271.33999999999997</v>
      </c>
      <c r="I20" s="364" t="s">
        <v>2037</v>
      </c>
      <c r="J20" s="364">
        <v>405245140</v>
      </c>
      <c r="K20" s="364" t="s">
        <v>2038</v>
      </c>
    </row>
    <row r="21" spans="1:11" s="189" customFormat="1" ht="30" x14ac:dyDescent="0.2">
      <c r="A21" s="363">
        <v>13</v>
      </c>
      <c r="B21" s="363" t="s">
        <v>484</v>
      </c>
      <c r="C21" s="363" t="s">
        <v>2039</v>
      </c>
      <c r="D21" s="364" t="s">
        <v>2042</v>
      </c>
      <c r="E21" s="364" t="s">
        <v>2044</v>
      </c>
      <c r="F21" s="364"/>
      <c r="G21" s="364"/>
      <c r="H21" s="364">
        <v>271.33999999999997</v>
      </c>
      <c r="I21" s="364" t="s">
        <v>2037</v>
      </c>
      <c r="J21" s="364">
        <v>405245140</v>
      </c>
      <c r="K21" s="364" t="s">
        <v>2038</v>
      </c>
    </row>
    <row r="22" spans="1:11" s="189" customFormat="1" ht="30" x14ac:dyDescent="0.2">
      <c r="A22" s="363">
        <v>14</v>
      </c>
      <c r="B22" s="363" t="s">
        <v>484</v>
      </c>
      <c r="C22" s="363" t="s">
        <v>2039</v>
      </c>
      <c r="D22" s="364" t="s">
        <v>2042</v>
      </c>
      <c r="E22" s="364" t="s">
        <v>2044</v>
      </c>
      <c r="F22" s="364"/>
      <c r="G22" s="364"/>
      <c r="H22" s="364">
        <v>271.33999999999997</v>
      </c>
      <c r="I22" s="364" t="s">
        <v>2037</v>
      </c>
      <c r="J22" s="364">
        <v>405245140</v>
      </c>
      <c r="K22" s="364" t="s">
        <v>2038</v>
      </c>
    </row>
    <row r="23" spans="1:11" s="189" customFormat="1" ht="30" x14ac:dyDescent="0.2">
      <c r="A23" s="363">
        <v>15</v>
      </c>
      <c r="B23" s="363" t="s">
        <v>484</v>
      </c>
      <c r="C23" s="363" t="s">
        <v>2039</v>
      </c>
      <c r="D23" s="364" t="s">
        <v>2040</v>
      </c>
      <c r="E23" s="364" t="s">
        <v>2045</v>
      </c>
      <c r="F23" s="364">
        <v>2017</v>
      </c>
      <c r="G23" s="364" t="s">
        <v>2097</v>
      </c>
      <c r="H23" s="364">
        <v>582.32000000000005</v>
      </c>
      <c r="I23" s="364" t="s">
        <v>2037</v>
      </c>
      <c r="J23" s="364">
        <v>405245140</v>
      </c>
      <c r="K23" s="364" t="s">
        <v>2038</v>
      </c>
    </row>
    <row r="24" spans="1:11" s="189" customFormat="1" ht="30" x14ac:dyDescent="0.2">
      <c r="A24" s="363">
        <v>16</v>
      </c>
      <c r="B24" s="363" t="s">
        <v>484</v>
      </c>
      <c r="C24" s="363" t="s">
        <v>2039</v>
      </c>
      <c r="D24" s="364" t="s">
        <v>2046</v>
      </c>
      <c r="E24" s="364" t="s">
        <v>2047</v>
      </c>
      <c r="F24" s="364">
        <v>2017</v>
      </c>
      <c r="G24" s="364" t="s">
        <v>2098</v>
      </c>
      <c r="H24" s="364">
        <v>584.1</v>
      </c>
      <c r="I24" s="364" t="s">
        <v>2037</v>
      </c>
      <c r="J24" s="364">
        <v>405245140</v>
      </c>
      <c r="K24" s="364" t="s">
        <v>2038</v>
      </c>
    </row>
    <row r="25" spans="1:11" s="189" customFormat="1" ht="30" x14ac:dyDescent="0.2">
      <c r="A25" s="363">
        <v>17</v>
      </c>
      <c r="B25" s="363" t="s">
        <v>484</v>
      </c>
      <c r="C25" s="363" t="s">
        <v>2039</v>
      </c>
      <c r="D25" s="364" t="s">
        <v>1832</v>
      </c>
      <c r="E25" s="364" t="s">
        <v>2048</v>
      </c>
      <c r="F25" s="364">
        <v>2017</v>
      </c>
      <c r="G25" s="364" t="s">
        <v>2100</v>
      </c>
      <c r="H25" s="364">
        <v>584.1</v>
      </c>
      <c r="I25" s="364" t="s">
        <v>2037</v>
      </c>
      <c r="J25" s="364">
        <v>405245140</v>
      </c>
      <c r="K25" s="364" t="s">
        <v>2038</v>
      </c>
    </row>
    <row r="26" spans="1:11" s="189" customFormat="1" ht="30" x14ac:dyDescent="0.2">
      <c r="A26" s="363">
        <v>18</v>
      </c>
      <c r="B26" s="363" t="s">
        <v>484</v>
      </c>
      <c r="C26" s="363" t="s">
        <v>824</v>
      </c>
      <c r="D26" s="364" t="s">
        <v>1832</v>
      </c>
      <c r="E26" s="364" t="s">
        <v>1833</v>
      </c>
      <c r="F26" s="364"/>
      <c r="G26" s="364" t="s">
        <v>2096</v>
      </c>
      <c r="H26" s="364">
        <v>389.4</v>
      </c>
      <c r="I26" s="364" t="s">
        <v>2037</v>
      </c>
      <c r="J26" s="364">
        <v>405245140</v>
      </c>
      <c r="K26" s="364" t="s">
        <v>2038</v>
      </c>
    </row>
    <row r="27" spans="1:11" s="189" customFormat="1" ht="30" x14ac:dyDescent="0.2">
      <c r="A27" s="363">
        <v>19</v>
      </c>
      <c r="B27" s="363" t="s">
        <v>484</v>
      </c>
      <c r="C27" s="363" t="s">
        <v>2039</v>
      </c>
      <c r="D27" s="364" t="s">
        <v>2042</v>
      </c>
      <c r="E27" s="364" t="s">
        <v>2049</v>
      </c>
      <c r="F27" s="364">
        <v>2018</v>
      </c>
      <c r="G27" s="364" t="s">
        <v>2099</v>
      </c>
      <c r="H27" s="364">
        <v>584.1</v>
      </c>
      <c r="I27" s="364" t="s">
        <v>2037</v>
      </c>
      <c r="J27" s="364">
        <v>405245140</v>
      </c>
      <c r="K27" s="364" t="s">
        <v>2038</v>
      </c>
    </row>
    <row r="28" spans="1:11" s="189" customFormat="1" ht="60" x14ac:dyDescent="0.2">
      <c r="A28" s="363">
        <v>20</v>
      </c>
      <c r="B28" s="363" t="s">
        <v>484</v>
      </c>
      <c r="C28" s="363" t="s">
        <v>824</v>
      </c>
      <c r="D28" s="364" t="s">
        <v>1832</v>
      </c>
      <c r="E28" s="364" t="s">
        <v>1833</v>
      </c>
      <c r="F28" s="364">
        <v>2008</v>
      </c>
      <c r="G28" s="364" t="s">
        <v>2090</v>
      </c>
      <c r="H28" s="364">
        <v>3580</v>
      </c>
      <c r="I28" s="364" t="s">
        <v>2091</v>
      </c>
      <c r="J28" s="364">
        <v>405116360</v>
      </c>
      <c r="K28" s="364" t="s">
        <v>2092</v>
      </c>
    </row>
    <row r="29" spans="1:11" s="189" customFormat="1" ht="15" x14ac:dyDescent="0.2">
      <c r="A29" s="363" t="s">
        <v>261</v>
      </c>
      <c r="B29" s="363"/>
      <c r="C29" s="363"/>
      <c r="D29" s="364"/>
      <c r="E29" s="364"/>
      <c r="F29" s="364"/>
      <c r="G29" s="364"/>
      <c r="H29" s="364"/>
      <c r="I29" s="364"/>
      <c r="J29" s="364"/>
      <c r="K29" s="364"/>
    </row>
    <row r="30" spans="1:11" x14ac:dyDescent="0.2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</row>
    <row r="31" spans="1:11" x14ac:dyDescent="0.2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</row>
    <row r="32" spans="1:11" ht="15" x14ac:dyDescent="0.3">
      <c r="A32" s="369"/>
      <c r="B32" s="369"/>
      <c r="C32" s="369"/>
      <c r="D32" s="368"/>
      <c r="E32" s="368"/>
      <c r="F32" s="368"/>
      <c r="G32" s="368"/>
      <c r="H32" s="368"/>
      <c r="I32" s="368"/>
      <c r="J32" s="368"/>
      <c r="K32" s="368"/>
    </row>
    <row r="33" spans="1:11" ht="15" x14ac:dyDescent="0.3">
      <c r="A33" s="370"/>
      <c r="B33" s="370"/>
      <c r="C33" s="370"/>
      <c r="D33" s="371" t="s">
        <v>96</v>
      </c>
      <c r="E33" s="370"/>
      <c r="F33" s="370"/>
      <c r="G33" s="372"/>
      <c r="H33" s="370"/>
      <c r="I33" s="370"/>
      <c r="J33" s="370"/>
      <c r="K33" s="370"/>
    </row>
    <row r="34" spans="1:11" ht="15" x14ac:dyDescent="0.3">
      <c r="A34" s="370"/>
      <c r="B34" s="370"/>
      <c r="C34" s="370"/>
      <c r="D34" s="370"/>
      <c r="E34" s="373"/>
      <c r="F34" s="370"/>
      <c r="H34" s="373"/>
      <c r="I34" s="373"/>
      <c r="J34" s="374"/>
    </row>
    <row r="35" spans="1:11" ht="15" x14ac:dyDescent="0.3">
      <c r="D35" s="370"/>
      <c r="E35" s="375" t="s">
        <v>251</v>
      </c>
      <c r="F35" s="370"/>
      <c r="H35" s="376" t="s">
        <v>256</v>
      </c>
      <c r="I35" s="376"/>
    </row>
    <row r="36" spans="1:11" ht="15" x14ac:dyDescent="0.3">
      <c r="D36" s="370"/>
      <c r="E36" s="377" t="s">
        <v>127</v>
      </c>
      <c r="F36" s="370"/>
      <c r="H36" s="370" t="s">
        <v>252</v>
      </c>
      <c r="I36" s="370"/>
    </row>
    <row r="37" spans="1:11" ht="15" x14ac:dyDescent="0.3">
      <c r="D37" s="370"/>
      <c r="E37" s="377"/>
    </row>
  </sheetData>
  <dataValidations count="1">
    <dataValidation type="list" allowBlank="1" showInputMessage="1" showErrorMessage="1" sqref="B9:B2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C14" activeCellId="3" sqref="C47:D57 C35:D39 C27:D28 C14:D15"/>
    </sheetView>
  </sheetViews>
  <sheetFormatPr defaultRowHeight="12.75" x14ac:dyDescent="0.2"/>
  <cols>
    <col min="1" max="1" width="11.7109375" style="174" customWidth="1"/>
    <col min="2" max="2" width="21.5703125" style="174" customWidth="1"/>
    <col min="3" max="3" width="19.140625" style="174" customWidth="1"/>
    <col min="4" max="4" width="23.7109375" style="174" customWidth="1"/>
    <col min="5" max="6" width="16.5703125" style="174" bestFit="1" customWidth="1"/>
    <col min="7" max="7" width="17" style="174" customWidth="1"/>
    <col min="8" max="8" width="19" style="174" customWidth="1"/>
    <col min="9" max="9" width="24.42578125" style="174" customWidth="1"/>
    <col min="10" max="16384" width="9.140625" style="174"/>
  </cols>
  <sheetData>
    <row r="1" spans="1:13" customFormat="1" ht="15" x14ac:dyDescent="0.2">
      <c r="A1" s="128" t="s">
        <v>395</v>
      </c>
      <c r="B1" s="129"/>
      <c r="C1" s="129"/>
      <c r="D1" s="129"/>
      <c r="E1" s="129"/>
      <c r="F1" s="129"/>
      <c r="G1" s="129"/>
      <c r="H1" s="135"/>
      <c r="I1" s="71" t="s">
        <v>97</v>
      </c>
    </row>
    <row r="2" spans="1:13" customFormat="1" ht="15" x14ac:dyDescent="0.3">
      <c r="A2" s="98" t="s">
        <v>128</v>
      </c>
      <c r="B2" s="129"/>
      <c r="C2" s="129"/>
      <c r="D2" s="129"/>
      <c r="E2" s="129"/>
      <c r="F2" s="129"/>
      <c r="G2" s="129"/>
      <c r="H2" s="135"/>
      <c r="I2" s="193" t="str">
        <f>'ფორმა N1'!K2</f>
        <v>01.09.2020 - 31.10.2020</v>
      </c>
    </row>
    <row r="3" spans="1:13" customFormat="1" ht="15" x14ac:dyDescent="0.2">
      <c r="A3" s="129"/>
      <c r="B3" s="129"/>
      <c r="C3" s="129"/>
      <c r="D3" s="129"/>
      <c r="E3" s="129"/>
      <c r="F3" s="129"/>
      <c r="G3" s="129"/>
      <c r="H3" s="132"/>
      <c r="I3" s="132"/>
      <c r="M3" s="174"/>
    </row>
    <row r="4" spans="1:13" customFormat="1" ht="15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129"/>
      <c r="E4" s="129"/>
      <c r="F4" s="129"/>
      <c r="G4" s="129"/>
      <c r="H4" s="129"/>
      <c r="I4" s="137"/>
    </row>
    <row r="5" spans="1:13" ht="15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73"/>
      <c r="C5" s="73"/>
      <c r="D5" s="196"/>
      <c r="E5" s="196"/>
      <c r="F5" s="196"/>
      <c r="G5" s="196"/>
      <c r="H5" s="196"/>
      <c r="I5" s="195"/>
    </row>
    <row r="6" spans="1:13" customFormat="1" ht="13.5" x14ac:dyDescent="0.2">
      <c r="A6" s="133"/>
      <c r="B6" s="134"/>
      <c r="C6" s="134"/>
      <c r="D6" s="129"/>
      <c r="E6" s="129"/>
      <c r="F6" s="129"/>
      <c r="G6" s="129"/>
      <c r="H6" s="129"/>
      <c r="I6" s="129"/>
    </row>
    <row r="7" spans="1:13" customFormat="1" ht="75" x14ac:dyDescent="0.2">
      <c r="A7" s="138" t="s">
        <v>64</v>
      </c>
      <c r="B7" s="127" t="s">
        <v>347</v>
      </c>
      <c r="C7" s="127" t="s">
        <v>348</v>
      </c>
      <c r="D7" s="127" t="s">
        <v>353</v>
      </c>
      <c r="E7" s="127" t="s">
        <v>354</v>
      </c>
      <c r="F7" s="127" t="s">
        <v>349</v>
      </c>
      <c r="G7" s="127" t="s">
        <v>350</v>
      </c>
      <c r="H7" s="127" t="s">
        <v>361</v>
      </c>
      <c r="I7" s="127" t="s">
        <v>351</v>
      </c>
    </row>
    <row r="8" spans="1:13" customFormat="1" ht="15" x14ac:dyDescent="0.2">
      <c r="A8" s="125">
        <v>1</v>
      </c>
      <c r="B8" s="125">
        <v>2</v>
      </c>
      <c r="C8" s="127">
        <v>3</v>
      </c>
      <c r="D8" s="125">
        <v>6</v>
      </c>
      <c r="E8" s="127">
        <v>7</v>
      </c>
      <c r="F8" s="125">
        <v>8</v>
      </c>
      <c r="G8" s="125">
        <v>9</v>
      </c>
      <c r="H8" s="125">
        <v>10</v>
      </c>
      <c r="I8" s="127">
        <v>11</v>
      </c>
    </row>
    <row r="9" spans="1:13" customFormat="1" ht="15" x14ac:dyDescent="0.2">
      <c r="A9" s="60">
        <v>1</v>
      </c>
      <c r="B9" s="26"/>
      <c r="C9" s="26"/>
      <c r="D9" s="26"/>
      <c r="E9" s="26"/>
      <c r="F9" s="192"/>
      <c r="G9" s="192"/>
      <c r="H9" s="192"/>
      <c r="I9" s="26"/>
    </row>
    <row r="10" spans="1:13" customFormat="1" ht="15" x14ac:dyDescent="0.2">
      <c r="A10" s="60">
        <v>2</v>
      </c>
      <c r="B10" s="26"/>
      <c r="C10" s="26"/>
      <c r="D10" s="26"/>
      <c r="E10" s="26"/>
      <c r="F10" s="192"/>
      <c r="G10" s="192"/>
      <c r="H10" s="192"/>
      <c r="I10" s="26"/>
    </row>
    <row r="11" spans="1:13" customFormat="1" ht="15" x14ac:dyDescent="0.2">
      <c r="A11" s="60">
        <v>3</v>
      </c>
      <c r="B11" s="26"/>
      <c r="C11" s="26"/>
      <c r="D11" s="26"/>
      <c r="E11" s="26"/>
      <c r="F11" s="192"/>
      <c r="G11" s="192"/>
      <c r="H11" s="192"/>
      <c r="I11" s="26"/>
    </row>
    <row r="12" spans="1:13" customFormat="1" ht="15" x14ac:dyDescent="0.2">
      <c r="A12" s="60">
        <v>4</v>
      </c>
      <c r="B12" s="26"/>
      <c r="C12" s="26"/>
      <c r="D12" s="26"/>
      <c r="E12" s="26"/>
      <c r="F12" s="192"/>
      <c r="G12" s="192"/>
      <c r="H12" s="192"/>
      <c r="I12" s="26"/>
    </row>
    <row r="13" spans="1:13" customFormat="1" ht="15" x14ac:dyDescent="0.2">
      <c r="A13" s="60">
        <v>5</v>
      </c>
      <c r="B13" s="26"/>
      <c r="C13" s="26"/>
      <c r="D13" s="26"/>
      <c r="E13" s="26"/>
      <c r="F13" s="192"/>
      <c r="G13" s="192"/>
      <c r="H13" s="192"/>
      <c r="I13" s="26"/>
    </row>
    <row r="14" spans="1:13" customFormat="1" ht="15" x14ac:dyDescent="0.2">
      <c r="A14" s="60">
        <v>6</v>
      </c>
      <c r="B14" s="26"/>
      <c r="C14" s="26"/>
      <c r="D14" s="26"/>
      <c r="E14" s="26"/>
      <c r="F14" s="192"/>
      <c r="G14" s="192"/>
      <c r="H14" s="192"/>
      <c r="I14" s="26"/>
    </row>
    <row r="15" spans="1:13" customFormat="1" ht="15" x14ac:dyDescent="0.2">
      <c r="A15" s="60">
        <v>7</v>
      </c>
      <c r="B15" s="26"/>
      <c r="C15" s="26"/>
      <c r="D15" s="26"/>
      <c r="E15" s="26"/>
      <c r="F15" s="192"/>
      <c r="G15" s="192"/>
      <c r="H15" s="192"/>
      <c r="I15" s="26"/>
    </row>
    <row r="16" spans="1:13" customFormat="1" ht="15" x14ac:dyDescent="0.2">
      <c r="A16" s="60">
        <v>8</v>
      </c>
      <c r="B16" s="26"/>
      <c r="C16" s="26"/>
      <c r="D16" s="26"/>
      <c r="E16" s="26"/>
      <c r="F16" s="192"/>
      <c r="G16" s="192"/>
      <c r="H16" s="192"/>
      <c r="I16" s="26"/>
    </row>
    <row r="17" spans="1:9" customFormat="1" ht="15" x14ac:dyDescent="0.2">
      <c r="A17" s="60">
        <v>9</v>
      </c>
      <c r="B17" s="26"/>
      <c r="C17" s="26"/>
      <c r="D17" s="26"/>
      <c r="E17" s="26"/>
      <c r="F17" s="192"/>
      <c r="G17" s="192"/>
      <c r="H17" s="192"/>
      <c r="I17" s="26"/>
    </row>
    <row r="18" spans="1:9" customFormat="1" ht="15" x14ac:dyDescent="0.2">
      <c r="A18" s="60">
        <v>10</v>
      </c>
      <c r="B18" s="26"/>
      <c r="C18" s="26"/>
      <c r="D18" s="26"/>
      <c r="E18" s="26"/>
      <c r="F18" s="192"/>
      <c r="G18" s="192"/>
      <c r="H18" s="192"/>
      <c r="I18" s="26"/>
    </row>
    <row r="19" spans="1:9" customFormat="1" ht="15" x14ac:dyDescent="0.2">
      <c r="A19" s="60">
        <v>11</v>
      </c>
      <c r="B19" s="26"/>
      <c r="C19" s="26"/>
      <c r="D19" s="26"/>
      <c r="E19" s="26"/>
      <c r="F19" s="192"/>
      <c r="G19" s="192"/>
      <c r="H19" s="192"/>
      <c r="I19" s="26"/>
    </row>
    <row r="20" spans="1:9" customFormat="1" ht="15" x14ac:dyDescent="0.2">
      <c r="A20" s="60">
        <v>12</v>
      </c>
      <c r="B20" s="26"/>
      <c r="C20" s="26"/>
      <c r="D20" s="26"/>
      <c r="E20" s="26"/>
      <c r="F20" s="192"/>
      <c r="G20" s="192"/>
      <c r="H20" s="192"/>
      <c r="I20" s="26"/>
    </row>
    <row r="21" spans="1:9" customFormat="1" ht="15" x14ac:dyDescent="0.2">
      <c r="A21" s="60">
        <v>13</v>
      </c>
      <c r="B21" s="26"/>
      <c r="C21" s="26"/>
      <c r="D21" s="26"/>
      <c r="E21" s="26"/>
      <c r="F21" s="192"/>
      <c r="G21" s="192"/>
      <c r="H21" s="192"/>
      <c r="I21" s="26"/>
    </row>
    <row r="22" spans="1:9" customFormat="1" ht="15" x14ac:dyDescent="0.2">
      <c r="A22" s="60">
        <v>14</v>
      </c>
      <c r="B22" s="26"/>
      <c r="C22" s="26"/>
      <c r="D22" s="26"/>
      <c r="E22" s="26"/>
      <c r="F22" s="192"/>
      <c r="G22" s="192"/>
      <c r="H22" s="192"/>
      <c r="I22" s="26"/>
    </row>
    <row r="23" spans="1:9" customFormat="1" ht="15" x14ac:dyDescent="0.2">
      <c r="A23" s="60">
        <v>15</v>
      </c>
      <c r="B23" s="26"/>
      <c r="C23" s="26"/>
      <c r="D23" s="26"/>
      <c r="E23" s="26"/>
      <c r="F23" s="192"/>
      <c r="G23" s="192"/>
      <c r="H23" s="192"/>
      <c r="I23" s="26"/>
    </row>
    <row r="24" spans="1:9" customFormat="1" ht="15" x14ac:dyDescent="0.2">
      <c r="A24" s="60">
        <v>16</v>
      </c>
      <c r="B24" s="26"/>
      <c r="C24" s="26"/>
      <c r="D24" s="26"/>
      <c r="E24" s="26"/>
      <c r="F24" s="192"/>
      <c r="G24" s="192"/>
      <c r="H24" s="192"/>
      <c r="I24" s="26"/>
    </row>
    <row r="25" spans="1:9" customFormat="1" ht="15" x14ac:dyDescent="0.2">
      <c r="A25" s="60">
        <v>17</v>
      </c>
      <c r="B25" s="26"/>
      <c r="C25" s="26"/>
      <c r="D25" s="26"/>
      <c r="E25" s="26"/>
      <c r="F25" s="192"/>
      <c r="G25" s="192"/>
      <c r="H25" s="192"/>
      <c r="I25" s="26"/>
    </row>
    <row r="26" spans="1:9" customFormat="1" ht="15" x14ac:dyDescent="0.2">
      <c r="A26" s="60">
        <v>18</v>
      </c>
      <c r="B26" s="26"/>
      <c r="C26" s="26"/>
      <c r="D26" s="26"/>
      <c r="E26" s="26"/>
      <c r="F26" s="192"/>
      <c r="G26" s="192"/>
      <c r="H26" s="192"/>
      <c r="I26" s="26"/>
    </row>
    <row r="27" spans="1:9" customFormat="1" ht="15" x14ac:dyDescent="0.2">
      <c r="A27" s="60" t="s">
        <v>261</v>
      </c>
      <c r="B27" s="26"/>
      <c r="C27" s="26"/>
      <c r="D27" s="26"/>
      <c r="E27" s="26"/>
      <c r="F27" s="192"/>
      <c r="G27" s="192"/>
      <c r="H27" s="192"/>
      <c r="I27" s="26"/>
    </row>
    <row r="28" spans="1:9" x14ac:dyDescent="0.2">
      <c r="A28" s="198"/>
      <c r="B28" s="198"/>
      <c r="C28" s="198"/>
      <c r="D28" s="198"/>
      <c r="E28" s="198"/>
      <c r="F28" s="198"/>
      <c r="G28" s="198"/>
      <c r="H28" s="198"/>
      <c r="I28" s="198"/>
    </row>
    <row r="29" spans="1:9" x14ac:dyDescent="0.2">
      <c r="A29" s="198"/>
      <c r="B29" s="198"/>
      <c r="C29" s="198"/>
      <c r="D29" s="198"/>
      <c r="E29" s="198"/>
      <c r="F29" s="198"/>
      <c r="G29" s="198"/>
      <c r="H29" s="198"/>
      <c r="I29" s="198"/>
    </row>
    <row r="30" spans="1:9" ht="15" x14ac:dyDescent="0.3">
      <c r="A30" s="199"/>
      <c r="B30" s="198"/>
      <c r="C30" s="198"/>
      <c r="D30" s="198"/>
      <c r="E30" s="198"/>
      <c r="F30" s="198"/>
      <c r="G30" s="198"/>
      <c r="H30" s="198"/>
      <c r="I30" s="198"/>
    </row>
    <row r="31" spans="1:9" ht="15" x14ac:dyDescent="0.3">
      <c r="A31" s="173"/>
      <c r="B31" s="175" t="s">
        <v>96</v>
      </c>
      <c r="C31" s="173"/>
      <c r="D31" s="173"/>
      <c r="E31" s="176"/>
      <c r="F31" s="173"/>
      <c r="G31" s="173"/>
      <c r="H31" s="173"/>
      <c r="I31" s="173"/>
    </row>
    <row r="32" spans="1:9" ht="15" x14ac:dyDescent="0.3">
      <c r="A32" s="173"/>
      <c r="B32" s="173"/>
      <c r="C32" s="177"/>
      <c r="D32" s="173"/>
      <c r="F32" s="177"/>
      <c r="G32" s="203"/>
    </row>
    <row r="33" spans="2:6" ht="15" x14ac:dyDescent="0.3">
      <c r="B33" s="173"/>
      <c r="C33" s="179" t="s">
        <v>251</v>
      </c>
      <c r="D33" s="173"/>
      <c r="F33" s="180" t="s">
        <v>256</v>
      </c>
    </row>
    <row r="34" spans="2:6" ht="15" x14ac:dyDescent="0.3">
      <c r="B34" s="173"/>
      <c r="C34" s="181" t="s">
        <v>127</v>
      </c>
      <c r="D34" s="173"/>
      <c r="F34" s="173" t="s">
        <v>252</v>
      </c>
    </row>
    <row r="35" spans="2:6" ht="15" x14ac:dyDescent="0.3">
      <c r="B35" s="173"/>
      <c r="C35" s="181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3"/>
  <sheetViews>
    <sheetView view="pageBreakPreview" topLeftCell="B416" zoomScale="90" zoomScaleNormal="100" zoomScaleSheetLayoutView="90" workbookViewId="0">
      <selection activeCell="C14" activeCellId="3" sqref="C47:D57 C35:D39 C27:D28 C14:D15"/>
    </sheetView>
  </sheetViews>
  <sheetFormatPr defaultRowHeight="15" x14ac:dyDescent="0.3"/>
  <cols>
    <col min="1" max="1" width="10" style="173" customWidth="1"/>
    <col min="2" max="2" width="20.28515625" style="173" customWidth="1"/>
    <col min="3" max="3" width="30" style="173" customWidth="1"/>
    <col min="4" max="4" width="29" style="173" customWidth="1"/>
    <col min="5" max="5" width="22.5703125" style="173" customWidth="1"/>
    <col min="6" max="6" width="20" style="173" customWidth="1"/>
    <col min="7" max="7" width="29.28515625" style="173" customWidth="1"/>
    <col min="8" max="8" width="27.140625" style="173" customWidth="1"/>
    <col min="9" max="9" width="26.42578125" style="173" customWidth="1"/>
    <col min="10" max="10" width="0.5703125" style="173" customWidth="1"/>
    <col min="11" max="16384" width="9.140625" style="173"/>
  </cols>
  <sheetData>
    <row r="1" spans="1:10" x14ac:dyDescent="0.3">
      <c r="A1" s="67" t="s">
        <v>362</v>
      </c>
      <c r="B1" s="69"/>
      <c r="C1" s="69"/>
      <c r="D1" s="69"/>
      <c r="E1" s="69"/>
      <c r="F1" s="69"/>
      <c r="G1" s="69"/>
      <c r="H1" s="69"/>
      <c r="I1" s="152" t="s">
        <v>186</v>
      </c>
      <c r="J1" s="153"/>
    </row>
    <row r="2" spans="1:10" x14ac:dyDescent="0.3">
      <c r="A2" s="69" t="s">
        <v>128</v>
      </c>
      <c r="B2" s="69"/>
      <c r="C2" s="69"/>
      <c r="D2" s="69"/>
      <c r="E2" s="69"/>
      <c r="F2" s="69"/>
      <c r="G2" s="69"/>
      <c r="H2" s="69"/>
      <c r="I2" s="154" t="str">
        <f>'ფორმა N1'!K2</f>
        <v>01.09.2020 - 31.10.2020</v>
      </c>
      <c r="J2" s="153"/>
    </row>
    <row r="3" spans="1:10" x14ac:dyDescent="0.3">
      <c r="A3" s="69"/>
      <c r="B3" s="69"/>
      <c r="C3" s="69"/>
      <c r="D3" s="69"/>
      <c r="E3" s="69"/>
      <c r="F3" s="69"/>
      <c r="G3" s="69"/>
      <c r="H3" s="69"/>
      <c r="I3" s="95"/>
      <c r="J3" s="153"/>
    </row>
    <row r="4" spans="1:10" x14ac:dyDescent="0.3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7"/>
    </row>
    <row r="5" spans="1:10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194"/>
      <c r="C5" s="194"/>
      <c r="D5" s="194"/>
      <c r="E5" s="194"/>
      <c r="F5" s="194"/>
      <c r="G5" s="194"/>
      <c r="H5" s="194"/>
      <c r="I5" s="194"/>
      <c r="J5" s="180"/>
    </row>
    <row r="6" spans="1:10" x14ac:dyDescent="0.3">
      <c r="A6" s="70"/>
      <c r="B6" s="69"/>
      <c r="C6" s="69"/>
      <c r="D6" s="69"/>
      <c r="E6" s="69"/>
      <c r="F6" s="69"/>
      <c r="G6" s="69"/>
      <c r="H6" s="69"/>
      <c r="I6" s="69"/>
      <c r="J6" s="97"/>
    </row>
    <row r="7" spans="1:10" x14ac:dyDescent="0.3">
      <c r="A7" s="69"/>
      <c r="B7" s="69"/>
      <c r="C7" s="69"/>
      <c r="D7" s="69"/>
      <c r="E7" s="69"/>
      <c r="F7" s="69"/>
      <c r="G7" s="69"/>
      <c r="H7" s="69"/>
      <c r="I7" s="69"/>
      <c r="J7" s="98"/>
    </row>
    <row r="8" spans="1:10" ht="63.75" customHeight="1" x14ac:dyDescent="0.3">
      <c r="A8" s="155" t="s">
        <v>64</v>
      </c>
      <c r="B8" s="336" t="s">
        <v>344</v>
      </c>
      <c r="C8" s="337" t="s">
        <v>381</v>
      </c>
      <c r="D8" s="337" t="s">
        <v>382</v>
      </c>
      <c r="E8" s="337" t="s">
        <v>345</v>
      </c>
      <c r="F8" s="337" t="s">
        <v>358</v>
      </c>
      <c r="G8" s="337" t="s">
        <v>359</v>
      </c>
      <c r="H8" s="337" t="s">
        <v>383</v>
      </c>
      <c r="I8" s="156" t="s">
        <v>360</v>
      </c>
      <c r="J8" s="98"/>
    </row>
    <row r="9" spans="1:10" x14ac:dyDescent="0.3">
      <c r="A9" s="158">
        <v>1</v>
      </c>
      <c r="B9" s="186">
        <v>43862</v>
      </c>
      <c r="C9" s="163" t="s">
        <v>2423</v>
      </c>
      <c r="D9" s="163" t="s">
        <v>847</v>
      </c>
      <c r="E9" s="162" t="s">
        <v>319</v>
      </c>
      <c r="F9" s="412">
        <v>900</v>
      </c>
      <c r="G9" s="162">
        <v>2295.92</v>
      </c>
      <c r="H9" s="162">
        <v>3195.92</v>
      </c>
      <c r="I9" s="412">
        <f t="shared" ref="I9:I213" si="0">F9+G9-H9</f>
        <v>0</v>
      </c>
      <c r="J9" s="98"/>
    </row>
    <row r="10" spans="1:10" x14ac:dyDescent="0.3">
      <c r="A10" s="411">
        <v>2</v>
      </c>
      <c r="B10" s="414">
        <v>43862</v>
      </c>
      <c r="C10" s="413" t="s">
        <v>2424</v>
      </c>
      <c r="D10" s="413" t="s">
        <v>848</v>
      </c>
      <c r="E10" s="412" t="s">
        <v>319</v>
      </c>
      <c r="F10" s="412">
        <v>1200</v>
      </c>
      <c r="G10" s="412">
        <v>3061.22</v>
      </c>
      <c r="H10" s="412">
        <v>4261.22</v>
      </c>
      <c r="I10" s="412">
        <f t="shared" si="0"/>
        <v>0</v>
      </c>
      <c r="J10" s="98"/>
    </row>
    <row r="11" spans="1:10" x14ac:dyDescent="0.3">
      <c r="A11" s="411">
        <v>3</v>
      </c>
      <c r="B11" s="414">
        <v>43862</v>
      </c>
      <c r="C11" s="413" t="s">
        <v>2425</v>
      </c>
      <c r="D11" s="413" t="s">
        <v>849</v>
      </c>
      <c r="E11" s="412" t="s">
        <v>319</v>
      </c>
      <c r="F11" s="412">
        <v>540</v>
      </c>
      <c r="G11" s="412">
        <v>1377.56</v>
      </c>
      <c r="H11" s="412">
        <v>1917.56</v>
      </c>
      <c r="I11" s="412">
        <f t="shared" si="0"/>
        <v>0</v>
      </c>
      <c r="J11" s="98"/>
    </row>
    <row r="12" spans="1:10" x14ac:dyDescent="0.3">
      <c r="A12" s="411">
        <v>4</v>
      </c>
      <c r="B12" s="414">
        <v>43862</v>
      </c>
      <c r="C12" s="413" t="s">
        <v>2426</v>
      </c>
      <c r="D12" s="413" t="s">
        <v>850</v>
      </c>
      <c r="E12" s="412" t="s">
        <v>319</v>
      </c>
      <c r="F12" s="412">
        <v>1200</v>
      </c>
      <c r="G12" s="412">
        <v>3061.22</v>
      </c>
      <c r="H12" s="412">
        <v>4261.22</v>
      </c>
      <c r="I12" s="412">
        <f t="shared" si="0"/>
        <v>0</v>
      </c>
      <c r="J12" s="98"/>
    </row>
    <row r="13" spans="1:10" x14ac:dyDescent="0.3">
      <c r="A13" s="411">
        <v>5</v>
      </c>
      <c r="B13" s="414">
        <v>43862</v>
      </c>
      <c r="C13" s="413" t="s">
        <v>2427</v>
      </c>
      <c r="D13" s="413" t="s">
        <v>851</v>
      </c>
      <c r="E13" s="412" t="s">
        <v>319</v>
      </c>
      <c r="F13" s="412">
        <v>900</v>
      </c>
      <c r="G13" s="412">
        <v>2295.92</v>
      </c>
      <c r="H13" s="412">
        <v>3195.92</v>
      </c>
      <c r="I13" s="412">
        <f t="shared" si="0"/>
        <v>0</v>
      </c>
      <c r="J13" s="98"/>
    </row>
    <row r="14" spans="1:10" x14ac:dyDescent="0.3">
      <c r="A14" s="411">
        <v>6</v>
      </c>
      <c r="B14" s="414">
        <v>43862</v>
      </c>
      <c r="C14" s="413" t="s">
        <v>2428</v>
      </c>
      <c r="D14" s="413" t="s">
        <v>853</v>
      </c>
      <c r="E14" s="412" t="s">
        <v>319</v>
      </c>
      <c r="F14" s="412">
        <v>480</v>
      </c>
      <c r="G14" s="412">
        <v>1224.48</v>
      </c>
      <c r="H14" s="412">
        <v>1704.48</v>
      </c>
      <c r="I14" s="412">
        <f t="shared" si="0"/>
        <v>0</v>
      </c>
      <c r="J14" s="98"/>
    </row>
    <row r="15" spans="1:10" x14ac:dyDescent="0.3">
      <c r="A15" s="411">
        <v>7</v>
      </c>
      <c r="B15" s="414">
        <v>43862</v>
      </c>
      <c r="C15" s="413" t="s">
        <v>2429</v>
      </c>
      <c r="D15" s="413" t="s">
        <v>854</v>
      </c>
      <c r="E15" s="412" t="s">
        <v>319</v>
      </c>
      <c r="F15" s="412">
        <v>420</v>
      </c>
      <c r="G15" s="412">
        <v>1071.42</v>
      </c>
      <c r="H15" s="412">
        <v>1491.42</v>
      </c>
      <c r="I15" s="412">
        <f t="shared" si="0"/>
        <v>0</v>
      </c>
      <c r="J15" s="98"/>
    </row>
    <row r="16" spans="1:10" x14ac:dyDescent="0.3">
      <c r="A16" s="411">
        <v>8</v>
      </c>
      <c r="B16" s="414">
        <v>43862</v>
      </c>
      <c r="C16" s="413" t="s">
        <v>2430</v>
      </c>
      <c r="D16" s="413" t="s">
        <v>855</v>
      </c>
      <c r="E16" s="412" t="s">
        <v>319</v>
      </c>
      <c r="F16" s="412">
        <v>420</v>
      </c>
      <c r="G16" s="412">
        <v>1071.42</v>
      </c>
      <c r="H16" s="412">
        <v>1491.42</v>
      </c>
      <c r="I16" s="412">
        <f t="shared" si="0"/>
        <v>0</v>
      </c>
      <c r="J16" s="98"/>
    </row>
    <row r="17" spans="1:10" x14ac:dyDescent="0.3">
      <c r="A17" s="411">
        <v>9</v>
      </c>
      <c r="B17" s="414">
        <v>43862</v>
      </c>
      <c r="C17" s="413" t="s">
        <v>2431</v>
      </c>
      <c r="D17" s="413" t="s">
        <v>839</v>
      </c>
      <c r="E17" s="412" t="s">
        <v>319</v>
      </c>
      <c r="F17" s="412">
        <v>1500</v>
      </c>
      <c r="G17" s="412">
        <v>3826.54</v>
      </c>
      <c r="H17" s="412">
        <v>5326.54</v>
      </c>
      <c r="I17" s="412">
        <f t="shared" si="0"/>
        <v>0</v>
      </c>
      <c r="J17" s="98"/>
    </row>
    <row r="18" spans="1:10" x14ac:dyDescent="0.3">
      <c r="A18" s="411">
        <v>10</v>
      </c>
      <c r="B18" s="414">
        <v>43862</v>
      </c>
      <c r="C18" s="413" t="s">
        <v>2432</v>
      </c>
      <c r="D18" s="413" t="s">
        <v>857</v>
      </c>
      <c r="E18" s="412" t="s">
        <v>319</v>
      </c>
      <c r="F18" s="412">
        <v>900</v>
      </c>
      <c r="G18" s="412">
        <v>2295.92</v>
      </c>
      <c r="H18" s="412">
        <v>3195.92</v>
      </c>
      <c r="I18" s="412">
        <f t="shared" si="0"/>
        <v>0</v>
      </c>
      <c r="J18" s="98"/>
    </row>
    <row r="19" spans="1:10" x14ac:dyDescent="0.3">
      <c r="A19" s="411">
        <v>11</v>
      </c>
      <c r="B19" s="414">
        <v>43862</v>
      </c>
      <c r="C19" s="413" t="s">
        <v>2433</v>
      </c>
      <c r="D19" s="413" t="s">
        <v>858</v>
      </c>
      <c r="E19" s="412" t="s">
        <v>319</v>
      </c>
      <c r="F19" s="412">
        <v>900</v>
      </c>
      <c r="G19" s="412">
        <v>2295.92</v>
      </c>
      <c r="H19" s="412">
        <v>3195.92</v>
      </c>
      <c r="I19" s="412">
        <f t="shared" si="0"/>
        <v>0</v>
      </c>
      <c r="J19" s="98"/>
    </row>
    <row r="20" spans="1:10" x14ac:dyDescent="0.3">
      <c r="A20" s="411">
        <v>12</v>
      </c>
      <c r="B20" s="414">
        <v>43862</v>
      </c>
      <c r="C20" s="413" t="s">
        <v>2434</v>
      </c>
      <c r="D20" s="413" t="s">
        <v>859</v>
      </c>
      <c r="E20" s="412" t="s">
        <v>319</v>
      </c>
      <c r="F20" s="412">
        <v>720</v>
      </c>
      <c r="G20" s="412">
        <v>1836.74</v>
      </c>
      <c r="H20" s="412">
        <v>2556.7399999999998</v>
      </c>
      <c r="I20" s="412">
        <f t="shared" si="0"/>
        <v>0</v>
      </c>
      <c r="J20" s="98"/>
    </row>
    <row r="21" spans="1:10" x14ac:dyDescent="0.3">
      <c r="A21" s="411">
        <v>13</v>
      </c>
      <c r="B21" s="414">
        <v>43862</v>
      </c>
      <c r="C21" s="413" t="s">
        <v>2435</v>
      </c>
      <c r="D21" s="413" t="s">
        <v>860</v>
      </c>
      <c r="E21" s="412" t="s">
        <v>319</v>
      </c>
      <c r="F21" s="412">
        <v>3000</v>
      </c>
      <c r="G21" s="412">
        <v>7653.06</v>
      </c>
      <c r="H21" s="412">
        <v>10653.06</v>
      </c>
      <c r="I21" s="412">
        <f t="shared" si="0"/>
        <v>0</v>
      </c>
      <c r="J21" s="98"/>
    </row>
    <row r="22" spans="1:10" x14ac:dyDescent="0.3">
      <c r="A22" s="411">
        <v>14</v>
      </c>
      <c r="B22" s="414">
        <v>43862</v>
      </c>
      <c r="C22" s="413" t="s">
        <v>2436</v>
      </c>
      <c r="D22" s="413" t="s">
        <v>833</v>
      </c>
      <c r="E22" s="412" t="s">
        <v>319</v>
      </c>
      <c r="F22" s="412">
        <v>1080</v>
      </c>
      <c r="G22" s="412">
        <v>2755.1</v>
      </c>
      <c r="H22" s="412">
        <v>3835.1</v>
      </c>
      <c r="I22" s="412">
        <f t="shared" si="0"/>
        <v>0</v>
      </c>
      <c r="J22" s="98"/>
    </row>
    <row r="23" spans="1:10" x14ac:dyDescent="0.3">
      <c r="A23" s="411">
        <v>15</v>
      </c>
      <c r="B23" s="414">
        <v>43862</v>
      </c>
      <c r="C23" s="413" t="s">
        <v>2437</v>
      </c>
      <c r="D23" s="413" t="s">
        <v>864</v>
      </c>
      <c r="E23" s="412" t="s">
        <v>319</v>
      </c>
      <c r="F23" s="412">
        <v>420</v>
      </c>
      <c r="G23" s="412">
        <v>1071.42</v>
      </c>
      <c r="H23" s="412">
        <v>1491.42</v>
      </c>
      <c r="I23" s="412">
        <f t="shared" si="0"/>
        <v>0</v>
      </c>
      <c r="J23" s="98"/>
    </row>
    <row r="24" spans="1:10" x14ac:dyDescent="0.3">
      <c r="A24" s="411">
        <v>16</v>
      </c>
      <c r="B24" s="414">
        <v>43862</v>
      </c>
      <c r="C24" s="413" t="s">
        <v>2438</v>
      </c>
      <c r="D24" s="413" t="s">
        <v>865</v>
      </c>
      <c r="E24" s="412" t="s">
        <v>319</v>
      </c>
      <c r="F24" s="412">
        <v>420</v>
      </c>
      <c r="G24" s="412">
        <v>1071.42</v>
      </c>
      <c r="H24" s="412">
        <v>1491.42</v>
      </c>
      <c r="I24" s="412">
        <f t="shared" si="0"/>
        <v>0</v>
      </c>
      <c r="J24" s="98"/>
    </row>
    <row r="25" spans="1:10" x14ac:dyDescent="0.3">
      <c r="A25" s="411">
        <v>17</v>
      </c>
      <c r="B25" s="414">
        <v>43862</v>
      </c>
      <c r="C25" s="413" t="s">
        <v>2439</v>
      </c>
      <c r="D25" s="413" t="s">
        <v>866</v>
      </c>
      <c r="E25" s="412" t="s">
        <v>319</v>
      </c>
      <c r="F25" s="412">
        <v>300</v>
      </c>
      <c r="G25" s="412">
        <v>765.3</v>
      </c>
      <c r="H25" s="412">
        <v>1065.3</v>
      </c>
      <c r="I25" s="412">
        <f t="shared" si="0"/>
        <v>0</v>
      </c>
      <c r="J25" s="98"/>
    </row>
    <row r="26" spans="1:10" x14ac:dyDescent="0.3">
      <c r="A26" s="411">
        <v>18</v>
      </c>
      <c r="B26" s="414">
        <v>43862</v>
      </c>
      <c r="C26" s="413" t="s">
        <v>2440</v>
      </c>
      <c r="D26" s="413" t="s">
        <v>867</v>
      </c>
      <c r="E26" s="412" t="s">
        <v>319</v>
      </c>
      <c r="F26" s="412">
        <v>1080</v>
      </c>
      <c r="G26" s="412">
        <v>2755.1</v>
      </c>
      <c r="H26" s="412">
        <v>3835.1</v>
      </c>
      <c r="I26" s="412">
        <f t="shared" si="0"/>
        <v>0</v>
      </c>
      <c r="J26" s="98"/>
    </row>
    <row r="27" spans="1:10" x14ac:dyDescent="0.3">
      <c r="A27" s="411">
        <v>19</v>
      </c>
      <c r="B27" s="414">
        <v>43862</v>
      </c>
      <c r="C27" s="413" t="s">
        <v>2441</v>
      </c>
      <c r="D27" s="413" t="s">
        <v>869</v>
      </c>
      <c r="E27" s="412" t="s">
        <v>319</v>
      </c>
      <c r="F27" s="412">
        <v>600</v>
      </c>
      <c r="G27" s="412">
        <v>1530.62</v>
      </c>
      <c r="H27" s="412">
        <v>2130.62</v>
      </c>
      <c r="I27" s="412">
        <f t="shared" si="0"/>
        <v>0</v>
      </c>
      <c r="J27" s="98"/>
    </row>
    <row r="28" spans="1:10" x14ac:dyDescent="0.3">
      <c r="A28" s="411">
        <v>20</v>
      </c>
      <c r="B28" s="414">
        <v>43862</v>
      </c>
      <c r="C28" s="413" t="s">
        <v>2442</v>
      </c>
      <c r="D28" s="413" t="s">
        <v>870</v>
      </c>
      <c r="E28" s="412" t="s">
        <v>319</v>
      </c>
      <c r="F28" s="412">
        <v>900</v>
      </c>
      <c r="G28" s="412">
        <v>2250</v>
      </c>
      <c r="H28" s="412">
        <v>3150</v>
      </c>
      <c r="I28" s="412">
        <f t="shared" si="0"/>
        <v>0</v>
      </c>
      <c r="J28" s="98"/>
    </row>
    <row r="29" spans="1:10" x14ac:dyDescent="0.3">
      <c r="A29" s="411">
        <v>21</v>
      </c>
      <c r="B29" s="414">
        <v>43862</v>
      </c>
      <c r="C29" s="413" t="s">
        <v>2443</v>
      </c>
      <c r="D29" s="413" t="s">
        <v>871</v>
      </c>
      <c r="E29" s="412" t="s">
        <v>319</v>
      </c>
      <c r="F29" s="412">
        <v>480</v>
      </c>
      <c r="G29" s="412">
        <v>1224.48</v>
      </c>
      <c r="H29" s="412">
        <v>1704.48</v>
      </c>
      <c r="I29" s="412">
        <f t="shared" si="0"/>
        <v>0</v>
      </c>
      <c r="J29" s="98"/>
    </row>
    <row r="30" spans="1:10" x14ac:dyDescent="0.3">
      <c r="A30" s="411">
        <v>22</v>
      </c>
      <c r="B30" s="414">
        <v>43862</v>
      </c>
      <c r="C30" s="413" t="s">
        <v>2444</v>
      </c>
      <c r="D30" s="413" t="s">
        <v>872</v>
      </c>
      <c r="E30" s="412" t="s">
        <v>319</v>
      </c>
      <c r="F30" s="412">
        <v>480</v>
      </c>
      <c r="G30" s="412">
        <v>1224.48</v>
      </c>
      <c r="H30" s="412">
        <v>1704.48</v>
      </c>
      <c r="I30" s="412">
        <f t="shared" si="0"/>
        <v>0</v>
      </c>
      <c r="J30" s="98"/>
    </row>
    <row r="31" spans="1:10" x14ac:dyDescent="0.3">
      <c r="A31" s="411">
        <v>23</v>
      </c>
      <c r="B31" s="414">
        <v>43862</v>
      </c>
      <c r="C31" s="413" t="s">
        <v>2445</v>
      </c>
      <c r="D31" s="413" t="s">
        <v>873</v>
      </c>
      <c r="E31" s="412" t="s">
        <v>319</v>
      </c>
      <c r="F31" s="412">
        <v>450</v>
      </c>
      <c r="G31" s="412">
        <v>1125</v>
      </c>
      <c r="H31" s="412">
        <v>1575</v>
      </c>
      <c r="I31" s="412">
        <f t="shared" si="0"/>
        <v>0</v>
      </c>
      <c r="J31" s="98"/>
    </row>
    <row r="32" spans="1:10" x14ac:dyDescent="0.3">
      <c r="A32" s="411">
        <v>24</v>
      </c>
      <c r="B32" s="414">
        <v>43862</v>
      </c>
      <c r="C32" s="413" t="s">
        <v>2446</v>
      </c>
      <c r="D32" s="413" t="s">
        <v>874</v>
      </c>
      <c r="E32" s="412" t="s">
        <v>319</v>
      </c>
      <c r="F32" s="412">
        <v>420</v>
      </c>
      <c r="G32" s="412">
        <v>1071.42</v>
      </c>
      <c r="H32" s="412">
        <v>1491.42</v>
      </c>
      <c r="I32" s="412">
        <f t="shared" si="0"/>
        <v>0</v>
      </c>
      <c r="J32" s="98"/>
    </row>
    <row r="33" spans="1:10" x14ac:dyDescent="0.3">
      <c r="A33" s="411">
        <v>25</v>
      </c>
      <c r="B33" s="414">
        <v>43862</v>
      </c>
      <c r="C33" s="413" t="s">
        <v>2447</v>
      </c>
      <c r="D33" s="413" t="s">
        <v>876</v>
      </c>
      <c r="E33" s="412" t="s">
        <v>319</v>
      </c>
      <c r="F33" s="412">
        <v>1200</v>
      </c>
      <c r="G33" s="412">
        <v>3000</v>
      </c>
      <c r="H33" s="412">
        <v>4200</v>
      </c>
      <c r="I33" s="412">
        <f t="shared" si="0"/>
        <v>0</v>
      </c>
      <c r="J33" s="98"/>
    </row>
    <row r="34" spans="1:10" x14ac:dyDescent="0.3">
      <c r="A34" s="411">
        <v>26</v>
      </c>
      <c r="B34" s="414">
        <v>43862</v>
      </c>
      <c r="C34" s="413" t="s">
        <v>2448</v>
      </c>
      <c r="D34" s="413" t="s">
        <v>877</v>
      </c>
      <c r="E34" s="412" t="s">
        <v>319</v>
      </c>
      <c r="F34" s="412">
        <v>780</v>
      </c>
      <c r="G34" s="412">
        <v>1950</v>
      </c>
      <c r="H34" s="412">
        <v>2730</v>
      </c>
      <c r="I34" s="412">
        <f t="shared" si="0"/>
        <v>0</v>
      </c>
      <c r="J34" s="98"/>
    </row>
    <row r="35" spans="1:10" x14ac:dyDescent="0.3">
      <c r="A35" s="411">
        <v>27</v>
      </c>
      <c r="B35" s="414">
        <v>43862</v>
      </c>
      <c r="C35" s="413" t="s">
        <v>2449</v>
      </c>
      <c r="D35" s="413" t="s">
        <v>878</v>
      </c>
      <c r="E35" s="412" t="s">
        <v>319</v>
      </c>
      <c r="F35" s="412">
        <v>360</v>
      </c>
      <c r="G35" s="412">
        <v>918.36</v>
      </c>
      <c r="H35" s="412">
        <v>1278.3599999999999</v>
      </c>
      <c r="I35" s="412">
        <f t="shared" si="0"/>
        <v>0</v>
      </c>
      <c r="J35" s="98"/>
    </row>
    <row r="36" spans="1:10" x14ac:dyDescent="0.3">
      <c r="A36" s="411">
        <v>28</v>
      </c>
      <c r="B36" s="414">
        <v>43862</v>
      </c>
      <c r="C36" s="413" t="s">
        <v>2450</v>
      </c>
      <c r="D36" s="413" t="s">
        <v>879</v>
      </c>
      <c r="E36" s="412" t="s">
        <v>319</v>
      </c>
      <c r="F36" s="412">
        <v>900</v>
      </c>
      <c r="G36" s="412">
        <v>2250</v>
      </c>
      <c r="H36" s="412">
        <v>3150</v>
      </c>
      <c r="I36" s="412">
        <f t="shared" si="0"/>
        <v>0</v>
      </c>
      <c r="J36" s="98"/>
    </row>
    <row r="37" spans="1:10" x14ac:dyDescent="0.3">
      <c r="A37" s="411">
        <v>29</v>
      </c>
      <c r="B37" s="414">
        <v>43862</v>
      </c>
      <c r="C37" s="413" t="s">
        <v>2451</v>
      </c>
      <c r="D37" s="413" t="s">
        <v>880</v>
      </c>
      <c r="E37" s="412" t="s">
        <v>319</v>
      </c>
      <c r="F37" s="412">
        <v>300</v>
      </c>
      <c r="G37" s="412">
        <v>765.3</v>
      </c>
      <c r="H37" s="412">
        <v>1065.3</v>
      </c>
      <c r="I37" s="412">
        <f t="shared" si="0"/>
        <v>0</v>
      </c>
      <c r="J37" s="98"/>
    </row>
    <row r="38" spans="1:10" x14ac:dyDescent="0.3">
      <c r="A38" s="411">
        <v>30</v>
      </c>
      <c r="B38" s="414">
        <v>43862</v>
      </c>
      <c r="C38" s="413" t="s">
        <v>2452</v>
      </c>
      <c r="D38" s="413" t="s">
        <v>881</v>
      </c>
      <c r="E38" s="412" t="s">
        <v>319</v>
      </c>
      <c r="F38" s="412">
        <v>360</v>
      </c>
      <c r="G38" s="412">
        <v>918.36</v>
      </c>
      <c r="H38" s="412">
        <v>1278.3599999999999</v>
      </c>
      <c r="I38" s="412">
        <f t="shared" si="0"/>
        <v>0</v>
      </c>
      <c r="J38" s="98"/>
    </row>
    <row r="39" spans="1:10" x14ac:dyDescent="0.3">
      <c r="A39" s="411">
        <v>31</v>
      </c>
      <c r="B39" s="414">
        <v>43885</v>
      </c>
      <c r="C39" s="413" t="s">
        <v>2453</v>
      </c>
      <c r="D39" s="413" t="s">
        <v>882</v>
      </c>
      <c r="E39" s="412" t="s">
        <v>319</v>
      </c>
      <c r="F39" s="412">
        <v>300</v>
      </c>
      <c r="G39" s="412">
        <v>765.3</v>
      </c>
      <c r="H39" s="412">
        <v>1065.3</v>
      </c>
      <c r="I39" s="412">
        <f t="shared" si="0"/>
        <v>0</v>
      </c>
      <c r="J39" s="98"/>
    </row>
    <row r="40" spans="1:10" x14ac:dyDescent="0.3">
      <c r="A40" s="411">
        <v>32</v>
      </c>
      <c r="B40" s="414">
        <v>43862</v>
      </c>
      <c r="C40" s="413" t="s">
        <v>2454</v>
      </c>
      <c r="D40" s="413" t="s">
        <v>883</v>
      </c>
      <c r="E40" s="412" t="s">
        <v>319</v>
      </c>
      <c r="F40" s="412">
        <v>2100</v>
      </c>
      <c r="G40" s="412">
        <v>5250</v>
      </c>
      <c r="H40" s="412">
        <v>7350</v>
      </c>
      <c r="I40" s="412">
        <f t="shared" si="0"/>
        <v>0</v>
      </c>
      <c r="J40" s="98"/>
    </row>
    <row r="41" spans="1:10" x14ac:dyDescent="0.3">
      <c r="A41" s="411">
        <v>33</v>
      </c>
      <c r="B41" s="414">
        <v>43862</v>
      </c>
      <c r="C41" s="413" t="s">
        <v>2455</v>
      </c>
      <c r="D41" s="413" t="s">
        <v>885</v>
      </c>
      <c r="E41" s="412" t="s">
        <v>319</v>
      </c>
      <c r="F41" s="412">
        <v>1200</v>
      </c>
      <c r="G41" s="412">
        <v>3061.22</v>
      </c>
      <c r="H41" s="412">
        <v>4261.22</v>
      </c>
      <c r="I41" s="412">
        <f t="shared" si="0"/>
        <v>0</v>
      </c>
      <c r="J41" s="98"/>
    </row>
    <row r="42" spans="1:10" x14ac:dyDescent="0.3">
      <c r="A42" s="411">
        <v>34</v>
      </c>
      <c r="B42" s="414">
        <v>43862</v>
      </c>
      <c r="C42" s="413" t="s">
        <v>2456</v>
      </c>
      <c r="D42" s="413" t="s">
        <v>886</v>
      </c>
      <c r="E42" s="412" t="s">
        <v>319</v>
      </c>
      <c r="F42" s="412">
        <v>480</v>
      </c>
      <c r="G42" s="412">
        <v>1224.48</v>
      </c>
      <c r="H42" s="412">
        <v>1704.48</v>
      </c>
      <c r="I42" s="412">
        <f t="shared" si="0"/>
        <v>0</v>
      </c>
      <c r="J42" s="98"/>
    </row>
    <row r="43" spans="1:10" x14ac:dyDescent="0.3">
      <c r="A43" s="411">
        <v>35</v>
      </c>
      <c r="B43" s="414">
        <v>43862</v>
      </c>
      <c r="C43" s="413" t="s">
        <v>2457</v>
      </c>
      <c r="D43" s="413" t="s">
        <v>887</v>
      </c>
      <c r="E43" s="412" t="s">
        <v>319</v>
      </c>
      <c r="F43" s="412">
        <v>480</v>
      </c>
      <c r="G43" s="412">
        <v>1224.48</v>
      </c>
      <c r="H43" s="412">
        <v>1704.48</v>
      </c>
      <c r="I43" s="412">
        <f t="shared" si="0"/>
        <v>0</v>
      </c>
      <c r="J43" s="98"/>
    </row>
    <row r="44" spans="1:10" x14ac:dyDescent="0.3">
      <c r="A44" s="411">
        <v>36</v>
      </c>
      <c r="B44" s="414">
        <v>43862</v>
      </c>
      <c r="C44" s="413" t="s">
        <v>2458</v>
      </c>
      <c r="D44" s="413" t="s">
        <v>888</v>
      </c>
      <c r="E44" s="412" t="s">
        <v>319</v>
      </c>
      <c r="F44" s="412">
        <v>420</v>
      </c>
      <c r="G44" s="412">
        <v>1071.42</v>
      </c>
      <c r="H44" s="412">
        <v>1491.42</v>
      </c>
      <c r="I44" s="412">
        <f t="shared" si="0"/>
        <v>0</v>
      </c>
      <c r="J44" s="98"/>
    </row>
    <row r="45" spans="1:10" x14ac:dyDescent="0.3">
      <c r="A45" s="411">
        <v>37</v>
      </c>
      <c r="B45" s="414">
        <v>43862</v>
      </c>
      <c r="C45" s="413" t="s">
        <v>2459</v>
      </c>
      <c r="D45" s="413" t="s">
        <v>889</v>
      </c>
      <c r="E45" s="412" t="s">
        <v>319</v>
      </c>
      <c r="F45" s="412">
        <v>540</v>
      </c>
      <c r="G45" s="412">
        <v>1377.56</v>
      </c>
      <c r="H45" s="412">
        <v>1917.56</v>
      </c>
      <c r="I45" s="412">
        <f t="shared" si="0"/>
        <v>0</v>
      </c>
      <c r="J45" s="98"/>
    </row>
    <row r="46" spans="1:10" x14ac:dyDescent="0.3">
      <c r="A46" s="411">
        <v>38</v>
      </c>
      <c r="B46" s="414">
        <v>43874</v>
      </c>
      <c r="C46" s="413" t="s">
        <v>2460</v>
      </c>
      <c r="D46" s="413" t="s">
        <v>892</v>
      </c>
      <c r="E46" s="412" t="s">
        <v>319</v>
      </c>
      <c r="F46" s="412">
        <v>900</v>
      </c>
      <c r="G46" s="412">
        <v>2295.92</v>
      </c>
      <c r="H46" s="412">
        <v>3195.92</v>
      </c>
      <c r="I46" s="412">
        <f t="shared" si="0"/>
        <v>0</v>
      </c>
      <c r="J46" s="98"/>
    </row>
    <row r="47" spans="1:10" x14ac:dyDescent="0.3">
      <c r="A47" s="411">
        <v>39</v>
      </c>
      <c r="B47" s="414">
        <v>43874</v>
      </c>
      <c r="C47" s="413" t="s">
        <v>2461</v>
      </c>
      <c r="D47" s="413">
        <v>59001024846</v>
      </c>
      <c r="E47" s="412" t="s">
        <v>319</v>
      </c>
      <c r="F47" s="412">
        <v>420</v>
      </c>
      <c r="G47" s="412">
        <v>1071.42</v>
      </c>
      <c r="H47" s="412">
        <v>1491.42</v>
      </c>
      <c r="I47" s="412">
        <f t="shared" si="0"/>
        <v>0</v>
      </c>
      <c r="J47" s="98"/>
    </row>
    <row r="48" spans="1:10" x14ac:dyDescent="0.3">
      <c r="A48" s="411">
        <v>40</v>
      </c>
      <c r="B48" s="414">
        <v>43874</v>
      </c>
      <c r="C48" s="413" t="s">
        <v>2462</v>
      </c>
      <c r="D48" s="413">
        <v>59001001547</v>
      </c>
      <c r="E48" s="412" t="s">
        <v>319</v>
      </c>
      <c r="F48" s="412">
        <v>540</v>
      </c>
      <c r="G48" s="412">
        <v>1377.56</v>
      </c>
      <c r="H48" s="412">
        <v>1917.56</v>
      </c>
      <c r="I48" s="412">
        <f t="shared" si="0"/>
        <v>0</v>
      </c>
      <c r="J48" s="98"/>
    </row>
    <row r="49" spans="1:10" x14ac:dyDescent="0.3">
      <c r="A49" s="411">
        <v>41</v>
      </c>
      <c r="B49" s="414">
        <v>43874</v>
      </c>
      <c r="C49" s="413" t="s">
        <v>2463</v>
      </c>
      <c r="D49" s="413" t="s">
        <v>894</v>
      </c>
      <c r="E49" s="412" t="s">
        <v>319</v>
      </c>
      <c r="F49" s="412">
        <v>300</v>
      </c>
      <c r="G49" s="412">
        <v>765.3</v>
      </c>
      <c r="H49" s="412">
        <v>1065.3</v>
      </c>
      <c r="I49" s="412">
        <f t="shared" si="0"/>
        <v>0</v>
      </c>
      <c r="J49" s="98"/>
    </row>
    <row r="50" spans="1:10" x14ac:dyDescent="0.3">
      <c r="A50" s="411">
        <v>42</v>
      </c>
      <c r="B50" s="414">
        <v>43880</v>
      </c>
      <c r="C50" s="413" t="s">
        <v>2464</v>
      </c>
      <c r="D50" s="413" t="s">
        <v>907</v>
      </c>
      <c r="E50" s="412" t="s">
        <v>319</v>
      </c>
      <c r="F50" s="412">
        <v>900</v>
      </c>
      <c r="G50" s="412">
        <v>2295.92</v>
      </c>
      <c r="H50" s="412">
        <v>3195.92</v>
      </c>
      <c r="I50" s="412">
        <f t="shared" si="0"/>
        <v>0</v>
      </c>
      <c r="J50" s="98"/>
    </row>
    <row r="51" spans="1:10" x14ac:dyDescent="0.3">
      <c r="A51" s="411">
        <v>43</v>
      </c>
      <c r="B51" s="414">
        <v>43880</v>
      </c>
      <c r="C51" s="413" t="s">
        <v>2465</v>
      </c>
      <c r="D51" s="413" t="s">
        <v>908</v>
      </c>
      <c r="E51" s="412" t="s">
        <v>319</v>
      </c>
      <c r="F51" s="412">
        <v>600</v>
      </c>
      <c r="G51" s="412">
        <v>1530.62</v>
      </c>
      <c r="H51" s="412">
        <v>2130.62</v>
      </c>
      <c r="I51" s="412">
        <f t="shared" si="0"/>
        <v>0</v>
      </c>
      <c r="J51" s="98"/>
    </row>
    <row r="52" spans="1:10" x14ac:dyDescent="0.3">
      <c r="A52" s="411">
        <v>44</v>
      </c>
      <c r="B52" s="414">
        <v>43881</v>
      </c>
      <c r="C52" s="413" t="s">
        <v>2466</v>
      </c>
      <c r="D52" s="413" t="s">
        <v>910</v>
      </c>
      <c r="E52" s="412" t="s">
        <v>319</v>
      </c>
      <c r="F52" s="412">
        <v>900</v>
      </c>
      <c r="G52" s="412">
        <v>2250</v>
      </c>
      <c r="H52" s="412">
        <v>3150</v>
      </c>
      <c r="I52" s="412">
        <f t="shared" si="0"/>
        <v>0</v>
      </c>
      <c r="J52" s="98"/>
    </row>
    <row r="53" spans="1:10" x14ac:dyDescent="0.3">
      <c r="A53" s="411">
        <v>45</v>
      </c>
      <c r="B53" s="414">
        <v>43881</v>
      </c>
      <c r="C53" s="413" t="s">
        <v>2467</v>
      </c>
      <c r="D53" s="413" t="s">
        <v>911</v>
      </c>
      <c r="E53" s="412" t="s">
        <v>319</v>
      </c>
      <c r="F53" s="412">
        <v>600</v>
      </c>
      <c r="G53" s="412">
        <v>1530.62</v>
      </c>
      <c r="H53" s="412">
        <v>2130.62</v>
      </c>
      <c r="I53" s="412">
        <f t="shared" si="0"/>
        <v>0</v>
      </c>
      <c r="J53" s="98"/>
    </row>
    <row r="54" spans="1:10" x14ac:dyDescent="0.3">
      <c r="A54" s="411">
        <v>46</v>
      </c>
      <c r="B54" s="414">
        <v>43881</v>
      </c>
      <c r="C54" s="413" t="s">
        <v>2468</v>
      </c>
      <c r="D54" s="413" t="s">
        <v>912</v>
      </c>
      <c r="E54" s="412" t="s">
        <v>319</v>
      </c>
      <c r="F54" s="412">
        <v>540</v>
      </c>
      <c r="G54" s="412">
        <v>1377.56</v>
      </c>
      <c r="H54" s="412">
        <v>1917.56</v>
      </c>
      <c r="I54" s="412">
        <f t="shared" si="0"/>
        <v>0</v>
      </c>
      <c r="J54" s="98"/>
    </row>
    <row r="55" spans="1:10" x14ac:dyDescent="0.3">
      <c r="A55" s="411">
        <v>47</v>
      </c>
      <c r="B55" s="414">
        <v>43899</v>
      </c>
      <c r="C55" s="413" t="s">
        <v>2469</v>
      </c>
      <c r="D55" s="413" t="s">
        <v>914</v>
      </c>
      <c r="E55" s="412" t="s">
        <v>319</v>
      </c>
      <c r="F55" s="412">
        <v>360</v>
      </c>
      <c r="G55" s="412">
        <v>918.36</v>
      </c>
      <c r="H55" s="412">
        <v>1278.3599999999999</v>
      </c>
      <c r="I55" s="412">
        <f t="shared" si="0"/>
        <v>0</v>
      </c>
      <c r="J55" s="98"/>
    </row>
    <row r="56" spans="1:10" x14ac:dyDescent="0.3">
      <c r="A56" s="411">
        <v>48</v>
      </c>
      <c r="B56" s="414">
        <v>43878</v>
      </c>
      <c r="C56" s="413" t="s">
        <v>2470</v>
      </c>
      <c r="D56" s="413" t="s">
        <v>835</v>
      </c>
      <c r="E56" s="412" t="s">
        <v>319</v>
      </c>
      <c r="F56" s="412">
        <v>480</v>
      </c>
      <c r="G56" s="412">
        <v>1200</v>
      </c>
      <c r="H56" s="412">
        <v>1680</v>
      </c>
      <c r="I56" s="412">
        <f t="shared" si="0"/>
        <v>0</v>
      </c>
      <c r="J56" s="98"/>
    </row>
    <row r="57" spans="1:10" x14ac:dyDescent="0.3">
      <c r="A57" s="411">
        <v>49</v>
      </c>
      <c r="B57" s="414">
        <v>43862</v>
      </c>
      <c r="C57" s="413" t="s">
        <v>2471</v>
      </c>
      <c r="D57" s="413" t="s">
        <v>868</v>
      </c>
      <c r="E57" s="412" t="s">
        <v>319</v>
      </c>
      <c r="F57" s="412">
        <v>900</v>
      </c>
      <c r="G57" s="412">
        <v>2295.92</v>
      </c>
      <c r="H57" s="412">
        <v>3195.92</v>
      </c>
      <c r="I57" s="412">
        <f t="shared" si="0"/>
        <v>0</v>
      </c>
      <c r="J57" s="98"/>
    </row>
    <row r="58" spans="1:10" x14ac:dyDescent="0.3">
      <c r="A58" s="411">
        <v>50</v>
      </c>
      <c r="B58" s="414">
        <v>43892</v>
      </c>
      <c r="C58" s="413" t="s">
        <v>2472</v>
      </c>
      <c r="D58" s="413" t="s">
        <v>861</v>
      </c>
      <c r="E58" s="412" t="s">
        <v>319</v>
      </c>
      <c r="F58" s="412">
        <v>1200</v>
      </c>
      <c r="G58" s="412">
        <v>3061.22</v>
      </c>
      <c r="H58" s="412">
        <v>4261.22</v>
      </c>
      <c r="I58" s="412">
        <f t="shared" si="0"/>
        <v>0</v>
      </c>
      <c r="J58" s="98"/>
    </row>
    <row r="59" spans="1:10" x14ac:dyDescent="0.3">
      <c r="A59" s="411">
        <v>51</v>
      </c>
      <c r="B59" s="414">
        <v>43906</v>
      </c>
      <c r="C59" s="413" t="s">
        <v>2473</v>
      </c>
      <c r="D59" s="413" t="s">
        <v>862</v>
      </c>
      <c r="E59" s="412" t="s">
        <v>319</v>
      </c>
      <c r="F59" s="412">
        <v>780</v>
      </c>
      <c r="G59" s="412">
        <v>1989.8</v>
      </c>
      <c r="H59" s="412">
        <v>2769.8</v>
      </c>
      <c r="I59" s="412">
        <f t="shared" si="0"/>
        <v>0</v>
      </c>
      <c r="J59" s="98"/>
    </row>
    <row r="60" spans="1:10" x14ac:dyDescent="0.3">
      <c r="A60" s="411">
        <v>52</v>
      </c>
      <c r="B60" s="414">
        <v>43906</v>
      </c>
      <c r="C60" s="413" t="s">
        <v>2474</v>
      </c>
      <c r="D60" s="413" t="s">
        <v>875</v>
      </c>
      <c r="E60" s="412" t="s">
        <v>319</v>
      </c>
      <c r="F60" s="412">
        <v>300</v>
      </c>
      <c r="G60" s="412">
        <v>765.3</v>
      </c>
      <c r="H60" s="412">
        <v>1065.3</v>
      </c>
      <c r="I60" s="412">
        <f t="shared" si="0"/>
        <v>0</v>
      </c>
      <c r="J60" s="98"/>
    </row>
    <row r="61" spans="1:10" x14ac:dyDescent="0.3">
      <c r="A61" s="411">
        <v>53</v>
      </c>
      <c r="B61" s="414">
        <v>43906</v>
      </c>
      <c r="C61" s="413" t="s">
        <v>2475</v>
      </c>
      <c r="D61" s="413" t="s">
        <v>2114</v>
      </c>
      <c r="E61" s="412" t="s">
        <v>319</v>
      </c>
      <c r="F61" s="412">
        <v>540</v>
      </c>
      <c r="G61" s="412">
        <v>306.81</v>
      </c>
      <c r="H61" s="412">
        <v>846.81</v>
      </c>
      <c r="I61" s="412">
        <f t="shared" si="0"/>
        <v>0</v>
      </c>
      <c r="J61" s="98"/>
    </row>
    <row r="62" spans="1:10" x14ac:dyDescent="0.3">
      <c r="A62" s="411">
        <v>54</v>
      </c>
      <c r="B62" s="414">
        <v>43906</v>
      </c>
      <c r="C62" s="413" t="s">
        <v>2476</v>
      </c>
      <c r="D62" s="413" t="s">
        <v>923</v>
      </c>
      <c r="E62" s="412" t="s">
        <v>319</v>
      </c>
      <c r="F62" s="412">
        <v>480</v>
      </c>
      <c r="G62" s="412">
        <v>1224.48</v>
      </c>
      <c r="H62" s="412">
        <v>1704.48</v>
      </c>
      <c r="I62" s="412">
        <f t="shared" si="0"/>
        <v>0</v>
      </c>
      <c r="J62" s="98"/>
    </row>
    <row r="63" spans="1:10" x14ac:dyDescent="0.3">
      <c r="A63" s="411">
        <v>55</v>
      </c>
      <c r="B63" s="414">
        <v>43891</v>
      </c>
      <c r="C63" s="413" t="s">
        <v>2477</v>
      </c>
      <c r="D63" s="413" t="s">
        <v>916</v>
      </c>
      <c r="E63" s="412" t="s">
        <v>319</v>
      </c>
      <c r="F63" s="412">
        <v>900</v>
      </c>
      <c r="G63" s="412">
        <v>2295.92</v>
      </c>
      <c r="H63" s="412">
        <v>3195.92</v>
      </c>
      <c r="I63" s="412">
        <f t="shared" si="0"/>
        <v>0</v>
      </c>
      <c r="J63" s="98"/>
    </row>
    <row r="64" spans="1:10" x14ac:dyDescent="0.3">
      <c r="A64" s="411">
        <v>56</v>
      </c>
      <c r="B64" s="414">
        <v>43891</v>
      </c>
      <c r="C64" s="413" t="s">
        <v>2478</v>
      </c>
      <c r="D64" s="413" t="s">
        <v>920</v>
      </c>
      <c r="E64" s="412" t="s">
        <v>319</v>
      </c>
      <c r="F64" s="412">
        <v>900</v>
      </c>
      <c r="G64" s="412">
        <v>2295.92</v>
      </c>
      <c r="H64" s="412">
        <v>3195.92</v>
      </c>
      <c r="I64" s="412">
        <f t="shared" si="0"/>
        <v>0</v>
      </c>
      <c r="J64" s="98"/>
    </row>
    <row r="65" spans="1:10" x14ac:dyDescent="0.3">
      <c r="A65" s="411">
        <v>57</v>
      </c>
      <c r="B65" s="414">
        <v>43891</v>
      </c>
      <c r="C65" s="413" t="s">
        <v>2479</v>
      </c>
      <c r="D65" s="413" t="s">
        <v>921</v>
      </c>
      <c r="E65" s="412" t="s">
        <v>319</v>
      </c>
      <c r="F65" s="412">
        <v>600</v>
      </c>
      <c r="G65" s="412">
        <v>1530.62</v>
      </c>
      <c r="H65" s="412">
        <v>2130.62</v>
      </c>
      <c r="I65" s="412">
        <f t="shared" si="0"/>
        <v>0</v>
      </c>
      <c r="J65" s="98"/>
    </row>
    <row r="66" spans="1:10" x14ac:dyDescent="0.3">
      <c r="A66" s="411">
        <v>58</v>
      </c>
      <c r="B66" s="414">
        <v>43891</v>
      </c>
      <c r="C66" s="413" t="s">
        <v>2480</v>
      </c>
      <c r="D66" s="413">
        <v>28001098477</v>
      </c>
      <c r="E66" s="412" t="s">
        <v>319</v>
      </c>
      <c r="F66" s="412">
        <v>540</v>
      </c>
      <c r="G66" s="412">
        <v>1377.56</v>
      </c>
      <c r="H66" s="412">
        <v>1917.56</v>
      </c>
      <c r="I66" s="412">
        <f t="shared" si="0"/>
        <v>0</v>
      </c>
      <c r="J66" s="98"/>
    </row>
    <row r="67" spans="1:10" x14ac:dyDescent="0.3">
      <c r="A67" s="411">
        <v>59</v>
      </c>
      <c r="B67" s="414">
        <v>43891</v>
      </c>
      <c r="C67" s="413" t="s">
        <v>2481</v>
      </c>
      <c r="D67" s="413" t="s">
        <v>922</v>
      </c>
      <c r="E67" s="412" t="s">
        <v>319</v>
      </c>
      <c r="F67" s="412">
        <v>540</v>
      </c>
      <c r="G67" s="412">
        <v>1377.56</v>
      </c>
      <c r="H67" s="412">
        <v>1917.56</v>
      </c>
      <c r="I67" s="412">
        <f t="shared" si="0"/>
        <v>0</v>
      </c>
      <c r="J67" s="98"/>
    </row>
    <row r="68" spans="1:10" x14ac:dyDescent="0.3">
      <c r="A68" s="411">
        <v>60</v>
      </c>
      <c r="B68" s="414">
        <v>43894</v>
      </c>
      <c r="C68" s="413" t="s">
        <v>2482</v>
      </c>
      <c r="D68" s="413" t="s">
        <v>891</v>
      </c>
      <c r="E68" s="412" t="s">
        <v>319</v>
      </c>
      <c r="F68" s="412">
        <v>300</v>
      </c>
      <c r="G68" s="412">
        <v>765.3</v>
      </c>
      <c r="H68" s="412">
        <v>1065.3</v>
      </c>
      <c r="I68" s="412">
        <f t="shared" si="0"/>
        <v>0</v>
      </c>
      <c r="J68" s="98"/>
    </row>
    <row r="69" spans="1:10" x14ac:dyDescent="0.3">
      <c r="A69" s="411">
        <v>61</v>
      </c>
      <c r="B69" s="414">
        <v>43894</v>
      </c>
      <c r="C69" s="413" t="s">
        <v>2483</v>
      </c>
      <c r="D69" s="413" t="s">
        <v>918</v>
      </c>
      <c r="E69" s="412" t="s">
        <v>319</v>
      </c>
      <c r="F69" s="412">
        <v>600</v>
      </c>
      <c r="G69" s="412">
        <v>1530.62</v>
      </c>
      <c r="H69" s="412">
        <v>2130.62</v>
      </c>
      <c r="I69" s="412">
        <f t="shared" si="0"/>
        <v>0</v>
      </c>
      <c r="J69" s="98"/>
    </row>
    <row r="70" spans="1:10" x14ac:dyDescent="0.3">
      <c r="A70" s="411">
        <v>62</v>
      </c>
      <c r="B70" s="414">
        <v>43894</v>
      </c>
      <c r="C70" s="413" t="s">
        <v>2484</v>
      </c>
      <c r="D70" s="413" t="s">
        <v>919</v>
      </c>
      <c r="E70" s="412" t="s">
        <v>319</v>
      </c>
      <c r="F70" s="412">
        <v>540</v>
      </c>
      <c r="G70" s="412">
        <v>1377.56</v>
      </c>
      <c r="H70" s="412">
        <v>1917.56</v>
      </c>
      <c r="I70" s="412">
        <f t="shared" si="0"/>
        <v>0</v>
      </c>
      <c r="J70" s="98"/>
    </row>
    <row r="71" spans="1:10" x14ac:dyDescent="0.3">
      <c r="A71" s="411">
        <v>63</v>
      </c>
      <c r="B71" s="414">
        <v>43894</v>
      </c>
      <c r="C71" s="413" t="s">
        <v>2485</v>
      </c>
      <c r="D71" s="413" t="s">
        <v>924</v>
      </c>
      <c r="E71" s="412" t="s">
        <v>319</v>
      </c>
      <c r="F71" s="412">
        <v>420</v>
      </c>
      <c r="G71" s="412">
        <v>1071.42</v>
      </c>
      <c r="H71" s="412">
        <v>1491.42</v>
      </c>
      <c r="I71" s="412">
        <f t="shared" si="0"/>
        <v>0</v>
      </c>
      <c r="J71" s="98"/>
    </row>
    <row r="72" spans="1:10" x14ac:dyDescent="0.3">
      <c r="A72" s="411">
        <v>64</v>
      </c>
      <c r="B72" s="414">
        <v>44013</v>
      </c>
      <c r="C72" s="413" t="s">
        <v>2486</v>
      </c>
      <c r="D72" s="413">
        <v>62007010029</v>
      </c>
      <c r="E72" s="412" t="s">
        <v>319</v>
      </c>
      <c r="F72" s="412">
        <v>300.02999999999997</v>
      </c>
      <c r="G72" s="412">
        <v>765.3</v>
      </c>
      <c r="H72" s="412">
        <v>1065.33</v>
      </c>
      <c r="I72" s="412">
        <f t="shared" si="0"/>
        <v>0</v>
      </c>
      <c r="J72" s="98"/>
    </row>
    <row r="73" spans="1:10" x14ac:dyDescent="0.3">
      <c r="A73" s="411">
        <v>65</v>
      </c>
      <c r="B73" s="414">
        <v>43895</v>
      </c>
      <c r="C73" s="413" t="s">
        <v>2487</v>
      </c>
      <c r="D73" s="413" t="s">
        <v>913</v>
      </c>
      <c r="E73" s="412" t="s">
        <v>319</v>
      </c>
      <c r="F73" s="412">
        <v>480</v>
      </c>
      <c r="G73" s="412">
        <v>1224.48</v>
      </c>
      <c r="H73" s="412">
        <v>1704.48</v>
      </c>
      <c r="I73" s="412">
        <f t="shared" si="0"/>
        <v>0</v>
      </c>
      <c r="J73" s="98"/>
    </row>
    <row r="74" spans="1:10" x14ac:dyDescent="0.3">
      <c r="A74" s="411">
        <v>66</v>
      </c>
      <c r="B74" s="414">
        <v>43899</v>
      </c>
      <c r="C74" s="413" t="s">
        <v>2488</v>
      </c>
      <c r="D74" s="413" t="s">
        <v>925</v>
      </c>
      <c r="E74" s="412" t="s">
        <v>319</v>
      </c>
      <c r="F74" s="412">
        <v>360</v>
      </c>
      <c r="G74" s="412">
        <v>918.36</v>
      </c>
      <c r="H74" s="412">
        <v>1278.3599999999999</v>
      </c>
      <c r="I74" s="412">
        <f t="shared" si="0"/>
        <v>0</v>
      </c>
      <c r="J74" s="98"/>
    </row>
    <row r="75" spans="1:10" x14ac:dyDescent="0.3">
      <c r="A75" s="411">
        <v>67</v>
      </c>
      <c r="B75" s="414">
        <v>43900</v>
      </c>
      <c r="C75" s="413" t="s">
        <v>2489</v>
      </c>
      <c r="D75" s="413" t="s">
        <v>838</v>
      </c>
      <c r="E75" s="412" t="s">
        <v>319</v>
      </c>
      <c r="F75" s="412">
        <v>900</v>
      </c>
      <c r="G75" s="412">
        <v>2295.92</v>
      </c>
      <c r="H75" s="412">
        <v>3195.92</v>
      </c>
      <c r="I75" s="412">
        <f t="shared" si="0"/>
        <v>0</v>
      </c>
      <c r="J75" s="98"/>
    </row>
    <row r="76" spans="1:10" x14ac:dyDescent="0.3">
      <c r="A76" s="411">
        <v>68</v>
      </c>
      <c r="B76" s="414">
        <v>43900</v>
      </c>
      <c r="C76" s="413" t="s">
        <v>2490</v>
      </c>
      <c r="D76" s="413" t="s">
        <v>926</v>
      </c>
      <c r="E76" s="412" t="s">
        <v>319</v>
      </c>
      <c r="F76" s="412">
        <v>600</v>
      </c>
      <c r="G76" s="412">
        <v>1500</v>
      </c>
      <c r="H76" s="412">
        <v>2100</v>
      </c>
      <c r="I76" s="412">
        <f t="shared" si="0"/>
        <v>0</v>
      </c>
      <c r="J76" s="98"/>
    </row>
    <row r="77" spans="1:10" x14ac:dyDescent="0.3">
      <c r="A77" s="411">
        <v>69</v>
      </c>
      <c r="B77" s="414">
        <v>43900</v>
      </c>
      <c r="C77" s="413" t="s">
        <v>2491</v>
      </c>
      <c r="D77" s="413" t="s">
        <v>927</v>
      </c>
      <c r="E77" s="412" t="s">
        <v>319</v>
      </c>
      <c r="F77" s="412">
        <v>540</v>
      </c>
      <c r="G77" s="412">
        <v>1350</v>
      </c>
      <c r="H77" s="412">
        <v>1890</v>
      </c>
      <c r="I77" s="412">
        <f t="shared" si="0"/>
        <v>0</v>
      </c>
      <c r="J77" s="98"/>
    </row>
    <row r="78" spans="1:10" x14ac:dyDescent="0.3">
      <c r="A78" s="411">
        <v>70</v>
      </c>
      <c r="B78" s="414">
        <v>43900</v>
      </c>
      <c r="C78" s="413" t="s">
        <v>2492</v>
      </c>
      <c r="D78" s="413" t="s">
        <v>928</v>
      </c>
      <c r="E78" s="412" t="s">
        <v>319</v>
      </c>
      <c r="F78" s="412">
        <v>360</v>
      </c>
      <c r="G78" s="412">
        <v>918.36</v>
      </c>
      <c r="H78" s="412">
        <v>1278.3599999999999</v>
      </c>
      <c r="I78" s="412">
        <f t="shared" si="0"/>
        <v>0</v>
      </c>
      <c r="J78" s="98"/>
    </row>
    <row r="79" spans="1:10" x14ac:dyDescent="0.3">
      <c r="A79" s="411">
        <v>71</v>
      </c>
      <c r="B79" s="414">
        <v>43902</v>
      </c>
      <c r="C79" s="413" t="s">
        <v>2493</v>
      </c>
      <c r="D79" s="413" t="s">
        <v>929</v>
      </c>
      <c r="E79" s="412" t="s">
        <v>319</v>
      </c>
      <c r="F79" s="412">
        <v>900</v>
      </c>
      <c r="G79" s="412">
        <v>2250</v>
      </c>
      <c r="H79" s="412">
        <v>3150</v>
      </c>
      <c r="I79" s="412">
        <f t="shared" si="0"/>
        <v>0</v>
      </c>
      <c r="J79" s="98"/>
    </row>
    <row r="80" spans="1:10" x14ac:dyDescent="0.3">
      <c r="A80" s="411">
        <v>72</v>
      </c>
      <c r="B80" s="414">
        <v>43902</v>
      </c>
      <c r="C80" s="413" t="s">
        <v>2494</v>
      </c>
      <c r="D80" s="413" t="s">
        <v>930</v>
      </c>
      <c r="E80" s="412" t="s">
        <v>319</v>
      </c>
      <c r="F80" s="412">
        <v>600</v>
      </c>
      <c r="G80" s="412">
        <v>1530.62</v>
      </c>
      <c r="H80" s="412">
        <v>2130.62</v>
      </c>
      <c r="I80" s="412">
        <f t="shared" si="0"/>
        <v>0</v>
      </c>
      <c r="J80" s="98"/>
    </row>
    <row r="81" spans="1:10" x14ac:dyDescent="0.3">
      <c r="A81" s="411">
        <v>73</v>
      </c>
      <c r="B81" s="414">
        <v>43902</v>
      </c>
      <c r="C81" s="413" t="s">
        <v>2495</v>
      </c>
      <c r="D81" s="413" t="s">
        <v>933</v>
      </c>
      <c r="E81" s="412" t="s">
        <v>319</v>
      </c>
      <c r="F81" s="412">
        <v>540</v>
      </c>
      <c r="G81" s="412">
        <v>1377.56</v>
      </c>
      <c r="H81" s="412">
        <v>1917.56</v>
      </c>
      <c r="I81" s="412">
        <f t="shared" si="0"/>
        <v>0</v>
      </c>
      <c r="J81" s="98"/>
    </row>
    <row r="82" spans="1:10" x14ac:dyDescent="0.3">
      <c r="A82" s="411">
        <v>74</v>
      </c>
      <c r="B82" s="414">
        <v>43903</v>
      </c>
      <c r="C82" s="413" t="s">
        <v>2496</v>
      </c>
      <c r="D82" s="413" t="s">
        <v>893</v>
      </c>
      <c r="E82" s="412" t="s">
        <v>319</v>
      </c>
      <c r="F82" s="412">
        <v>480</v>
      </c>
      <c r="G82" s="412">
        <v>1224.48</v>
      </c>
      <c r="H82" s="412">
        <v>1704.48</v>
      </c>
      <c r="I82" s="412">
        <f t="shared" si="0"/>
        <v>0</v>
      </c>
      <c r="J82" s="98"/>
    </row>
    <row r="83" spans="1:10" x14ac:dyDescent="0.3">
      <c r="A83" s="411">
        <v>75</v>
      </c>
      <c r="B83" s="414">
        <v>43904</v>
      </c>
      <c r="C83" s="413" t="s">
        <v>2497</v>
      </c>
      <c r="D83" s="413" t="s">
        <v>934</v>
      </c>
      <c r="E83" s="412" t="s">
        <v>319</v>
      </c>
      <c r="F83" s="412">
        <v>900</v>
      </c>
      <c r="G83" s="412">
        <v>2250</v>
      </c>
      <c r="H83" s="412">
        <v>3150</v>
      </c>
      <c r="I83" s="412">
        <f t="shared" si="0"/>
        <v>0</v>
      </c>
      <c r="J83" s="98"/>
    </row>
    <row r="84" spans="1:10" x14ac:dyDescent="0.3">
      <c r="A84" s="411">
        <v>76</v>
      </c>
      <c r="B84" s="414">
        <v>44044</v>
      </c>
      <c r="C84" s="413" t="s">
        <v>2498</v>
      </c>
      <c r="D84" s="413" t="s">
        <v>992</v>
      </c>
      <c r="E84" s="412" t="s">
        <v>319</v>
      </c>
      <c r="F84" s="412">
        <v>240</v>
      </c>
      <c r="G84" s="412">
        <v>612.24</v>
      </c>
      <c r="H84" s="412">
        <v>852.24</v>
      </c>
      <c r="I84" s="412">
        <f t="shared" si="0"/>
        <v>0</v>
      </c>
      <c r="J84" s="98"/>
    </row>
    <row r="85" spans="1:10" x14ac:dyDescent="0.3">
      <c r="A85" s="411">
        <v>77</v>
      </c>
      <c r="B85" s="414">
        <v>43891</v>
      </c>
      <c r="C85" s="413" t="s">
        <v>2499</v>
      </c>
      <c r="D85" s="413">
        <v>33001006804</v>
      </c>
      <c r="E85" s="412" t="s">
        <v>319</v>
      </c>
      <c r="F85" s="412">
        <v>900</v>
      </c>
      <c r="G85" s="412">
        <v>2250</v>
      </c>
      <c r="H85" s="412">
        <v>3150</v>
      </c>
      <c r="I85" s="412">
        <f t="shared" si="0"/>
        <v>0</v>
      </c>
      <c r="J85" s="98"/>
    </row>
    <row r="86" spans="1:10" x14ac:dyDescent="0.3">
      <c r="A86" s="411">
        <v>78</v>
      </c>
      <c r="B86" s="414">
        <v>43891</v>
      </c>
      <c r="C86" s="413" t="s">
        <v>2500</v>
      </c>
      <c r="D86" s="413">
        <v>33001073848</v>
      </c>
      <c r="E86" s="412" t="s">
        <v>319</v>
      </c>
      <c r="F86" s="412">
        <v>540</v>
      </c>
      <c r="G86" s="412">
        <v>1377.56</v>
      </c>
      <c r="H86" s="412">
        <v>1917.56</v>
      </c>
      <c r="I86" s="412">
        <f t="shared" si="0"/>
        <v>0</v>
      </c>
      <c r="J86" s="98"/>
    </row>
    <row r="87" spans="1:10" x14ac:dyDescent="0.3">
      <c r="A87" s="411">
        <v>79</v>
      </c>
      <c r="B87" s="414">
        <v>43891</v>
      </c>
      <c r="C87" s="413" t="s">
        <v>2501</v>
      </c>
      <c r="D87" s="413" t="s">
        <v>948</v>
      </c>
      <c r="E87" s="412" t="s">
        <v>319</v>
      </c>
      <c r="F87" s="412">
        <v>300</v>
      </c>
      <c r="G87" s="412">
        <v>765.3</v>
      </c>
      <c r="H87" s="412">
        <v>1065.3</v>
      </c>
      <c r="I87" s="412">
        <f t="shared" si="0"/>
        <v>0</v>
      </c>
      <c r="J87" s="98"/>
    </row>
    <row r="88" spans="1:10" x14ac:dyDescent="0.3">
      <c r="A88" s="411">
        <v>80</v>
      </c>
      <c r="B88" s="414">
        <v>43904</v>
      </c>
      <c r="C88" s="413" t="s">
        <v>2502</v>
      </c>
      <c r="D88" s="413" t="s">
        <v>938</v>
      </c>
      <c r="E88" s="412" t="s">
        <v>319</v>
      </c>
      <c r="F88" s="412">
        <v>480</v>
      </c>
      <c r="G88" s="412">
        <v>1224.48</v>
      </c>
      <c r="H88" s="412">
        <v>1704.48</v>
      </c>
      <c r="I88" s="412">
        <f t="shared" si="0"/>
        <v>0</v>
      </c>
      <c r="J88" s="98"/>
    </row>
    <row r="89" spans="1:10" x14ac:dyDescent="0.3">
      <c r="A89" s="411">
        <v>81</v>
      </c>
      <c r="B89" s="414">
        <v>43904</v>
      </c>
      <c r="C89" s="413" t="s">
        <v>2503</v>
      </c>
      <c r="D89" s="413" t="s">
        <v>937</v>
      </c>
      <c r="E89" s="412" t="s">
        <v>319</v>
      </c>
      <c r="F89" s="412">
        <v>510</v>
      </c>
      <c r="G89" s="412">
        <v>1275</v>
      </c>
      <c r="H89" s="412">
        <v>1785</v>
      </c>
      <c r="I89" s="412">
        <f t="shared" si="0"/>
        <v>0</v>
      </c>
      <c r="J89" s="98"/>
    </row>
    <row r="90" spans="1:10" x14ac:dyDescent="0.3">
      <c r="A90" s="411">
        <v>82</v>
      </c>
      <c r="B90" s="414">
        <v>43904</v>
      </c>
      <c r="C90" s="413" t="s">
        <v>2504</v>
      </c>
      <c r="D90" s="413" t="s">
        <v>936</v>
      </c>
      <c r="E90" s="412" t="s">
        <v>319</v>
      </c>
      <c r="F90" s="412">
        <v>510</v>
      </c>
      <c r="G90" s="412">
        <v>1301.02</v>
      </c>
      <c r="H90" s="412">
        <v>1811.02</v>
      </c>
      <c r="I90" s="412">
        <f t="shared" si="0"/>
        <v>0</v>
      </c>
      <c r="J90" s="98"/>
    </row>
    <row r="91" spans="1:10" x14ac:dyDescent="0.3">
      <c r="A91" s="411">
        <v>83</v>
      </c>
      <c r="B91" s="414">
        <v>43922</v>
      </c>
      <c r="C91" s="413" t="s">
        <v>2505</v>
      </c>
      <c r="D91" s="413" t="s">
        <v>931</v>
      </c>
      <c r="E91" s="412" t="s">
        <v>319</v>
      </c>
      <c r="F91" s="412">
        <v>540</v>
      </c>
      <c r="G91" s="412">
        <v>1377.56</v>
      </c>
      <c r="H91" s="412">
        <v>1917.56</v>
      </c>
      <c r="I91" s="412">
        <f t="shared" si="0"/>
        <v>0</v>
      </c>
      <c r="J91" s="98"/>
    </row>
    <row r="92" spans="1:10" x14ac:dyDescent="0.3">
      <c r="A92" s="411">
        <v>84</v>
      </c>
      <c r="B92" s="414">
        <v>44044</v>
      </c>
      <c r="C92" s="413" t="s">
        <v>2506</v>
      </c>
      <c r="D92" s="413" t="s">
        <v>837</v>
      </c>
      <c r="E92" s="412" t="s">
        <v>319</v>
      </c>
      <c r="F92" s="412">
        <v>1500</v>
      </c>
      <c r="G92" s="412">
        <v>10204.08</v>
      </c>
      <c r="H92" s="412">
        <v>11704.08</v>
      </c>
      <c r="I92" s="412">
        <f t="shared" si="0"/>
        <v>0</v>
      </c>
      <c r="J92" s="98"/>
    </row>
    <row r="93" spans="1:10" x14ac:dyDescent="0.3">
      <c r="A93" s="411">
        <v>85</v>
      </c>
      <c r="B93" s="414">
        <v>43922</v>
      </c>
      <c r="C93" s="413" t="s">
        <v>2507</v>
      </c>
      <c r="D93" s="413" t="s">
        <v>940</v>
      </c>
      <c r="E93" s="412" t="s">
        <v>319</v>
      </c>
      <c r="F93" s="412">
        <v>600</v>
      </c>
      <c r="G93" s="412">
        <v>1530.62</v>
      </c>
      <c r="H93" s="412">
        <v>2130.62</v>
      </c>
      <c r="I93" s="412">
        <f t="shared" si="0"/>
        <v>0</v>
      </c>
      <c r="J93" s="98"/>
    </row>
    <row r="94" spans="1:10" x14ac:dyDescent="0.3">
      <c r="A94" s="411">
        <v>86</v>
      </c>
      <c r="B94" s="414">
        <v>43922</v>
      </c>
      <c r="C94" s="413" t="s">
        <v>2508</v>
      </c>
      <c r="D94" s="413" t="s">
        <v>943</v>
      </c>
      <c r="E94" s="412" t="s">
        <v>319</v>
      </c>
      <c r="F94" s="412">
        <v>900</v>
      </c>
      <c r="G94" s="412">
        <v>2250</v>
      </c>
      <c r="H94" s="412">
        <v>3150</v>
      </c>
      <c r="I94" s="412">
        <f t="shared" si="0"/>
        <v>0</v>
      </c>
      <c r="J94" s="98"/>
    </row>
    <row r="95" spans="1:10" x14ac:dyDescent="0.3">
      <c r="A95" s="411">
        <v>87</v>
      </c>
      <c r="B95" s="414">
        <v>43922</v>
      </c>
      <c r="C95" s="413" t="s">
        <v>2509</v>
      </c>
      <c r="D95" s="413" t="s">
        <v>944</v>
      </c>
      <c r="E95" s="412" t="s">
        <v>319</v>
      </c>
      <c r="F95" s="412">
        <v>600</v>
      </c>
      <c r="G95" s="412">
        <v>1530.62</v>
      </c>
      <c r="H95" s="412">
        <v>2130.62</v>
      </c>
      <c r="I95" s="412">
        <f t="shared" si="0"/>
        <v>0</v>
      </c>
      <c r="J95" s="98"/>
    </row>
    <row r="96" spans="1:10" x14ac:dyDescent="0.3">
      <c r="A96" s="411">
        <v>88</v>
      </c>
      <c r="B96" s="414">
        <v>43922</v>
      </c>
      <c r="C96" s="413" t="s">
        <v>2510</v>
      </c>
      <c r="D96" s="413" t="s">
        <v>945</v>
      </c>
      <c r="E96" s="412" t="s">
        <v>319</v>
      </c>
      <c r="F96" s="412">
        <v>540</v>
      </c>
      <c r="G96" s="412">
        <v>1377.56</v>
      </c>
      <c r="H96" s="412">
        <v>1917.56</v>
      </c>
      <c r="I96" s="412">
        <f t="shared" si="0"/>
        <v>0</v>
      </c>
      <c r="J96" s="98"/>
    </row>
    <row r="97" spans="1:10" x14ac:dyDescent="0.3">
      <c r="A97" s="411">
        <v>89</v>
      </c>
      <c r="B97" s="414">
        <v>43922</v>
      </c>
      <c r="C97" s="413" t="s">
        <v>2511</v>
      </c>
      <c r="D97" s="413" t="s">
        <v>950</v>
      </c>
      <c r="E97" s="412" t="s">
        <v>319</v>
      </c>
      <c r="F97" s="412">
        <v>600</v>
      </c>
      <c r="G97" s="412">
        <v>1530.62</v>
      </c>
      <c r="H97" s="412">
        <v>2130.62</v>
      </c>
      <c r="I97" s="412">
        <f t="shared" si="0"/>
        <v>0</v>
      </c>
      <c r="J97" s="98"/>
    </row>
    <row r="98" spans="1:10" x14ac:dyDescent="0.3">
      <c r="A98" s="411">
        <v>90</v>
      </c>
      <c r="B98" s="414">
        <v>43922</v>
      </c>
      <c r="C98" s="413" t="s">
        <v>2512</v>
      </c>
      <c r="D98" s="413" t="s">
        <v>863</v>
      </c>
      <c r="E98" s="412" t="s">
        <v>319</v>
      </c>
      <c r="F98" s="412">
        <v>600</v>
      </c>
      <c r="G98" s="412">
        <v>1530.62</v>
      </c>
      <c r="H98" s="412">
        <v>2130.62</v>
      </c>
      <c r="I98" s="412">
        <f t="shared" si="0"/>
        <v>0</v>
      </c>
      <c r="J98" s="98"/>
    </row>
    <row r="99" spans="1:10" x14ac:dyDescent="0.3">
      <c r="A99" s="411">
        <v>91</v>
      </c>
      <c r="B99" s="414">
        <v>43931</v>
      </c>
      <c r="C99" s="413" t="s">
        <v>2513</v>
      </c>
      <c r="D99" s="413" t="s">
        <v>949</v>
      </c>
      <c r="E99" s="412" t="s">
        <v>319</v>
      </c>
      <c r="F99" s="412">
        <v>600</v>
      </c>
      <c r="G99" s="412">
        <v>1530.62</v>
      </c>
      <c r="H99" s="412">
        <v>2130.62</v>
      </c>
      <c r="I99" s="412">
        <f t="shared" si="0"/>
        <v>0</v>
      </c>
      <c r="J99" s="98"/>
    </row>
    <row r="100" spans="1:10" x14ac:dyDescent="0.3">
      <c r="A100" s="411">
        <v>92</v>
      </c>
      <c r="B100" s="414">
        <v>43931</v>
      </c>
      <c r="C100" s="413" t="s">
        <v>2514</v>
      </c>
      <c r="D100" s="413" t="s">
        <v>952</v>
      </c>
      <c r="E100" s="412" t="s">
        <v>319</v>
      </c>
      <c r="F100" s="412">
        <v>450</v>
      </c>
      <c r="G100" s="412">
        <v>1125</v>
      </c>
      <c r="H100" s="412">
        <v>1575</v>
      </c>
      <c r="I100" s="412">
        <f t="shared" si="0"/>
        <v>0</v>
      </c>
      <c r="J100" s="98"/>
    </row>
    <row r="101" spans="1:10" x14ac:dyDescent="0.3">
      <c r="A101" s="411">
        <v>93</v>
      </c>
      <c r="B101" s="414">
        <v>43952</v>
      </c>
      <c r="C101" s="413" t="s">
        <v>2515</v>
      </c>
      <c r="D101" s="413" t="s">
        <v>942</v>
      </c>
      <c r="E101" s="412" t="s">
        <v>319</v>
      </c>
      <c r="F101" s="412">
        <v>420</v>
      </c>
      <c r="G101" s="412">
        <v>1071.42</v>
      </c>
      <c r="H101" s="412">
        <v>1491.42</v>
      </c>
      <c r="I101" s="412">
        <f t="shared" si="0"/>
        <v>0</v>
      </c>
      <c r="J101" s="98"/>
    </row>
    <row r="102" spans="1:10" x14ac:dyDescent="0.3">
      <c r="A102" s="411">
        <v>94</v>
      </c>
      <c r="B102" s="414">
        <v>43952</v>
      </c>
      <c r="C102" s="413" t="s">
        <v>2516</v>
      </c>
      <c r="D102" s="413" t="s">
        <v>947</v>
      </c>
      <c r="E102" s="412" t="s">
        <v>319</v>
      </c>
      <c r="F102" s="412">
        <v>420</v>
      </c>
      <c r="G102" s="412">
        <v>1071.42</v>
      </c>
      <c r="H102" s="412">
        <v>1491.42</v>
      </c>
      <c r="I102" s="412">
        <f t="shared" si="0"/>
        <v>0</v>
      </c>
      <c r="J102" s="98"/>
    </row>
    <row r="103" spans="1:10" x14ac:dyDescent="0.3">
      <c r="A103" s="411">
        <v>95</v>
      </c>
      <c r="B103" s="414">
        <v>44044</v>
      </c>
      <c r="C103" s="413" t="s">
        <v>2517</v>
      </c>
      <c r="D103" s="413" t="s">
        <v>939</v>
      </c>
      <c r="E103" s="412" t="s">
        <v>319</v>
      </c>
      <c r="F103" s="412">
        <v>450</v>
      </c>
      <c r="G103" s="412">
        <v>1125</v>
      </c>
      <c r="H103" s="412">
        <v>1575</v>
      </c>
      <c r="I103" s="412">
        <f t="shared" si="0"/>
        <v>0</v>
      </c>
      <c r="J103" s="98"/>
    </row>
    <row r="104" spans="1:10" x14ac:dyDescent="0.3">
      <c r="A104" s="411">
        <v>96</v>
      </c>
      <c r="B104" s="414">
        <v>43952</v>
      </c>
      <c r="C104" s="413" t="s">
        <v>2518</v>
      </c>
      <c r="D104" s="413" t="s">
        <v>896</v>
      </c>
      <c r="E104" s="412" t="s">
        <v>319</v>
      </c>
      <c r="F104" s="412">
        <v>480</v>
      </c>
      <c r="G104" s="412">
        <v>1224.48</v>
      </c>
      <c r="H104" s="412">
        <v>1704.48</v>
      </c>
      <c r="I104" s="412">
        <f t="shared" si="0"/>
        <v>0</v>
      </c>
      <c r="J104" s="98"/>
    </row>
    <row r="105" spans="1:10" x14ac:dyDescent="0.3">
      <c r="A105" s="411">
        <v>97</v>
      </c>
      <c r="B105" s="414">
        <v>43952</v>
      </c>
      <c r="C105" s="413" t="s">
        <v>2519</v>
      </c>
      <c r="D105" s="413" t="s">
        <v>932</v>
      </c>
      <c r="E105" s="412" t="s">
        <v>319</v>
      </c>
      <c r="F105" s="412">
        <v>360</v>
      </c>
      <c r="G105" s="412">
        <v>918.36</v>
      </c>
      <c r="H105" s="412">
        <v>1278.3599999999999</v>
      </c>
      <c r="I105" s="412">
        <f t="shared" si="0"/>
        <v>0</v>
      </c>
      <c r="J105" s="98"/>
    </row>
    <row r="106" spans="1:10" x14ac:dyDescent="0.3">
      <c r="A106" s="411">
        <v>98</v>
      </c>
      <c r="B106" s="414">
        <v>43997</v>
      </c>
      <c r="C106" s="413" t="s">
        <v>2520</v>
      </c>
      <c r="D106" s="413" t="s">
        <v>2110</v>
      </c>
      <c r="E106" s="412" t="s">
        <v>319</v>
      </c>
      <c r="F106" s="412">
        <v>210</v>
      </c>
      <c r="G106" s="412">
        <v>85.23</v>
      </c>
      <c r="H106" s="412">
        <v>295.23</v>
      </c>
      <c r="I106" s="412">
        <f t="shared" si="0"/>
        <v>0</v>
      </c>
      <c r="J106" s="98"/>
    </row>
    <row r="107" spans="1:10" x14ac:dyDescent="0.3">
      <c r="A107" s="411">
        <v>99</v>
      </c>
      <c r="B107" s="414">
        <v>43983</v>
      </c>
      <c r="C107" s="413" t="s">
        <v>2521</v>
      </c>
      <c r="D107" s="413" t="s">
        <v>909</v>
      </c>
      <c r="E107" s="412" t="s">
        <v>319</v>
      </c>
      <c r="F107" s="412">
        <v>270</v>
      </c>
      <c r="G107" s="412">
        <v>765.3</v>
      </c>
      <c r="H107" s="412">
        <v>1035.3</v>
      </c>
      <c r="I107" s="412">
        <f t="shared" si="0"/>
        <v>0</v>
      </c>
      <c r="J107" s="98"/>
    </row>
    <row r="108" spans="1:10" x14ac:dyDescent="0.3">
      <c r="A108" s="411">
        <v>100</v>
      </c>
      <c r="B108" s="414">
        <v>43983</v>
      </c>
      <c r="C108" s="413" t="s">
        <v>2522</v>
      </c>
      <c r="D108" s="413" t="s">
        <v>852</v>
      </c>
      <c r="E108" s="412" t="s">
        <v>319</v>
      </c>
      <c r="F108" s="412">
        <v>600</v>
      </c>
      <c r="G108" s="412">
        <v>1530.62</v>
      </c>
      <c r="H108" s="412">
        <v>2130.62</v>
      </c>
      <c r="I108" s="412">
        <f t="shared" si="0"/>
        <v>0</v>
      </c>
      <c r="J108" s="98"/>
    </row>
    <row r="109" spans="1:10" x14ac:dyDescent="0.3">
      <c r="A109" s="411">
        <v>101</v>
      </c>
      <c r="B109" s="414">
        <v>43997</v>
      </c>
      <c r="C109" s="413" t="s">
        <v>2523</v>
      </c>
      <c r="D109" s="413" t="s">
        <v>856</v>
      </c>
      <c r="E109" s="412" t="s">
        <v>319</v>
      </c>
      <c r="F109" s="412">
        <v>720</v>
      </c>
      <c r="G109" s="412">
        <v>1836.74</v>
      </c>
      <c r="H109" s="412">
        <v>2556.7399999999998</v>
      </c>
      <c r="I109" s="412">
        <f t="shared" si="0"/>
        <v>0</v>
      </c>
      <c r="J109" s="98"/>
    </row>
    <row r="110" spans="1:10" x14ac:dyDescent="0.3">
      <c r="A110" s="411">
        <v>102</v>
      </c>
      <c r="B110" s="414">
        <v>43997</v>
      </c>
      <c r="C110" s="413" t="s">
        <v>2524</v>
      </c>
      <c r="D110" s="413">
        <v>12001013498</v>
      </c>
      <c r="E110" s="412" t="s">
        <v>319</v>
      </c>
      <c r="F110" s="412">
        <v>240</v>
      </c>
      <c r="G110" s="412">
        <v>612.24</v>
      </c>
      <c r="H110" s="412">
        <v>852.24</v>
      </c>
      <c r="I110" s="412">
        <f t="shared" si="0"/>
        <v>0</v>
      </c>
      <c r="J110" s="98"/>
    </row>
    <row r="111" spans="1:10" x14ac:dyDescent="0.3">
      <c r="A111" s="411">
        <v>103</v>
      </c>
      <c r="B111" s="414">
        <v>43997</v>
      </c>
      <c r="C111" s="413" t="s">
        <v>2525</v>
      </c>
      <c r="D111" s="413">
        <v>12001077775</v>
      </c>
      <c r="E111" s="412" t="s">
        <v>319</v>
      </c>
      <c r="F111" s="412">
        <v>150</v>
      </c>
      <c r="G111" s="412">
        <v>0</v>
      </c>
      <c r="H111" s="412">
        <v>150</v>
      </c>
      <c r="I111" s="412">
        <f t="shared" si="0"/>
        <v>0</v>
      </c>
      <c r="J111" s="98"/>
    </row>
    <row r="112" spans="1:10" x14ac:dyDescent="0.3">
      <c r="A112" s="411">
        <v>104</v>
      </c>
      <c r="B112" s="414">
        <v>43983</v>
      </c>
      <c r="C112" s="413" t="s">
        <v>2526</v>
      </c>
      <c r="D112" s="413">
        <v>35001108788</v>
      </c>
      <c r="E112" s="412" t="s">
        <v>319</v>
      </c>
      <c r="F112" s="412">
        <v>210</v>
      </c>
      <c r="G112" s="412">
        <v>650.51</v>
      </c>
      <c r="H112" s="412">
        <v>860.51</v>
      </c>
      <c r="I112" s="412">
        <f t="shared" si="0"/>
        <v>0</v>
      </c>
      <c r="J112" s="98"/>
    </row>
    <row r="113" spans="1:10" x14ac:dyDescent="0.3">
      <c r="A113" s="411">
        <v>105</v>
      </c>
      <c r="B113" s="414">
        <v>43997</v>
      </c>
      <c r="C113" s="413" t="s">
        <v>2527</v>
      </c>
      <c r="D113" s="413">
        <v>18001064056</v>
      </c>
      <c r="E113" s="412" t="s">
        <v>319</v>
      </c>
      <c r="F113" s="412">
        <v>210</v>
      </c>
      <c r="G113" s="412">
        <v>535.72</v>
      </c>
      <c r="H113" s="412">
        <v>745.72</v>
      </c>
      <c r="I113" s="412">
        <f t="shared" si="0"/>
        <v>0</v>
      </c>
      <c r="J113" s="98"/>
    </row>
    <row r="114" spans="1:10" x14ac:dyDescent="0.3">
      <c r="A114" s="411">
        <v>106</v>
      </c>
      <c r="B114" s="414">
        <v>43997</v>
      </c>
      <c r="C114" s="413" t="s">
        <v>2528</v>
      </c>
      <c r="D114" s="413">
        <v>18001012091</v>
      </c>
      <c r="E114" s="412" t="s">
        <v>319</v>
      </c>
      <c r="F114" s="412">
        <v>240</v>
      </c>
      <c r="G114" s="412">
        <v>600</v>
      </c>
      <c r="H114" s="412">
        <v>840</v>
      </c>
      <c r="I114" s="412">
        <f t="shared" si="0"/>
        <v>0</v>
      </c>
      <c r="J114" s="98"/>
    </row>
    <row r="115" spans="1:10" x14ac:dyDescent="0.3">
      <c r="A115" s="411">
        <v>107</v>
      </c>
      <c r="B115" s="414">
        <v>43997</v>
      </c>
      <c r="C115" s="413" t="s">
        <v>2529</v>
      </c>
      <c r="D115" s="413">
        <v>18001066743</v>
      </c>
      <c r="E115" s="412" t="s">
        <v>319</v>
      </c>
      <c r="F115" s="412">
        <v>150</v>
      </c>
      <c r="G115" s="412">
        <v>382.66</v>
      </c>
      <c r="H115" s="412">
        <v>532.66</v>
      </c>
      <c r="I115" s="412">
        <f t="shared" si="0"/>
        <v>0</v>
      </c>
      <c r="J115" s="98"/>
    </row>
    <row r="116" spans="1:10" x14ac:dyDescent="0.3">
      <c r="A116" s="411">
        <v>108</v>
      </c>
      <c r="B116" s="414">
        <v>43983</v>
      </c>
      <c r="C116" s="413" t="s">
        <v>2530</v>
      </c>
      <c r="D116" s="413">
        <v>54001050687</v>
      </c>
      <c r="E116" s="412" t="s">
        <v>319</v>
      </c>
      <c r="F116" s="412">
        <v>300</v>
      </c>
      <c r="G116" s="412">
        <v>765.3</v>
      </c>
      <c r="H116" s="412">
        <v>1065.3</v>
      </c>
      <c r="I116" s="412">
        <f t="shared" si="0"/>
        <v>0</v>
      </c>
      <c r="J116" s="98"/>
    </row>
    <row r="117" spans="1:10" x14ac:dyDescent="0.3">
      <c r="A117" s="411">
        <v>109</v>
      </c>
      <c r="B117" s="414">
        <v>43997</v>
      </c>
      <c r="C117" s="413" t="s">
        <v>2531</v>
      </c>
      <c r="D117" s="413">
        <v>54001053412</v>
      </c>
      <c r="E117" s="412" t="s">
        <v>319</v>
      </c>
      <c r="F117" s="412">
        <v>210</v>
      </c>
      <c r="G117" s="412">
        <v>535.72</v>
      </c>
      <c r="H117" s="412">
        <v>745.72</v>
      </c>
      <c r="I117" s="412">
        <f t="shared" si="0"/>
        <v>0</v>
      </c>
      <c r="J117" s="98"/>
    </row>
    <row r="118" spans="1:10" x14ac:dyDescent="0.3">
      <c r="A118" s="411">
        <v>110</v>
      </c>
      <c r="B118" s="414">
        <v>43997</v>
      </c>
      <c r="C118" s="413" t="s">
        <v>2532</v>
      </c>
      <c r="D118" s="413">
        <v>54001055795</v>
      </c>
      <c r="E118" s="412" t="s">
        <v>319</v>
      </c>
      <c r="F118" s="412">
        <v>240</v>
      </c>
      <c r="G118" s="412">
        <v>612.24</v>
      </c>
      <c r="H118" s="412">
        <v>852.24</v>
      </c>
      <c r="I118" s="412">
        <f t="shared" si="0"/>
        <v>0</v>
      </c>
      <c r="J118" s="98"/>
    </row>
    <row r="119" spans="1:10" x14ac:dyDescent="0.3">
      <c r="A119" s="411">
        <v>111</v>
      </c>
      <c r="B119" s="414">
        <v>43997</v>
      </c>
      <c r="C119" s="413" t="s">
        <v>2533</v>
      </c>
      <c r="D119" s="413">
        <v>54001054483</v>
      </c>
      <c r="E119" s="412" t="s">
        <v>319</v>
      </c>
      <c r="F119" s="412">
        <v>150</v>
      </c>
      <c r="G119" s="412">
        <v>382.66</v>
      </c>
      <c r="H119" s="412">
        <v>532.66</v>
      </c>
      <c r="I119" s="412">
        <f t="shared" si="0"/>
        <v>0</v>
      </c>
      <c r="J119" s="98"/>
    </row>
    <row r="120" spans="1:10" x14ac:dyDescent="0.3">
      <c r="A120" s="411">
        <v>112</v>
      </c>
      <c r="B120" s="414">
        <v>43983</v>
      </c>
      <c r="C120" s="413" t="s">
        <v>2534</v>
      </c>
      <c r="D120" s="413">
        <v>12001026987</v>
      </c>
      <c r="E120" s="412" t="s">
        <v>319</v>
      </c>
      <c r="F120" s="412">
        <v>300</v>
      </c>
      <c r="G120" s="412">
        <v>765.3</v>
      </c>
      <c r="H120" s="412">
        <v>1065.3</v>
      </c>
      <c r="I120" s="412">
        <f t="shared" si="0"/>
        <v>0</v>
      </c>
      <c r="J120" s="98"/>
    </row>
    <row r="121" spans="1:10" x14ac:dyDescent="0.3">
      <c r="A121" s="411">
        <v>113</v>
      </c>
      <c r="B121" s="414">
        <v>43983</v>
      </c>
      <c r="C121" s="413" t="s">
        <v>2535</v>
      </c>
      <c r="D121" s="413" t="s">
        <v>2112</v>
      </c>
      <c r="E121" s="412" t="s">
        <v>319</v>
      </c>
      <c r="F121" s="412">
        <v>180</v>
      </c>
      <c r="G121" s="412">
        <v>0</v>
      </c>
      <c r="H121" s="412">
        <v>180</v>
      </c>
      <c r="I121" s="412">
        <f t="shared" si="0"/>
        <v>0</v>
      </c>
      <c r="J121" s="98"/>
    </row>
    <row r="122" spans="1:10" x14ac:dyDescent="0.3">
      <c r="A122" s="411">
        <v>114</v>
      </c>
      <c r="B122" s="414">
        <v>43952</v>
      </c>
      <c r="C122" s="413" t="s">
        <v>2536</v>
      </c>
      <c r="D122" s="413" t="s">
        <v>915</v>
      </c>
      <c r="E122" s="412" t="s">
        <v>319</v>
      </c>
      <c r="F122" s="412">
        <v>800</v>
      </c>
      <c r="G122" s="412">
        <v>2040.82</v>
      </c>
      <c r="H122" s="412">
        <v>2840.82</v>
      </c>
      <c r="I122" s="412">
        <f t="shared" si="0"/>
        <v>0</v>
      </c>
      <c r="J122" s="98"/>
    </row>
    <row r="123" spans="1:10" x14ac:dyDescent="0.3">
      <c r="A123" s="411">
        <v>115</v>
      </c>
      <c r="B123" s="414">
        <v>43983</v>
      </c>
      <c r="C123" s="413" t="s">
        <v>2537</v>
      </c>
      <c r="D123" s="413">
        <v>47001001378</v>
      </c>
      <c r="E123" s="412" t="s">
        <v>319</v>
      </c>
      <c r="F123" s="412">
        <v>450</v>
      </c>
      <c r="G123" s="412">
        <v>1147.96</v>
      </c>
      <c r="H123" s="412">
        <v>1597.96</v>
      </c>
      <c r="I123" s="412">
        <f t="shared" si="0"/>
        <v>0</v>
      </c>
      <c r="J123" s="98"/>
    </row>
    <row r="124" spans="1:10" x14ac:dyDescent="0.3">
      <c r="A124" s="411">
        <v>116</v>
      </c>
      <c r="B124" s="414">
        <v>43997</v>
      </c>
      <c r="C124" s="413" t="s">
        <v>2538</v>
      </c>
      <c r="D124" s="413">
        <v>47001001154</v>
      </c>
      <c r="E124" s="412" t="s">
        <v>319</v>
      </c>
      <c r="F124" s="412">
        <v>210</v>
      </c>
      <c r="G124" s="412">
        <v>525</v>
      </c>
      <c r="H124" s="412">
        <v>735</v>
      </c>
      <c r="I124" s="412">
        <f t="shared" si="0"/>
        <v>0</v>
      </c>
      <c r="J124" s="98"/>
    </row>
    <row r="125" spans="1:10" x14ac:dyDescent="0.3">
      <c r="A125" s="411">
        <v>117</v>
      </c>
      <c r="B125" s="414">
        <v>43997</v>
      </c>
      <c r="C125" s="413" t="s">
        <v>2539</v>
      </c>
      <c r="D125" s="413">
        <v>47001008071</v>
      </c>
      <c r="E125" s="412" t="s">
        <v>319</v>
      </c>
      <c r="F125" s="412">
        <v>240</v>
      </c>
      <c r="G125" s="412">
        <v>612.24</v>
      </c>
      <c r="H125" s="412">
        <v>852.24</v>
      </c>
      <c r="I125" s="412">
        <f t="shared" si="0"/>
        <v>0</v>
      </c>
      <c r="J125" s="98"/>
    </row>
    <row r="126" spans="1:10" x14ac:dyDescent="0.3">
      <c r="A126" s="411">
        <v>118</v>
      </c>
      <c r="B126" s="414">
        <v>43983</v>
      </c>
      <c r="C126" s="413" t="s">
        <v>2540</v>
      </c>
      <c r="D126" s="413">
        <v>18001038373</v>
      </c>
      <c r="E126" s="412" t="s">
        <v>319</v>
      </c>
      <c r="F126" s="412">
        <v>300</v>
      </c>
      <c r="G126" s="412">
        <v>765.3</v>
      </c>
      <c r="H126" s="412">
        <v>1065.3</v>
      </c>
      <c r="I126" s="412">
        <f t="shared" si="0"/>
        <v>0</v>
      </c>
      <c r="J126" s="98"/>
    </row>
    <row r="127" spans="1:10" x14ac:dyDescent="0.3">
      <c r="A127" s="411">
        <v>119</v>
      </c>
      <c r="B127" s="414">
        <v>44013</v>
      </c>
      <c r="C127" s="413" t="s">
        <v>2541</v>
      </c>
      <c r="D127" s="413">
        <v>11001008513</v>
      </c>
      <c r="E127" s="412" t="s">
        <v>319</v>
      </c>
      <c r="F127" s="412">
        <v>270</v>
      </c>
      <c r="G127" s="412">
        <v>688.78</v>
      </c>
      <c r="H127" s="412">
        <v>958.78</v>
      </c>
      <c r="I127" s="412">
        <f t="shared" si="0"/>
        <v>0</v>
      </c>
      <c r="J127" s="98"/>
    </row>
    <row r="128" spans="1:10" x14ac:dyDescent="0.3">
      <c r="A128" s="411">
        <v>120</v>
      </c>
      <c r="B128" s="414">
        <v>44013</v>
      </c>
      <c r="C128" s="413" t="s">
        <v>2542</v>
      </c>
      <c r="D128" s="413" t="s">
        <v>884</v>
      </c>
      <c r="E128" s="412" t="s">
        <v>319</v>
      </c>
      <c r="F128" s="412">
        <v>240</v>
      </c>
      <c r="G128" s="412">
        <v>612.24</v>
      </c>
      <c r="H128" s="412">
        <v>852.24</v>
      </c>
      <c r="I128" s="412">
        <f t="shared" si="0"/>
        <v>0</v>
      </c>
      <c r="J128" s="98"/>
    </row>
    <row r="129" spans="1:10" x14ac:dyDescent="0.3">
      <c r="A129" s="411">
        <v>121</v>
      </c>
      <c r="B129" s="414">
        <v>44013</v>
      </c>
      <c r="C129" s="413" t="s">
        <v>2543</v>
      </c>
      <c r="D129" s="413" t="s">
        <v>834</v>
      </c>
      <c r="E129" s="412" t="s">
        <v>319</v>
      </c>
      <c r="F129" s="412">
        <v>600</v>
      </c>
      <c r="G129" s="412">
        <v>1530.62</v>
      </c>
      <c r="H129" s="412">
        <v>2130.62</v>
      </c>
      <c r="I129" s="412">
        <f t="shared" si="0"/>
        <v>0</v>
      </c>
      <c r="J129" s="98"/>
    </row>
    <row r="130" spans="1:10" x14ac:dyDescent="0.3">
      <c r="A130" s="411">
        <v>122</v>
      </c>
      <c r="B130" s="414">
        <v>44013</v>
      </c>
      <c r="C130" s="413" t="s">
        <v>2544</v>
      </c>
      <c r="D130" s="413">
        <v>60001033872</v>
      </c>
      <c r="E130" s="412" t="s">
        <v>319</v>
      </c>
      <c r="F130" s="412">
        <v>450</v>
      </c>
      <c r="G130" s="412">
        <v>1147.96</v>
      </c>
      <c r="H130" s="412">
        <v>1597.96</v>
      </c>
      <c r="I130" s="412">
        <f t="shared" si="0"/>
        <v>0</v>
      </c>
      <c r="J130" s="98"/>
    </row>
    <row r="131" spans="1:10" x14ac:dyDescent="0.3">
      <c r="A131" s="411">
        <v>123</v>
      </c>
      <c r="B131" s="414">
        <v>44013</v>
      </c>
      <c r="C131" s="413" t="s">
        <v>2545</v>
      </c>
      <c r="D131" s="413">
        <v>20001022189</v>
      </c>
      <c r="E131" s="412" t="s">
        <v>319</v>
      </c>
      <c r="F131" s="412">
        <v>450</v>
      </c>
      <c r="G131" s="412">
        <v>1147.96</v>
      </c>
      <c r="H131" s="412">
        <v>1597.96</v>
      </c>
      <c r="I131" s="412">
        <f t="shared" si="0"/>
        <v>0</v>
      </c>
      <c r="J131" s="98"/>
    </row>
    <row r="132" spans="1:10" x14ac:dyDescent="0.3">
      <c r="A132" s="411">
        <v>124</v>
      </c>
      <c r="B132" s="414">
        <v>44013</v>
      </c>
      <c r="C132" s="413" t="s">
        <v>2546</v>
      </c>
      <c r="D132" s="413">
        <v>20001042625</v>
      </c>
      <c r="E132" s="412" t="s">
        <v>319</v>
      </c>
      <c r="F132" s="412">
        <v>210</v>
      </c>
      <c r="G132" s="412">
        <v>525</v>
      </c>
      <c r="H132" s="412">
        <v>735</v>
      </c>
      <c r="I132" s="412">
        <f t="shared" si="0"/>
        <v>0</v>
      </c>
      <c r="J132" s="98"/>
    </row>
    <row r="133" spans="1:10" x14ac:dyDescent="0.3">
      <c r="A133" s="411">
        <v>125</v>
      </c>
      <c r="B133" s="414">
        <v>44013</v>
      </c>
      <c r="C133" s="413" t="s">
        <v>2547</v>
      </c>
      <c r="D133" s="413" t="s">
        <v>946</v>
      </c>
      <c r="E133" s="412" t="s">
        <v>319</v>
      </c>
      <c r="F133" s="412">
        <v>180</v>
      </c>
      <c r="G133" s="412">
        <v>459.18</v>
      </c>
      <c r="H133" s="412">
        <v>639.17999999999995</v>
      </c>
      <c r="I133" s="412">
        <f t="shared" si="0"/>
        <v>0</v>
      </c>
      <c r="J133" s="98"/>
    </row>
    <row r="134" spans="1:10" x14ac:dyDescent="0.3">
      <c r="A134" s="411">
        <v>126</v>
      </c>
      <c r="B134" s="414">
        <v>44013</v>
      </c>
      <c r="C134" s="413" t="s">
        <v>2548</v>
      </c>
      <c r="D134" s="413" t="s">
        <v>2118</v>
      </c>
      <c r="E134" s="412" t="s">
        <v>319</v>
      </c>
      <c r="F134" s="412">
        <v>300</v>
      </c>
      <c r="G134" s="412">
        <v>0</v>
      </c>
      <c r="H134" s="412">
        <v>300</v>
      </c>
      <c r="I134" s="412">
        <f t="shared" si="0"/>
        <v>0</v>
      </c>
      <c r="J134" s="98"/>
    </row>
    <row r="135" spans="1:10" x14ac:dyDescent="0.3">
      <c r="A135" s="411">
        <v>127</v>
      </c>
      <c r="B135" s="414">
        <v>44013</v>
      </c>
      <c r="C135" s="413" t="s">
        <v>2549</v>
      </c>
      <c r="D135" s="413" t="s">
        <v>2121</v>
      </c>
      <c r="E135" s="412" t="s">
        <v>319</v>
      </c>
      <c r="F135" s="412">
        <v>150</v>
      </c>
      <c r="G135" s="412">
        <v>300</v>
      </c>
      <c r="H135" s="412">
        <v>450</v>
      </c>
      <c r="I135" s="412">
        <f t="shared" si="0"/>
        <v>0</v>
      </c>
      <c r="J135" s="98"/>
    </row>
    <row r="136" spans="1:10" x14ac:dyDescent="0.3">
      <c r="A136" s="411">
        <v>128</v>
      </c>
      <c r="B136" s="414">
        <v>44013</v>
      </c>
      <c r="C136" s="413" t="s">
        <v>2550</v>
      </c>
      <c r="D136" s="413">
        <v>47001025559</v>
      </c>
      <c r="E136" s="412" t="s">
        <v>319</v>
      </c>
      <c r="F136" s="412">
        <v>150</v>
      </c>
      <c r="G136" s="412">
        <v>382.66</v>
      </c>
      <c r="H136" s="412">
        <v>532.66</v>
      </c>
      <c r="I136" s="412">
        <f t="shared" si="0"/>
        <v>0</v>
      </c>
      <c r="J136" s="98"/>
    </row>
    <row r="137" spans="1:10" x14ac:dyDescent="0.3">
      <c r="A137" s="411">
        <v>129</v>
      </c>
      <c r="B137" s="414">
        <v>44013</v>
      </c>
      <c r="C137" s="413" t="s">
        <v>2551</v>
      </c>
      <c r="D137" s="413">
        <v>28001071961</v>
      </c>
      <c r="E137" s="412" t="s">
        <v>319</v>
      </c>
      <c r="F137" s="412">
        <v>450</v>
      </c>
      <c r="G137" s="412">
        <v>0</v>
      </c>
      <c r="H137" s="412">
        <v>450</v>
      </c>
      <c r="I137" s="412">
        <f t="shared" si="0"/>
        <v>0</v>
      </c>
      <c r="J137" s="98"/>
    </row>
    <row r="138" spans="1:10" x14ac:dyDescent="0.3">
      <c r="A138" s="411">
        <v>130</v>
      </c>
      <c r="B138" s="414">
        <v>44013</v>
      </c>
      <c r="C138" s="413" t="s">
        <v>2552</v>
      </c>
      <c r="D138" s="413">
        <v>28001003740</v>
      </c>
      <c r="E138" s="412" t="s">
        <v>319</v>
      </c>
      <c r="F138" s="412">
        <v>240</v>
      </c>
      <c r="G138" s="412">
        <v>0</v>
      </c>
      <c r="H138" s="412">
        <v>240</v>
      </c>
      <c r="I138" s="412">
        <f t="shared" si="0"/>
        <v>0</v>
      </c>
      <c r="J138" s="98"/>
    </row>
    <row r="139" spans="1:10" x14ac:dyDescent="0.3">
      <c r="A139" s="411">
        <v>131</v>
      </c>
      <c r="B139" s="414">
        <v>44013</v>
      </c>
      <c r="C139" s="413" t="s">
        <v>2553</v>
      </c>
      <c r="D139" s="413">
        <v>10001068315</v>
      </c>
      <c r="E139" s="412" t="s">
        <v>319</v>
      </c>
      <c r="F139" s="412">
        <v>150</v>
      </c>
      <c r="G139" s="412">
        <v>0</v>
      </c>
      <c r="H139" s="412">
        <v>150</v>
      </c>
      <c r="I139" s="412">
        <f t="shared" si="0"/>
        <v>0</v>
      </c>
      <c r="J139" s="98"/>
    </row>
    <row r="140" spans="1:10" x14ac:dyDescent="0.3">
      <c r="A140" s="411">
        <v>132</v>
      </c>
      <c r="B140" s="414">
        <v>44013</v>
      </c>
      <c r="C140" s="413" t="s">
        <v>2554</v>
      </c>
      <c r="D140" s="413">
        <v>37001000935</v>
      </c>
      <c r="E140" s="412" t="s">
        <v>319</v>
      </c>
      <c r="F140" s="412">
        <v>300</v>
      </c>
      <c r="G140" s="412">
        <v>0</v>
      </c>
      <c r="H140" s="412">
        <v>300</v>
      </c>
      <c r="I140" s="412">
        <f t="shared" si="0"/>
        <v>0</v>
      </c>
      <c r="J140" s="98"/>
    </row>
    <row r="141" spans="1:10" x14ac:dyDescent="0.3">
      <c r="A141" s="411">
        <v>133</v>
      </c>
      <c r="B141" s="414">
        <v>44013</v>
      </c>
      <c r="C141" s="413" t="s">
        <v>2555</v>
      </c>
      <c r="D141" s="413">
        <v>53001014130</v>
      </c>
      <c r="E141" s="412" t="s">
        <v>319</v>
      </c>
      <c r="F141" s="412">
        <v>300</v>
      </c>
      <c r="G141" s="412">
        <v>765.3</v>
      </c>
      <c r="H141" s="412">
        <v>1065.3</v>
      </c>
      <c r="I141" s="412">
        <f t="shared" si="0"/>
        <v>0</v>
      </c>
      <c r="J141" s="98"/>
    </row>
    <row r="142" spans="1:10" x14ac:dyDescent="0.3">
      <c r="A142" s="411">
        <v>134</v>
      </c>
      <c r="B142" s="414">
        <v>44013</v>
      </c>
      <c r="C142" s="413" t="s">
        <v>2556</v>
      </c>
      <c r="D142" s="413">
        <v>60003012575</v>
      </c>
      <c r="E142" s="412" t="s">
        <v>319</v>
      </c>
      <c r="F142" s="412">
        <v>240</v>
      </c>
      <c r="G142" s="412">
        <v>600</v>
      </c>
      <c r="H142" s="412">
        <v>840</v>
      </c>
      <c r="I142" s="412">
        <f t="shared" si="0"/>
        <v>0</v>
      </c>
      <c r="J142" s="98"/>
    </row>
    <row r="143" spans="1:10" x14ac:dyDescent="0.3">
      <c r="A143" s="411">
        <v>135</v>
      </c>
      <c r="B143" s="414">
        <v>44013</v>
      </c>
      <c r="C143" s="413" t="s">
        <v>2557</v>
      </c>
      <c r="D143" s="413">
        <v>53001011893</v>
      </c>
      <c r="E143" s="412" t="s">
        <v>319</v>
      </c>
      <c r="F143" s="412">
        <v>210</v>
      </c>
      <c r="G143" s="412">
        <v>219.16</v>
      </c>
      <c r="H143" s="412">
        <v>429.16</v>
      </c>
      <c r="I143" s="412">
        <f t="shared" si="0"/>
        <v>0</v>
      </c>
      <c r="J143" s="98"/>
    </row>
    <row r="144" spans="1:10" x14ac:dyDescent="0.3">
      <c r="A144" s="411">
        <v>136</v>
      </c>
      <c r="B144" s="414">
        <v>44013</v>
      </c>
      <c r="C144" s="413" t="s">
        <v>2558</v>
      </c>
      <c r="D144" s="413" t="s">
        <v>953</v>
      </c>
      <c r="E144" s="412" t="s">
        <v>319</v>
      </c>
      <c r="F144" s="412">
        <v>300</v>
      </c>
      <c r="G144" s="412">
        <v>750</v>
      </c>
      <c r="H144" s="412">
        <v>1050</v>
      </c>
      <c r="I144" s="412">
        <f t="shared" si="0"/>
        <v>0</v>
      </c>
      <c r="J144" s="98"/>
    </row>
    <row r="145" spans="1:10" x14ac:dyDescent="0.3">
      <c r="A145" s="411">
        <v>137</v>
      </c>
      <c r="B145" s="414">
        <v>44013</v>
      </c>
      <c r="C145" s="413" t="s">
        <v>2559</v>
      </c>
      <c r="D145" s="413" t="s">
        <v>954</v>
      </c>
      <c r="E145" s="412" t="s">
        <v>319</v>
      </c>
      <c r="F145" s="412">
        <v>240</v>
      </c>
      <c r="G145" s="412">
        <v>612.24</v>
      </c>
      <c r="H145" s="412">
        <v>852.24</v>
      </c>
      <c r="I145" s="412">
        <f t="shared" si="0"/>
        <v>0</v>
      </c>
      <c r="J145" s="98"/>
    </row>
    <row r="146" spans="1:10" x14ac:dyDescent="0.3">
      <c r="A146" s="411">
        <v>138</v>
      </c>
      <c r="B146" s="414">
        <v>44013</v>
      </c>
      <c r="C146" s="413" t="s">
        <v>2560</v>
      </c>
      <c r="D146" s="413" t="s">
        <v>955</v>
      </c>
      <c r="E146" s="412" t="s">
        <v>319</v>
      </c>
      <c r="F146" s="412">
        <v>150</v>
      </c>
      <c r="G146" s="412">
        <v>382.66</v>
      </c>
      <c r="H146" s="412">
        <v>532.66</v>
      </c>
      <c r="I146" s="412">
        <f t="shared" si="0"/>
        <v>0</v>
      </c>
      <c r="J146" s="98"/>
    </row>
    <row r="147" spans="1:10" x14ac:dyDescent="0.3">
      <c r="A147" s="411">
        <v>139</v>
      </c>
      <c r="B147" s="414">
        <v>44013</v>
      </c>
      <c r="C147" s="413" t="s">
        <v>2561</v>
      </c>
      <c r="D147" s="413">
        <v>57001038273</v>
      </c>
      <c r="E147" s="412" t="s">
        <v>319</v>
      </c>
      <c r="F147" s="412">
        <v>150</v>
      </c>
      <c r="G147" s="412">
        <v>382.66</v>
      </c>
      <c r="H147" s="412">
        <v>532.66</v>
      </c>
      <c r="I147" s="412">
        <f t="shared" si="0"/>
        <v>0</v>
      </c>
      <c r="J147" s="98"/>
    </row>
    <row r="148" spans="1:10" x14ac:dyDescent="0.3">
      <c r="A148" s="411">
        <v>140</v>
      </c>
      <c r="B148" s="414">
        <v>44013</v>
      </c>
      <c r="C148" s="413" t="s">
        <v>2562</v>
      </c>
      <c r="D148" s="413">
        <v>18001060127</v>
      </c>
      <c r="E148" s="412" t="s">
        <v>319</v>
      </c>
      <c r="F148" s="412">
        <v>240</v>
      </c>
      <c r="G148" s="412">
        <v>612.24</v>
      </c>
      <c r="H148" s="412">
        <v>852.24</v>
      </c>
      <c r="I148" s="412">
        <f t="shared" si="0"/>
        <v>0</v>
      </c>
      <c r="J148" s="98"/>
    </row>
    <row r="149" spans="1:10" x14ac:dyDescent="0.3">
      <c r="A149" s="411">
        <v>141</v>
      </c>
      <c r="B149" s="414">
        <v>44013</v>
      </c>
      <c r="C149" s="413" t="s">
        <v>2563</v>
      </c>
      <c r="D149" s="413">
        <v>57901062911</v>
      </c>
      <c r="E149" s="412" t="s">
        <v>319</v>
      </c>
      <c r="F149" s="412">
        <v>210</v>
      </c>
      <c r="G149" s="412">
        <v>535.72</v>
      </c>
      <c r="H149" s="412">
        <v>745.72</v>
      </c>
      <c r="I149" s="412">
        <f t="shared" si="0"/>
        <v>0</v>
      </c>
      <c r="J149" s="98"/>
    </row>
    <row r="150" spans="1:10" x14ac:dyDescent="0.3">
      <c r="A150" s="411">
        <v>142</v>
      </c>
      <c r="B150" s="414">
        <v>44013</v>
      </c>
      <c r="C150" s="413" t="s">
        <v>2564</v>
      </c>
      <c r="D150" s="413">
        <v>15001004154</v>
      </c>
      <c r="E150" s="412" t="s">
        <v>319</v>
      </c>
      <c r="F150" s="412">
        <v>240</v>
      </c>
      <c r="G150" s="412">
        <v>612.24</v>
      </c>
      <c r="H150" s="412">
        <v>852.24</v>
      </c>
      <c r="I150" s="412">
        <f t="shared" si="0"/>
        <v>0</v>
      </c>
      <c r="J150" s="98"/>
    </row>
    <row r="151" spans="1:10" x14ac:dyDescent="0.3">
      <c r="A151" s="411">
        <v>143</v>
      </c>
      <c r="B151" s="414">
        <v>44013</v>
      </c>
      <c r="C151" s="413" t="s">
        <v>2565</v>
      </c>
      <c r="D151" s="413">
        <v>15001006390</v>
      </c>
      <c r="E151" s="412" t="s">
        <v>319</v>
      </c>
      <c r="F151" s="412">
        <v>210</v>
      </c>
      <c r="G151" s="412">
        <v>535.72</v>
      </c>
      <c r="H151" s="412">
        <v>745.72</v>
      </c>
      <c r="I151" s="412">
        <f t="shared" si="0"/>
        <v>0</v>
      </c>
      <c r="J151" s="98"/>
    </row>
    <row r="152" spans="1:10" x14ac:dyDescent="0.3">
      <c r="A152" s="411">
        <v>144</v>
      </c>
      <c r="B152" s="414">
        <v>44013</v>
      </c>
      <c r="C152" s="413" t="s">
        <v>2566</v>
      </c>
      <c r="D152" s="413" t="s">
        <v>965</v>
      </c>
      <c r="E152" s="412" t="s">
        <v>319</v>
      </c>
      <c r="F152" s="412">
        <v>240</v>
      </c>
      <c r="G152" s="412">
        <v>612.24</v>
      </c>
      <c r="H152" s="412">
        <v>852.24</v>
      </c>
      <c r="I152" s="412">
        <f t="shared" si="0"/>
        <v>0</v>
      </c>
      <c r="J152" s="98"/>
    </row>
    <row r="153" spans="1:10" x14ac:dyDescent="0.3">
      <c r="A153" s="411">
        <v>145</v>
      </c>
      <c r="B153" s="414">
        <v>44013</v>
      </c>
      <c r="C153" s="413" t="s">
        <v>2567</v>
      </c>
      <c r="D153" s="413">
        <v>26001009054</v>
      </c>
      <c r="E153" s="412" t="s">
        <v>319</v>
      </c>
      <c r="F153" s="412">
        <v>210</v>
      </c>
      <c r="G153" s="412">
        <v>535.72</v>
      </c>
      <c r="H153" s="412">
        <v>745.72</v>
      </c>
      <c r="I153" s="412">
        <f t="shared" si="0"/>
        <v>0</v>
      </c>
      <c r="J153" s="98"/>
    </row>
    <row r="154" spans="1:10" x14ac:dyDescent="0.3">
      <c r="A154" s="411">
        <v>146</v>
      </c>
      <c r="B154" s="414">
        <v>44013</v>
      </c>
      <c r="C154" s="413" t="s">
        <v>2568</v>
      </c>
      <c r="D154" s="413">
        <v>26001035316</v>
      </c>
      <c r="E154" s="412" t="s">
        <v>319</v>
      </c>
      <c r="F154" s="412">
        <v>150</v>
      </c>
      <c r="G154" s="412">
        <v>382.66</v>
      </c>
      <c r="H154" s="412">
        <v>532.66</v>
      </c>
      <c r="I154" s="412">
        <f t="shared" si="0"/>
        <v>0</v>
      </c>
      <c r="J154" s="98"/>
    </row>
    <row r="155" spans="1:10" x14ac:dyDescent="0.3">
      <c r="A155" s="411">
        <v>147</v>
      </c>
      <c r="B155" s="414">
        <v>44013</v>
      </c>
      <c r="C155" s="413" t="s">
        <v>2569</v>
      </c>
      <c r="D155" s="413">
        <v>61007003403</v>
      </c>
      <c r="E155" s="412" t="s">
        <v>319</v>
      </c>
      <c r="F155" s="412">
        <v>210</v>
      </c>
      <c r="G155" s="412">
        <v>0</v>
      </c>
      <c r="H155" s="412">
        <v>210</v>
      </c>
      <c r="I155" s="412">
        <f t="shared" si="0"/>
        <v>0</v>
      </c>
      <c r="J155" s="98"/>
    </row>
    <row r="156" spans="1:10" x14ac:dyDescent="0.3">
      <c r="A156" s="411">
        <v>148</v>
      </c>
      <c r="B156" s="414">
        <v>44013</v>
      </c>
      <c r="C156" s="413" t="s">
        <v>2570</v>
      </c>
      <c r="D156" s="413">
        <v>61001071601</v>
      </c>
      <c r="E156" s="412" t="s">
        <v>319</v>
      </c>
      <c r="F156" s="412">
        <v>150</v>
      </c>
      <c r="G156" s="412">
        <v>0</v>
      </c>
      <c r="H156" s="412">
        <v>150</v>
      </c>
      <c r="I156" s="412">
        <f t="shared" si="0"/>
        <v>0</v>
      </c>
      <c r="J156" s="98"/>
    </row>
    <row r="157" spans="1:10" x14ac:dyDescent="0.3">
      <c r="A157" s="411">
        <v>149</v>
      </c>
      <c r="B157" s="414">
        <v>44013</v>
      </c>
      <c r="C157" s="413" t="s">
        <v>2571</v>
      </c>
      <c r="D157" s="413" t="s">
        <v>975</v>
      </c>
      <c r="E157" s="412" t="s">
        <v>319</v>
      </c>
      <c r="F157" s="412">
        <v>210</v>
      </c>
      <c r="G157" s="412">
        <v>535.72</v>
      </c>
      <c r="H157" s="412">
        <v>745.72</v>
      </c>
      <c r="I157" s="412">
        <f t="shared" si="0"/>
        <v>0</v>
      </c>
      <c r="J157" s="98"/>
    </row>
    <row r="158" spans="1:10" x14ac:dyDescent="0.3">
      <c r="A158" s="411">
        <v>150</v>
      </c>
      <c r="B158" s="414">
        <v>44013</v>
      </c>
      <c r="C158" s="413" t="s">
        <v>2572</v>
      </c>
      <c r="D158" s="413" t="s">
        <v>976</v>
      </c>
      <c r="E158" s="412" t="s">
        <v>319</v>
      </c>
      <c r="F158" s="412">
        <v>240</v>
      </c>
      <c r="G158" s="412">
        <v>612.24</v>
      </c>
      <c r="H158" s="412">
        <v>852.24</v>
      </c>
      <c r="I158" s="412">
        <f t="shared" si="0"/>
        <v>0</v>
      </c>
      <c r="J158" s="98"/>
    </row>
    <row r="159" spans="1:10" x14ac:dyDescent="0.3">
      <c r="A159" s="411">
        <v>151</v>
      </c>
      <c r="B159" s="414">
        <v>44013</v>
      </c>
      <c r="C159" s="413" t="s">
        <v>2573</v>
      </c>
      <c r="D159" s="413" t="s">
        <v>977</v>
      </c>
      <c r="E159" s="412" t="s">
        <v>319</v>
      </c>
      <c r="F159" s="412">
        <v>225</v>
      </c>
      <c r="G159" s="412">
        <v>562.5</v>
      </c>
      <c r="H159" s="412">
        <v>787.5</v>
      </c>
      <c r="I159" s="412">
        <f t="shared" si="0"/>
        <v>0</v>
      </c>
      <c r="J159" s="98"/>
    </row>
    <row r="160" spans="1:10" x14ac:dyDescent="0.3">
      <c r="A160" s="411">
        <v>152</v>
      </c>
      <c r="B160" s="414">
        <v>44013</v>
      </c>
      <c r="C160" s="413" t="s">
        <v>2574</v>
      </c>
      <c r="D160" s="413">
        <v>62006063210</v>
      </c>
      <c r="E160" s="412" t="s">
        <v>319</v>
      </c>
      <c r="F160" s="412">
        <v>240</v>
      </c>
      <c r="G160" s="412">
        <v>612.24</v>
      </c>
      <c r="H160" s="412">
        <v>852.24</v>
      </c>
      <c r="I160" s="412">
        <f t="shared" si="0"/>
        <v>0</v>
      </c>
      <c r="J160" s="98"/>
    </row>
    <row r="161" spans="1:10" x14ac:dyDescent="0.3">
      <c r="A161" s="411">
        <v>153</v>
      </c>
      <c r="B161" s="414">
        <v>44013</v>
      </c>
      <c r="C161" s="413" t="s">
        <v>2575</v>
      </c>
      <c r="D161" s="413">
        <v>10001009482</v>
      </c>
      <c r="E161" s="412" t="s">
        <v>319</v>
      </c>
      <c r="F161" s="412">
        <v>210</v>
      </c>
      <c r="G161" s="412">
        <v>535.72</v>
      </c>
      <c r="H161" s="412">
        <v>745.72</v>
      </c>
      <c r="I161" s="412">
        <f t="shared" si="0"/>
        <v>0</v>
      </c>
      <c r="J161" s="98"/>
    </row>
    <row r="162" spans="1:10" x14ac:dyDescent="0.3">
      <c r="A162" s="411">
        <v>154</v>
      </c>
      <c r="B162" s="414">
        <v>44013</v>
      </c>
      <c r="C162" s="413" t="s">
        <v>2576</v>
      </c>
      <c r="D162" s="413" t="s">
        <v>999</v>
      </c>
      <c r="E162" s="412" t="s">
        <v>319</v>
      </c>
      <c r="F162" s="412">
        <v>180</v>
      </c>
      <c r="G162" s="412">
        <v>459.18</v>
      </c>
      <c r="H162" s="412">
        <v>639.17999999999995</v>
      </c>
      <c r="I162" s="412">
        <f t="shared" si="0"/>
        <v>0</v>
      </c>
      <c r="J162" s="98"/>
    </row>
    <row r="163" spans="1:10" x14ac:dyDescent="0.3">
      <c r="A163" s="411">
        <v>155</v>
      </c>
      <c r="B163" s="414">
        <v>44027</v>
      </c>
      <c r="C163" s="413" t="s">
        <v>2577</v>
      </c>
      <c r="D163" s="413" t="s">
        <v>895</v>
      </c>
      <c r="E163" s="412" t="s">
        <v>319</v>
      </c>
      <c r="F163" s="412">
        <v>240</v>
      </c>
      <c r="G163" s="412">
        <v>688.78</v>
      </c>
      <c r="H163" s="412">
        <v>928.78</v>
      </c>
      <c r="I163" s="412">
        <f t="shared" si="0"/>
        <v>0</v>
      </c>
      <c r="J163" s="98"/>
    </row>
    <row r="164" spans="1:10" x14ac:dyDescent="0.3">
      <c r="A164" s="411">
        <v>156</v>
      </c>
      <c r="B164" s="414">
        <v>44027</v>
      </c>
      <c r="C164" s="413" t="s">
        <v>2578</v>
      </c>
      <c r="D164" s="413">
        <v>53001005384</v>
      </c>
      <c r="E164" s="412" t="s">
        <v>319</v>
      </c>
      <c r="F164" s="412">
        <v>150</v>
      </c>
      <c r="G164" s="412">
        <v>382.66</v>
      </c>
      <c r="H164" s="412">
        <v>532.66</v>
      </c>
      <c r="I164" s="412">
        <f t="shared" si="0"/>
        <v>0</v>
      </c>
      <c r="J164" s="98"/>
    </row>
    <row r="165" spans="1:10" x14ac:dyDescent="0.3">
      <c r="A165" s="411">
        <v>157</v>
      </c>
      <c r="B165" s="414">
        <v>44027</v>
      </c>
      <c r="C165" s="413" t="s">
        <v>2579</v>
      </c>
      <c r="D165" s="413">
        <v>10001006042</v>
      </c>
      <c r="E165" s="412" t="s">
        <v>319</v>
      </c>
      <c r="F165" s="412">
        <v>240</v>
      </c>
      <c r="G165" s="412">
        <v>612.24</v>
      </c>
      <c r="H165" s="412">
        <v>852.24</v>
      </c>
      <c r="I165" s="412">
        <f t="shared" si="0"/>
        <v>0</v>
      </c>
      <c r="J165" s="98"/>
    </row>
    <row r="166" spans="1:10" x14ac:dyDescent="0.3">
      <c r="A166" s="411">
        <v>158</v>
      </c>
      <c r="B166" s="414">
        <v>44027</v>
      </c>
      <c r="C166" s="413" t="s">
        <v>2580</v>
      </c>
      <c r="D166" s="413">
        <v>49001002687</v>
      </c>
      <c r="E166" s="412" t="s">
        <v>319</v>
      </c>
      <c r="F166" s="412">
        <v>210</v>
      </c>
      <c r="G166" s="412">
        <v>535.72</v>
      </c>
      <c r="H166" s="412">
        <v>745.72</v>
      </c>
      <c r="I166" s="412">
        <f t="shared" si="0"/>
        <v>0</v>
      </c>
      <c r="J166" s="98"/>
    </row>
    <row r="167" spans="1:10" x14ac:dyDescent="0.3">
      <c r="A167" s="411">
        <v>159</v>
      </c>
      <c r="B167" s="414">
        <v>44027</v>
      </c>
      <c r="C167" s="413" t="s">
        <v>2581</v>
      </c>
      <c r="D167" s="413">
        <v>34001005669</v>
      </c>
      <c r="E167" s="412" t="s">
        <v>319</v>
      </c>
      <c r="F167" s="412">
        <v>240</v>
      </c>
      <c r="G167" s="412">
        <v>612.24</v>
      </c>
      <c r="H167" s="412">
        <v>852.24</v>
      </c>
      <c r="I167" s="412">
        <f t="shared" si="0"/>
        <v>0</v>
      </c>
      <c r="J167" s="98"/>
    </row>
    <row r="168" spans="1:10" x14ac:dyDescent="0.3">
      <c r="A168" s="411">
        <v>160</v>
      </c>
      <c r="B168" s="414">
        <v>44027</v>
      </c>
      <c r="C168" s="413" t="s">
        <v>2582</v>
      </c>
      <c r="D168" s="413">
        <v>41001004889</v>
      </c>
      <c r="E168" s="412" t="s">
        <v>319</v>
      </c>
      <c r="F168" s="412">
        <v>240</v>
      </c>
      <c r="G168" s="412">
        <v>612.24</v>
      </c>
      <c r="H168" s="412">
        <v>852.24</v>
      </c>
      <c r="I168" s="412">
        <f t="shared" si="0"/>
        <v>0</v>
      </c>
      <c r="J168" s="98"/>
    </row>
    <row r="169" spans="1:10" x14ac:dyDescent="0.3">
      <c r="A169" s="411">
        <v>161</v>
      </c>
      <c r="B169" s="414">
        <v>44027</v>
      </c>
      <c r="C169" s="413" t="s">
        <v>2583</v>
      </c>
      <c r="D169" s="413" t="s">
        <v>2138</v>
      </c>
      <c r="E169" s="412" t="s">
        <v>319</v>
      </c>
      <c r="F169" s="412">
        <v>210</v>
      </c>
      <c r="G169" s="412">
        <v>267.86</v>
      </c>
      <c r="H169" s="412">
        <v>477.86</v>
      </c>
      <c r="I169" s="412">
        <f t="shared" si="0"/>
        <v>0</v>
      </c>
      <c r="J169" s="98"/>
    </row>
    <row r="170" spans="1:10" x14ac:dyDescent="0.3">
      <c r="A170" s="411">
        <v>162</v>
      </c>
      <c r="B170" s="414">
        <v>44027</v>
      </c>
      <c r="C170" s="413" t="s">
        <v>2584</v>
      </c>
      <c r="D170" s="413">
        <v>43001001218</v>
      </c>
      <c r="E170" s="412" t="s">
        <v>319</v>
      </c>
      <c r="F170" s="412">
        <v>300</v>
      </c>
      <c r="G170" s="412">
        <v>750</v>
      </c>
      <c r="H170" s="412">
        <v>1050</v>
      </c>
      <c r="I170" s="412">
        <f t="shared" si="0"/>
        <v>0</v>
      </c>
      <c r="J170" s="98"/>
    </row>
    <row r="171" spans="1:10" x14ac:dyDescent="0.3">
      <c r="A171" s="411">
        <v>163</v>
      </c>
      <c r="B171" s="414">
        <v>44027</v>
      </c>
      <c r="C171" s="413" t="s">
        <v>2585</v>
      </c>
      <c r="D171" s="413">
        <v>10001009672</v>
      </c>
      <c r="E171" s="412" t="s">
        <v>319</v>
      </c>
      <c r="F171" s="412">
        <v>240</v>
      </c>
      <c r="G171" s="412">
        <v>612.24</v>
      </c>
      <c r="H171" s="412">
        <v>852.24</v>
      </c>
      <c r="I171" s="412">
        <f t="shared" si="0"/>
        <v>0</v>
      </c>
      <c r="J171" s="98"/>
    </row>
    <row r="172" spans="1:10" x14ac:dyDescent="0.3">
      <c r="A172" s="411">
        <v>164</v>
      </c>
      <c r="B172" s="414">
        <v>44027</v>
      </c>
      <c r="C172" s="413" t="s">
        <v>2586</v>
      </c>
      <c r="D172" s="413">
        <v>10001022178</v>
      </c>
      <c r="E172" s="412" t="s">
        <v>319</v>
      </c>
      <c r="F172" s="412">
        <v>210</v>
      </c>
      <c r="G172" s="412">
        <v>525</v>
      </c>
      <c r="H172" s="412">
        <v>735</v>
      </c>
      <c r="I172" s="412">
        <f t="shared" si="0"/>
        <v>0</v>
      </c>
      <c r="J172" s="98"/>
    </row>
    <row r="173" spans="1:10" x14ac:dyDescent="0.3">
      <c r="A173" s="411">
        <v>165</v>
      </c>
      <c r="B173" s="414">
        <v>44027</v>
      </c>
      <c r="C173" s="413" t="s">
        <v>2587</v>
      </c>
      <c r="D173" s="413">
        <v>46001001724</v>
      </c>
      <c r="E173" s="412" t="s">
        <v>319</v>
      </c>
      <c r="F173" s="412">
        <v>240</v>
      </c>
      <c r="G173" s="412">
        <v>612.24</v>
      </c>
      <c r="H173" s="412">
        <v>852.24</v>
      </c>
      <c r="I173" s="412">
        <f t="shared" si="0"/>
        <v>0</v>
      </c>
      <c r="J173" s="98"/>
    </row>
    <row r="174" spans="1:10" x14ac:dyDescent="0.3">
      <c r="A174" s="411">
        <v>166</v>
      </c>
      <c r="B174" s="414">
        <v>44027</v>
      </c>
      <c r="C174" s="413" t="s">
        <v>2588</v>
      </c>
      <c r="D174" s="413" t="s">
        <v>958</v>
      </c>
      <c r="E174" s="412" t="s">
        <v>319</v>
      </c>
      <c r="F174" s="412">
        <v>300</v>
      </c>
      <c r="G174" s="412">
        <v>765.3</v>
      </c>
      <c r="H174" s="412">
        <v>1065.3</v>
      </c>
      <c r="I174" s="412">
        <f t="shared" si="0"/>
        <v>0</v>
      </c>
      <c r="J174" s="98"/>
    </row>
    <row r="175" spans="1:10" x14ac:dyDescent="0.3">
      <c r="A175" s="411">
        <v>167</v>
      </c>
      <c r="B175" s="414">
        <v>44027</v>
      </c>
      <c r="C175" s="413" t="s">
        <v>2589</v>
      </c>
      <c r="D175" s="413">
        <v>15001023721</v>
      </c>
      <c r="E175" s="412" t="s">
        <v>319</v>
      </c>
      <c r="F175" s="412">
        <v>150</v>
      </c>
      <c r="G175" s="412">
        <v>382.66</v>
      </c>
      <c r="H175" s="412">
        <v>532.66</v>
      </c>
      <c r="I175" s="412">
        <f t="shared" si="0"/>
        <v>0</v>
      </c>
      <c r="J175" s="98"/>
    </row>
    <row r="176" spans="1:10" x14ac:dyDescent="0.3">
      <c r="A176" s="411">
        <v>168</v>
      </c>
      <c r="B176" s="414">
        <v>44027</v>
      </c>
      <c r="C176" s="413" t="s">
        <v>2590</v>
      </c>
      <c r="D176" s="413">
        <v>14001005388</v>
      </c>
      <c r="E176" s="412" t="s">
        <v>319</v>
      </c>
      <c r="F176" s="412">
        <v>240</v>
      </c>
      <c r="G176" s="412">
        <v>612.24</v>
      </c>
      <c r="H176" s="412">
        <v>852.24</v>
      </c>
      <c r="I176" s="412">
        <f t="shared" si="0"/>
        <v>0</v>
      </c>
      <c r="J176" s="98"/>
    </row>
    <row r="177" spans="1:10" x14ac:dyDescent="0.3">
      <c r="A177" s="411">
        <v>169</v>
      </c>
      <c r="B177" s="414">
        <v>44027</v>
      </c>
      <c r="C177" s="413" t="s">
        <v>2591</v>
      </c>
      <c r="D177" s="413" t="s">
        <v>966</v>
      </c>
      <c r="E177" s="412" t="s">
        <v>319</v>
      </c>
      <c r="F177" s="412">
        <v>240</v>
      </c>
      <c r="G177" s="412">
        <v>600</v>
      </c>
      <c r="H177" s="412">
        <v>840</v>
      </c>
      <c r="I177" s="412">
        <f t="shared" si="0"/>
        <v>0</v>
      </c>
      <c r="J177" s="98"/>
    </row>
    <row r="178" spans="1:10" x14ac:dyDescent="0.3">
      <c r="A178" s="411">
        <v>170</v>
      </c>
      <c r="B178" s="414">
        <v>44027</v>
      </c>
      <c r="C178" s="413" t="s">
        <v>2592</v>
      </c>
      <c r="D178" s="413" t="s">
        <v>2140</v>
      </c>
      <c r="E178" s="412" t="s">
        <v>319</v>
      </c>
      <c r="F178" s="412">
        <v>210</v>
      </c>
      <c r="G178" s="412">
        <v>0</v>
      </c>
      <c r="H178" s="412">
        <v>210</v>
      </c>
      <c r="I178" s="412">
        <f t="shared" si="0"/>
        <v>0</v>
      </c>
      <c r="J178" s="98"/>
    </row>
    <row r="179" spans="1:10" x14ac:dyDescent="0.3">
      <c r="A179" s="411">
        <v>171</v>
      </c>
      <c r="B179" s="414">
        <v>44027</v>
      </c>
      <c r="C179" s="413" t="s">
        <v>2593</v>
      </c>
      <c r="D179" s="413">
        <v>29001007903</v>
      </c>
      <c r="E179" s="412" t="s">
        <v>319</v>
      </c>
      <c r="F179" s="412">
        <v>300</v>
      </c>
      <c r="G179" s="412">
        <v>765.3</v>
      </c>
      <c r="H179" s="412">
        <v>1065.3</v>
      </c>
      <c r="I179" s="412">
        <f t="shared" si="0"/>
        <v>0</v>
      </c>
      <c r="J179" s="98"/>
    </row>
    <row r="180" spans="1:10" x14ac:dyDescent="0.3">
      <c r="A180" s="411">
        <v>172</v>
      </c>
      <c r="B180" s="414">
        <v>44027</v>
      </c>
      <c r="C180" s="413" t="s">
        <v>2594</v>
      </c>
      <c r="D180" s="413">
        <v>21001004694</v>
      </c>
      <c r="E180" s="412" t="s">
        <v>319</v>
      </c>
      <c r="F180" s="412">
        <v>300</v>
      </c>
      <c r="G180" s="412">
        <v>765.3</v>
      </c>
      <c r="H180" s="412">
        <v>1065.3</v>
      </c>
      <c r="I180" s="412">
        <f t="shared" si="0"/>
        <v>0</v>
      </c>
      <c r="J180" s="98"/>
    </row>
    <row r="181" spans="1:10" x14ac:dyDescent="0.3">
      <c r="A181" s="411">
        <v>173</v>
      </c>
      <c r="B181" s="414">
        <v>44027</v>
      </c>
      <c r="C181" s="413" t="s">
        <v>2595</v>
      </c>
      <c r="D181" s="413">
        <v>16001014251</v>
      </c>
      <c r="E181" s="412" t="s">
        <v>319</v>
      </c>
      <c r="F181" s="412">
        <v>240</v>
      </c>
      <c r="G181" s="412">
        <v>600</v>
      </c>
      <c r="H181" s="412">
        <v>840</v>
      </c>
      <c r="I181" s="412">
        <f t="shared" si="0"/>
        <v>0</v>
      </c>
      <c r="J181" s="98"/>
    </row>
    <row r="182" spans="1:10" x14ac:dyDescent="0.3">
      <c r="A182" s="411">
        <v>174</v>
      </c>
      <c r="B182" s="414">
        <v>44027</v>
      </c>
      <c r="C182" s="413" t="s">
        <v>2596</v>
      </c>
      <c r="D182" s="413">
        <v>61009023154</v>
      </c>
      <c r="E182" s="412" t="s">
        <v>319</v>
      </c>
      <c r="F182" s="412">
        <v>240</v>
      </c>
      <c r="G182" s="412">
        <v>612.24</v>
      </c>
      <c r="H182" s="412">
        <v>852.24</v>
      </c>
      <c r="I182" s="412">
        <f t="shared" si="0"/>
        <v>0</v>
      </c>
      <c r="J182" s="98"/>
    </row>
    <row r="183" spans="1:10" x14ac:dyDescent="0.3">
      <c r="A183" s="411">
        <v>175</v>
      </c>
      <c r="B183" s="414">
        <v>44027</v>
      </c>
      <c r="C183" s="413" t="s">
        <v>2597</v>
      </c>
      <c r="D183" s="413">
        <v>61009031395</v>
      </c>
      <c r="E183" s="412" t="s">
        <v>319</v>
      </c>
      <c r="F183" s="412">
        <v>150</v>
      </c>
      <c r="G183" s="412">
        <v>382.66</v>
      </c>
      <c r="H183" s="412">
        <v>532.66</v>
      </c>
      <c r="I183" s="412">
        <f t="shared" si="0"/>
        <v>0</v>
      </c>
      <c r="J183" s="98"/>
    </row>
    <row r="184" spans="1:10" x14ac:dyDescent="0.3">
      <c r="A184" s="411">
        <v>176</v>
      </c>
      <c r="B184" s="414">
        <v>44027</v>
      </c>
      <c r="C184" s="413" t="s">
        <v>2598</v>
      </c>
      <c r="D184" s="413">
        <v>51001002850</v>
      </c>
      <c r="E184" s="412" t="s">
        <v>319</v>
      </c>
      <c r="F184" s="412">
        <v>240</v>
      </c>
      <c r="G184" s="412">
        <v>612.24</v>
      </c>
      <c r="H184" s="412">
        <v>852.24</v>
      </c>
      <c r="I184" s="412">
        <f t="shared" si="0"/>
        <v>0</v>
      </c>
      <c r="J184" s="98"/>
    </row>
    <row r="185" spans="1:10" x14ac:dyDescent="0.3">
      <c r="A185" s="411">
        <v>177</v>
      </c>
      <c r="B185" s="414">
        <v>44027</v>
      </c>
      <c r="C185" s="413" t="s">
        <v>2599</v>
      </c>
      <c r="D185" s="413" t="s">
        <v>971</v>
      </c>
      <c r="E185" s="412" t="s">
        <v>319</v>
      </c>
      <c r="F185" s="412">
        <v>240</v>
      </c>
      <c r="G185" s="412">
        <v>612.24</v>
      </c>
      <c r="H185" s="412">
        <v>852.24</v>
      </c>
      <c r="I185" s="412">
        <f t="shared" si="0"/>
        <v>0</v>
      </c>
      <c r="J185" s="98"/>
    </row>
    <row r="186" spans="1:10" x14ac:dyDescent="0.3">
      <c r="A186" s="411">
        <v>178</v>
      </c>
      <c r="B186" s="414">
        <v>44027</v>
      </c>
      <c r="C186" s="413" t="s">
        <v>2600</v>
      </c>
      <c r="D186" s="413" t="s">
        <v>972</v>
      </c>
      <c r="E186" s="412" t="s">
        <v>319</v>
      </c>
      <c r="F186" s="412">
        <v>210</v>
      </c>
      <c r="G186" s="412">
        <v>535.72</v>
      </c>
      <c r="H186" s="412">
        <v>745.72</v>
      </c>
      <c r="I186" s="412">
        <f t="shared" si="0"/>
        <v>0</v>
      </c>
      <c r="J186" s="98"/>
    </row>
    <row r="187" spans="1:10" x14ac:dyDescent="0.3">
      <c r="A187" s="411">
        <v>179</v>
      </c>
      <c r="B187" s="414">
        <v>44027</v>
      </c>
      <c r="C187" s="413" t="s">
        <v>2601</v>
      </c>
      <c r="D187" s="413" t="s">
        <v>2143</v>
      </c>
      <c r="E187" s="412" t="s">
        <v>319</v>
      </c>
      <c r="F187" s="412">
        <v>75</v>
      </c>
      <c r="G187" s="412">
        <v>0</v>
      </c>
      <c r="H187" s="412">
        <v>75</v>
      </c>
      <c r="I187" s="412">
        <f t="shared" si="0"/>
        <v>0</v>
      </c>
      <c r="J187" s="98"/>
    </row>
    <row r="188" spans="1:10" x14ac:dyDescent="0.3">
      <c r="A188" s="411">
        <v>180</v>
      </c>
      <c r="B188" s="414">
        <v>44027</v>
      </c>
      <c r="C188" s="413" t="s">
        <v>2602</v>
      </c>
      <c r="D188" s="413">
        <v>39001001112</v>
      </c>
      <c r="E188" s="412" t="s">
        <v>319</v>
      </c>
      <c r="F188" s="412">
        <v>255</v>
      </c>
      <c r="G188" s="412">
        <v>535.72</v>
      </c>
      <c r="H188" s="412">
        <v>790.72</v>
      </c>
      <c r="I188" s="412">
        <f t="shared" si="0"/>
        <v>0</v>
      </c>
      <c r="J188" s="98"/>
    </row>
    <row r="189" spans="1:10" x14ac:dyDescent="0.3">
      <c r="A189" s="411">
        <v>181</v>
      </c>
      <c r="B189" s="414">
        <v>44027</v>
      </c>
      <c r="C189" s="413" t="s">
        <v>2603</v>
      </c>
      <c r="D189" s="413" t="s">
        <v>973</v>
      </c>
      <c r="E189" s="412" t="s">
        <v>319</v>
      </c>
      <c r="F189" s="412">
        <v>240</v>
      </c>
      <c r="G189" s="412">
        <v>612.24</v>
      </c>
      <c r="H189" s="412">
        <v>852.24</v>
      </c>
      <c r="I189" s="412">
        <f t="shared" si="0"/>
        <v>0</v>
      </c>
      <c r="J189" s="98"/>
    </row>
    <row r="190" spans="1:10" x14ac:dyDescent="0.3">
      <c r="A190" s="411">
        <v>182</v>
      </c>
      <c r="B190" s="414">
        <v>44027</v>
      </c>
      <c r="C190" s="413" t="s">
        <v>2604</v>
      </c>
      <c r="D190" s="413">
        <v>35001003108</v>
      </c>
      <c r="E190" s="412" t="s">
        <v>319</v>
      </c>
      <c r="F190" s="412">
        <v>150</v>
      </c>
      <c r="G190" s="412">
        <v>382.66</v>
      </c>
      <c r="H190" s="412">
        <v>532.66</v>
      </c>
      <c r="I190" s="412">
        <f t="shared" si="0"/>
        <v>0</v>
      </c>
      <c r="J190" s="98"/>
    </row>
    <row r="191" spans="1:10" x14ac:dyDescent="0.3">
      <c r="A191" s="411">
        <v>183</v>
      </c>
      <c r="B191" s="414">
        <v>44027</v>
      </c>
      <c r="C191" s="413" t="s">
        <v>2605</v>
      </c>
      <c r="D191" s="413">
        <v>35001099671</v>
      </c>
      <c r="E191" s="412" t="s">
        <v>319</v>
      </c>
      <c r="F191" s="412">
        <v>255</v>
      </c>
      <c r="G191" s="412">
        <v>650.52</v>
      </c>
      <c r="H191" s="412">
        <v>905.52</v>
      </c>
      <c r="I191" s="412">
        <f t="shared" si="0"/>
        <v>0</v>
      </c>
      <c r="J191" s="98"/>
    </row>
    <row r="192" spans="1:10" x14ac:dyDescent="0.3">
      <c r="A192" s="411">
        <v>184</v>
      </c>
      <c r="B192" s="414">
        <v>44044</v>
      </c>
      <c r="C192" s="413" t="s">
        <v>2606</v>
      </c>
      <c r="D192" s="413" t="s">
        <v>979</v>
      </c>
      <c r="E192" s="412" t="s">
        <v>319</v>
      </c>
      <c r="F192" s="412">
        <v>240</v>
      </c>
      <c r="G192" s="412">
        <v>612.24</v>
      </c>
      <c r="H192" s="412">
        <v>852.24</v>
      </c>
      <c r="I192" s="412">
        <f t="shared" si="0"/>
        <v>0</v>
      </c>
      <c r="J192" s="98"/>
    </row>
    <row r="193" spans="1:10" x14ac:dyDescent="0.3">
      <c r="A193" s="411">
        <v>185</v>
      </c>
      <c r="B193" s="414">
        <v>44027</v>
      </c>
      <c r="C193" s="413" t="s">
        <v>2607</v>
      </c>
      <c r="D193" s="413" t="s">
        <v>990</v>
      </c>
      <c r="E193" s="412" t="s">
        <v>319</v>
      </c>
      <c r="F193" s="412">
        <v>300</v>
      </c>
      <c r="G193" s="412">
        <v>765.3</v>
      </c>
      <c r="H193" s="412">
        <v>1065.3</v>
      </c>
      <c r="I193" s="412">
        <f t="shared" si="0"/>
        <v>0</v>
      </c>
      <c r="J193" s="98"/>
    </row>
    <row r="194" spans="1:10" x14ac:dyDescent="0.3">
      <c r="A194" s="411">
        <v>186</v>
      </c>
      <c r="B194" s="414">
        <v>44013</v>
      </c>
      <c r="C194" s="413" t="s">
        <v>2608</v>
      </c>
      <c r="D194" s="413">
        <v>61001039560</v>
      </c>
      <c r="E194" s="412" t="s">
        <v>319</v>
      </c>
      <c r="F194" s="412">
        <v>300</v>
      </c>
      <c r="G194" s="412">
        <v>0</v>
      </c>
      <c r="H194" s="412">
        <v>300</v>
      </c>
      <c r="I194" s="412">
        <f t="shared" si="0"/>
        <v>0</v>
      </c>
      <c r="J194" s="98"/>
    </row>
    <row r="195" spans="1:10" x14ac:dyDescent="0.3">
      <c r="A195" s="411">
        <v>187</v>
      </c>
      <c r="B195" s="414">
        <v>44013</v>
      </c>
      <c r="C195" s="413" t="s">
        <v>2609</v>
      </c>
      <c r="D195" s="413">
        <v>61006006757</v>
      </c>
      <c r="E195" s="412" t="s">
        <v>319</v>
      </c>
      <c r="F195" s="412">
        <v>240</v>
      </c>
      <c r="G195" s="412">
        <v>612.24</v>
      </c>
      <c r="H195" s="412">
        <v>852.24</v>
      </c>
      <c r="I195" s="412">
        <f t="shared" si="0"/>
        <v>0</v>
      </c>
      <c r="J195" s="98"/>
    </row>
    <row r="196" spans="1:10" x14ac:dyDescent="0.3">
      <c r="A196" s="411">
        <v>188</v>
      </c>
      <c r="B196" s="414">
        <v>44044</v>
      </c>
      <c r="C196" s="413" t="s">
        <v>2610</v>
      </c>
      <c r="D196" s="413" t="s">
        <v>898</v>
      </c>
      <c r="E196" s="412" t="s">
        <v>319</v>
      </c>
      <c r="F196" s="412">
        <v>150</v>
      </c>
      <c r="G196" s="412">
        <v>382.66</v>
      </c>
      <c r="H196" s="412">
        <v>532.66</v>
      </c>
      <c r="I196" s="412">
        <f t="shared" si="0"/>
        <v>0</v>
      </c>
      <c r="J196" s="98"/>
    </row>
    <row r="197" spans="1:10" x14ac:dyDescent="0.3">
      <c r="A197" s="411">
        <v>189</v>
      </c>
      <c r="B197" s="414">
        <v>44044</v>
      </c>
      <c r="C197" s="413" t="s">
        <v>2611</v>
      </c>
      <c r="D197" s="413">
        <v>36001002620</v>
      </c>
      <c r="E197" s="412" t="s">
        <v>319</v>
      </c>
      <c r="F197" s="412">
        <v>300</v>
      </c>
      <c r="G197" s="412">
        <v>173.93</v>
      </c>
      <c r="H197" s="412">
        <v>473.93</v>
      </c>
      <c r="I197" s="412">
        <f t="shared" si="0"/>
        <v>0</v>
      </c>
      <c r="J197" s="98"/>
    </row>
    <row r="198" spans="1:10" x14ac:dyDescent="0.3">
      <c r="A198" s="411">
        <v>190</v>
      </c>
      <c r="B198" s="414">
        <v>44044</v>
      </c>
      <c r="C198" s="413" t="s">
        <v>2612</v>
      </c>
      <c r="D198" s="413" t="s">
        <v>899</v>
      </c>
      <c r="E198" s="412" t="s">
        <v>319</v>
      </c>
      <c r="F198" s="412">
        <v>240</v>
      </c>
      <c r="G198" s="412">
        <v>612.24</v>
      </c>
      <c r="H198" s="412">
        <v>852.24</v>
      </c>
      <c r="I198" s="412">
        <f t="shared" si="0"/>
        <v>0</v>
      </c>
      <c r="J198" s="98"/>
    </row>
    <row r="199" spans="1:10" x14ac:dyDescent="0.3">
      <c r="A199" s="411">
        <v>191</v>
      </c>
      <c r="B199" s="414">
        <v>44044</v>
      </c>
      <c r="C199" s="413" t="s">
        <v>2613</v>
      </c>
      <c r="D199" s="413">
        <v>61009032035</v>
      </c>
      <c r="E199" s="412" t="s">
        <v>319</v>
      </c>
      <c r="F199" s="412">
        <v>210</v>
      </c>
      <c r="G199" s="412">
        <v>535.72</v>
      </c>
      <c r="H199" s="412">
        <v>745.72</v>
      </c>
      <c r="I199" s="412">
        <f t="shared" si="0"/>
        <v>0</v>
      </c>
      <c r="J199" s="98"/>
    </row>
    <row r="200" spans="1:10" x14ac:dyDescent="0.3">
      <c r="A200" s="411">
        <v>192</v>
      </c>
      <c r="B200" s="414">
        <v>44044</v>
      </c>
      <c r="C200" s="413" t="s">
        <v>2614</v>
      </c>
      <c r="D200" s="413">
        <v>16001004878</v>
      </c>
      <c r="E200" s="412" t="s">
        <v>319</v>
      </c>
      <c r="F200" s="412">
        <v>150</v>
      </c>
      <c r="G200" s="412">
        <v>382.66</v>
      </c>
      <c r="H200" s="412">
        <v>532.66</v>
      </c>
      <c r="I200" s="412">
        <f t="shared" si="0"/>
        <v>0</v>
      </c>
      <c r="J200" s="98"/>
    </row>
    <row r="201" spans="1:10" x14ac:dyDescent="0.3">
      <c r="A201" s="411">
        <v>193</v>
      </c>
      <c r="B201" s="414">
        <v>44044</v>
      </c>
      <c r="C201" s="413" t="s">
        <v>2615</v>
      </c>
      <c r="D201" s="413">
        <v>45001019304</v>
      </c>
      <c r="E201" s="412" t="s">
        <v>319</v>
      </c>
      <c r="F201" s="412">
        <v>240</v>
      </c>
      <c r="G201" s="412">
        <v>612.24</v>
      </c>
      <c r="H201" s="412">
        <v>852.24</v>
      </c>
      <c r="I201" s="412">
        <f t="shared" si="0"/>
        <v>0</v>
      </c>
      <c r="J201" s="98"/>
    </row>
    <row r="202" spans="1:10" x14ac:dyDescent="0.3">
      <c r="A202" s="411">
        <v>194</v>
      </c>
      <c r="B202" s="414">
        <v>44044</v>
      </c>
      <c r="C202" s="413" t="s">
        <v>2616</v>
      </c>
      <c r="D202" s="413">
        <v>45001002311</v>
      </c>
      <c r="E202" s="412" t="s">
        <v>319</v>
      </c>
      <c r="F202" s="412">
        <v>210</v>
      </c>
      <c r="G202" s="412">
        <v>535.72</v>
      </c>
      <c r="H202" s="412">
        <v>745.72</v>
      </c>
      <c r="I202" s="412">
        <f t="shared" si="0"/>
        <v>0</v>
      </c>
      <c r="J202" s="98"/>
    </row>
    <row r="203" spans="1:10" x14ac:dyDescent="0.3">
      <c r="A203" s="411">
        <v>195</v>
      </c>
      <c r="B203" s="414">
        <v>44060</v>
      </c>
      <c r="C203" s="413" t="s">
        <v>2617</v>
      </c>
      <c r="D203" s="413">
        <v>37001055592</v>
      </c>
      <c r="E203" s="412" t="s">
        <v>319</v>
      </c>
      <c r="F203" s="412">
        <v>105</v>
      </c>
      <c r="G203" s="412">
        <v>121.75</v>
      </c>
      <c r="H203" s="412">
        <v>226.75</v>
      </c>
      <c r="I203" s="412">
        <f t="shared" si="0"/>
        <v>0</v>
      </c>
      <c r="J203" s="98"/>
    </row>
    <row r="204" spans="1:10" x14ac:dyDescent="0.3">
      <c r="A204" s="411">
        <v>196</v>
      </c>
      <c r="B204" s="414">
        <v>44044</v>
      </c>
      <c r="C204" s="413" t="s">
        <v>2618</v>
      </c>
      <c r="D204" s="413">
        <v>51001007565</v>
      </c>
      <c r="E204" s="412" t="s">
        <v>319</v>
      </c>
      <c r="F204" s="412">
        <v>150</v>
      </c>
      <c r="G204" s="412">
        <v>382.66</v>
      </c>
      <c r="H204" s="412">
        <v>532.66</v>
      </c>
      <c r="I204" s="412">
        <f t="shared" si="0"/>
        <v>0</v>
      </c>
      <c r="J204" s="98"/>
    </row>
    <row r="205" spans="1:10" x14ac:dyDescent="0.3">
      <c r="A205" s="411">
        <v>197</v>
      </c>
      <c r="B205" s="414">
        <v>44044</v>
      </c>
      <c r="C205" s="413" t="s">
        <v>2619</v>
      </c>
      <c r="D205" s="413" t="s">
        <v>2155</v>
      </c>
      <c r="E205" s="412" t="s">
        <v>319</v>
      </c>
      <c r="F205" s="412">
        <v>150</v>
      </c>
      <c r="G205" s="412">
        <v>34.79</v>
      </c>
      <c r="H205" s="412">
        <v>184.79</v>
      </c>
      <c r="I205" s="412">
        <f t="shared" si="0"/>
        <v>0</v>
      </c>
      <c r="J205" s="98"/>
    </row>
    <row r="206" spans="1:10" x14ac:dyDescent="0.3">
      <c r="A206" s="411">
        <v>198</v>
      </c>
      <c r="B206" s="414">
        <v>44044</v>
      </c>
      <c r="C206" s="413" t="s">
        <v>2620</v>
      </c>
      <c r="D206" s="413" t="s">
        <v>890</v>
      </c>
      <c r="E206" s="412" t="s">
        <v>319</v>
      </c>
      <c r="F206" s="412">
        <v>210</v>
      </c>
      <c r="G206" s="412">
        <v>525</v>
      </c>
      <c r="H206" s="412">
        <v>735</v>
      </c>
      <c r="I206" s="412">
        <f t="shared" si="0"/>
        <v>0</v>
      </c>
      <c r="J206" s="98"/>
    </row>
    <row r="207" spans="1:10" x14ac:dyDescent="0.3">
      <c r="A207" s="411">
        <v>199</v>
      </c>
      <c r="B207" s="414">
        <v>44044</v>
      </c>
      <c r="C207" s="413" t="s">
        <v>2621</v>
      </c>
      <c r="D207" s="413" t="s">
        <v>897</v>
      </c>
      <c r="E207" s="412" t="s">
        <v>319</v>
      </c>
      <c r="F207" s="412">
        <v>210</v>
      </c>
      <c r="G207" s="412">
        <v>535.72</v>
      </c>
      <c r="H207" s="412">
        <v>745.72</v>
      </c>
      <c r="I207" s="412">
        <f t="shared" si="0"/>
        <v>0</v>
      </c>
      <c r="J207" s="98"/>
    </row>
    <row r="208" spans="1:10" x14ac:dyDescent="0.3">
      <c r="A208" s="411">
        <v>200</v>
      </c>
      <c r="B208" s="414">
        <v>44044</v>
      </c>
      <c r="C208" s="413" t="s">
        <v>2622</v>
      </c>
      <c r="D208" s="413">
        <v>36001003603</v>
      </c>
      <c r="E208" s="412" t="s">
        <v>319</v>
      </c>
      <c r="F208" s="412">
        <v>240</v>
      </c>
      <c r="G208" s="412">
        <v>600</v>
      </c>
      <c r="H208" s="412">
        <v>840</v>
      </c>
      <c r="I208" s="412">
        <f t="shared" si="0"/>
        <v>0</v>
      </c>
      <c r="J208" s="98"/>
    </row>
    <row r="209" spans="1:10" x14ac:dyDescent="0.3">
      <c r="A209" s="411">
        <v>201</v>
      </c>
      <c r="B209" s="414">
        <v>44044</v>
      </c>
      <c r="C209" s="413" t="s">
        <v>2623</v>
      </c>
      <c r="D209" s="413" t="s">
        <v>903</v>
      </c>
      <c r="E209" s="412" t="s">
        <v>319</v>
      </c>
      <c r="F209" s="412">
        <v>210</v>
      </c>
      <c r="G209" s="412">
        <v>535.72</v>
      </c>
      <c r="H209" s="412">
        <v>745.72</v>
      </c>
      <c r="I209" s="412">
        <f t="shared" si="0"/>
        <v>0</v>
      </c>
      <c r="J209" s="98"/>
    </row>
    <row r="210" spans="1:10" x14ac:dyDescent="0.3">
      <c r="A210" s="411">
        <v>202</v>
      </c>
      <c r="B210" s="414">
        <v>44044</v>
      </c>
      <c r="C210" s="413" t="s">
        <v>2624</v>
      </c>
      <c r="D210" s="413" t="s">
        <v>904</v>
      </c>
      <c r="E210" s="412" t="s">
        <v>319</v>
      </c>
      <c r="F210" s="412">
        <v>150</v>
      </c>
      <c r="G210" s="412">
        <v>209.55</v>
      </c>
      <c r="H210" s="412">
        <v>359.55</v>
      </c>
      <c r="I210" s="412">
        <f t="shared" si="0"/>
        <v>0</v>
      </c>
      <c r="J210" s="98"/>
    </row>
    <row r="211" spans="1:10" x14ac:dyDescent="0.3">
      <c r="A211" s="411">
        <v>203</v>
      </c>
      <c r="B211" s="414">
        <v>44044</v>
      </c>
      <c r="C211" s="413" t="s">
        <v>2625</v>
      </c>
      <c r="D211" s="413">
        <v>13001062585</v>
      </c>
      <c r="E211" s="412" t="s">
        <v>319</v>
      </c>
      <c r="F211" s="412">
        <v>300</v>
      </c>
      <c r="G211" s="412">
        <v>765.3</v>
      </c>
      <c r="H211" s="412">
        <v>1065.3</v>
      </c>
      <c r="I211" s="412">
        <f t="shared" si="0"/>
        <v>0</v>
      </c>
      <c r="J211" s="98"/>
    </row>
    <row r="212" spans="1:10" x14ac:dyDescent="0.3">
      <c r="A212" s="411">
        <v>204</v>
      </c>
      <c r="B212" s="414">
        <v>44044</v>
      </c>
      <c r="C212" s="413" t="s">
        <v>2626</v>
      </c>
      <c r="D212" s="413" t="s">
        <v>905</v>
      </c>
      <c r="E212" s="412" t="s">
        <v>319</v>
      </c>
      <c r="F212" s="412">
        <v>240</v>
      </c>
      <c r="G212" s="412">
        <v>612.24</v>
      </c>
      <c r="H212" s="412">
        <v>852.24</v>
      </c>
      <c r="I212" s="412">
        <f t="shared" si="0"/>
        <v>0</v>
      </c>
      <c r="J212" s="98"/>
    </row>
    <row r="213" spans="1:10" x14ac:dyDescent="0.3">
      <c r="A213" s="411">
        <v>205</v>
      </c>
      <c r="B213" s="414">
        <v>44060</v>
      </c>
      <c r="C213" s="413" t="s">
        <v>2627</v>
      </c>
      <c r="D213" s="413">
        <v>13001067259</v>
      </c>
      <c r="E213" s="412" t="s">
        <v>319</v>
      </c>
      <c r="F213" s="412">
        <v>180</v>
      </c>
      <c r="G213" s="412">
        <v>535.72</v>
      </c>
      <c r="H213" s="412">
        <v>715.72</v>
      </c>
      <c r="I213" s="412">
        <f t="shared" si="0"/>
        <v>0</v>
      </c>
      <c r="J213" s="98"/>
    </row>
    <row r="214" spans="1:10" x14ac:dyDescent="0.3">
      <c r="A214" s="411">
        <v>206</v>
      </c>
      <c r="B214" s="414">
        <v>44044</v>
      </c>
      <c r="C214" s="413" t="s">
        <v>2628</v>
      </c>
      <c r="D214" s="413" t="s">
        <v>917</v>
      </c>
      <c r="E214" s="412" t="s">
        <v>319</v>
      </c>
      <c r="F214" s="412">
        <v>180</v>
      </c>
      <c r="G214" s="412">
        <v>459.18</v>
      </c>
      <c r="H214" s="412">
        <v>639.17999999999995</v>
      </c>
      <c r="I214" s="412">
        <f t="shared" ref="I214:I277" si="1">F214+G214-H214</f>
        <v>0</v>
      </c>
      <c r="J214" s="98"/>
    </row>
    <row r="215" spans="1:10" x14ac:dyDescent="0.3">
      <c r="A215" s="411">
        <v>207</v>
      </c>
      <c r="B215" s="414">
        <v>44044</v>
      </c>
      <c r="C215" s="413" t="s">
        <v>2629</v>
      </c>
      <c r="D215" s="413" t="s">
        <v>935</v>
      </c>
      <c r="E215" s="412" t="s">
        <v>319</v>
      </c>
      <c r="F215" s="412">
        <v>210</v>
      </c>
      <c r="G215" s="412">
        <v>535.72</v>
      </c>
      <c r="H215" s="412">
        <v>745.72</v>
      </c>
      <c r="I215" s="412">
        <f t="shared" si="1"/>
        <v>0</v>
      </c>
      <c r="J215" s="98"/>
    </row>
    <row r="216" spans="1:10" x14ac:dyDescent="0.3">
      <c r="A216" s="411">
        <v>208</v>
      </c>
      <c r="B216" s="414">
        <v>44044</v>
      </c>
      <c r="C216" s="413" t="s">
        <v>2630</v>
      </c>
      <c r="D216" s="413" t="s">
        <v>941</v>
      </c>
      <c r="E216" s="412" t="s">
        <v>319</v>
      </c>
      <c r="F216" s="412">
        <v>240</v>
      </c>
      <c r="G216" s="412">
        <v>688.77</v>
      </c>
      <c r="H216" s="412">
        <v>928.77</v>
      </c>
      <c r="I216" s="412">
        <f t="shared" si="1"/>
        <v>0</v>
      </c>
      <c r="J216" s="98"/>
    </row>
    <row r="217" spans="1:10" x14ac:dyDescent="0.3">
      <c r="A217" s="411">
        <v>209</v>
      </c>
      <c r="B217" s="414">
        <v>44044</v>
      </c>
      <c r="C217" s="413" t="s">
        <v>2631</v>
      </c>
      <c r="D217" s="413" t="s">
        <v>951</v>
      </c>
      <c r="E217" s="412" t="s">
        <v>319</v>
      </c>
      <c r="F217" s="412">
        <v>450</v>
      </c>
      <c r="G217" s="412">
        <v>1147.96</v>
      </c>
      <c r="H217" s="412">
        <v>1597.96</v>
      </c>
      <c r="I217" s="412">
        <f t="shared" si="1"/>
        <v>0</v>
      </c>
      <c r="J217" s="98"/>
    </row>
    <row r="218" spans="1:10" x14ac:dyDescent="0.3">
      <c r="A218" s="411">
        <v>210</v>
      </c>
      <c r="B218" s="414">
        <v>44044</v>
      </c>
      <c r="C218" s="413" t="s">
        <v>2632</v>
      </c>
      <c r="D218" s="413">
        <v>12001084233</v>
      </c>
      <c r="E218" s="412" t="s">
        <v>319</v>
      </c>
      <c r="F218" s="412">
        <v>210</v>
      </c>
      <c r="G218" s="412">
        <v>535.72</v>
      </c>
      <c r="H218" s="412">
        <v>745.72</v>
      </c>
      <c r="I218" s="412">
        <f t="shared" si="1"/>
        <v>0</v>
      </c>
      <c r="J218" s="98"/>
    </row>
    <row r="219" spans="1:10" x14ac:dyDescent="0.3">
      <c r="A219" s="411">
        <v>211</v>
      </c>
      <c r="B219" s="414">
        <v>44044</v>
      </c>
      <c r="C219" s="413" t="s">
        <v>2633</v>
      </c>
      <c r="D219" s="413">
        <v>49001003828</v>
      </c>
      <c r="E219" s="412" t="s">
        <v>319</v>
      </c>
      <c r="F219" s="412">
        <v>75</v>
      </c>
      <c r="G219" s="412">
        <v>75</v>
      </c>
      <c r="H219" s="412">
        <v>150</v>
      </c>
      <c r="I219" s="412">
        <f t="shared" si="1"/>
        <v>0</v>
      </c>
      <c r="J219" s="98"/>
    </row>
    <row r="220" spans="1:10" x14ac:dyDescent="0.3">
      <c r="A220" s="411">
        <v>212</v>
      </c>
      <c r="B220" s="414">
        <v>44044</v>
      </c>
      <c r="C220" s="413" t="s">
        <v>2634</v>
      </c>
      <c r="D220" s="413">
        <v>62011004137</v>
      </c>
      <c r="E220" s="412" t="s">
        <v>319</v>
      </c>
      <c r="F220" s="412">
        <v>150</v>
      </c>
      <c r="G220" s="412">
        <v>382.66</v>
      </c>
      <c r="H220" s="412">
        <v>532.66</v>
      </c>
      <c r="I220" s="412">
        <f t="shared" si="1"/>
        <v>0</v>
      </c>
      <c r="J220" s="98"/>
    </row>
    <row r="221" spans="1:10" x14ac:dyDescent="0.3">
      <c r="A221" s="411">
        <v>213</v>
      </c>
      <c r="B221" s="414">
        <v>44044</v>
      </c>
      <c r="C221" s="413" t="s">
        <v>2635</v>
      </c>
      <c r="D221" s="413">
        <v>41001007934</v>
      </c>
      <c r="E221" s="412" t="s">
        <v>319</v>
      </c>
      <c r="F221" s="412">
        <v>210</v>
      </c>
      <c r="G221" s="412">
        <v>525</v>
      </c>
      <c r="H221" s="412">
        <v>735</v>
      </c>
      <c r="I221" s="412">
        <f t="shared" si="1"/>
        <v>0</v>
      </c>
      <c r="J221" s="98"/>
    </row>
    <row r="222" spans="1:10" x14ac:dyDescent="0.3">
      <c r="A222" s="411">
        <v>214</v>
      </c>
      <c r="B222" s="414">
        <v>44044</v>
      </c>
      <c r="C222" s="413" t="s">
        <v>2636</v>
      </c>
      <c r="D222" s="413" t="s">
        <v>956</v>
      </c>
      <c r="E222" s="412" t="s">
        <v>319</v>
      </c>
      <c r="F222" s="412">
        <v>210</v>
      </c>
      <c r="G222" s="412">
        <v>535.72</v>
      </c>
      <c r="H222" s="412">
        <v>745.72</v>
      </c>
      <c r="I222" s="412">
        <f t="shared" si="1"/>
        <v>0</v>
      </c>
      <c r="J222" s="98"/>
    </row>
    <row r="223" spans="1:10" x14ac:dyDescent="0.3">
      <c r="A223" s="411">
        <v>215</v>
      </c>
      <c r="B223" s="414">
        <v>44044</v>
      </c>
      <c r="C223" s="413" t="s">
        <v>2637</v>
      </c>
      <c r="D223" s="413">
        <v>43001042530</v>
      </c>
      <c r="E223" s="412" t="s">
        <v>319</v>
      </c>
      <c r="F223" s="412">
        <v>150</v>
      </c>
      <c r="G223" s="412">
        <v>382.66</v>
      </c>
      <c r="H223" s="412">
        <v>532.66</v>
      </c>
      <c r="I223" s="412">
        <f t="shared" si="1"/>
        <v>0</v>
      </c>
      <c r="J223" s="98"/>
    </row>
    <row r="224" spans="1:10" x14ac:dyDescent="0.3">
      <c r="A224" s="411">
        <v>216</v>
      </c>
      <c r="B224" s="414">
        <v>44044</v>
      </c>
      <c r="C224" s="413" t="s">
        <v>2638</v>
      </c>
      <c r="D224" s="413" t="s">
        <v>957</v>
      </c>
      <c r="E224" s="412" t="s">
        <v>319</v>
      </c>
      <c r="F224" s="412">
        <v>150</v>
      </c>
      <c r="G224" s="412">
        <v>382.66</v>
      </c>
      <c r="H224" s="412">
        <v>532.66</v>
      </c>
      <c r="I224" s="412">
        <f t="shared" si="1"/>
        <v>0</v>
      </c>
      <c r="J224" s="98"/>
    </row>
    <row r="225" spans="1:10" x14ac:dyDescent="0.3">
      <c r="A225" s="411">
        <v>217</v>
      </c>
      <c r="B225" s="414">
        <v>44044</v>
      </c>
      <c r="C225" s="413" t="s">
        <v>2639</v>
      </c>
      <c r="D225" s="413">
        <v>46001015046</v>
      </c>
      <c r="E225" s="412" t="s">
        <v>319</v>
      </c>
      <c r="F225" s="412">
        <v>150</v>
      </c>
      <c r="G225" s="412">
        <v>375</v>
      </c>
      <c r="H225" s="412">
        <v>525</v>
      </c>
      <c r="I225" s="412">
        <f t="shared" si="1"/>
        <v>0</v>
      </c>
      <c r="J225" s="98"/>
    </row>
    <row r="226" spans="1:10" x14ac:dyDescent="0.3">
      <c r="A226" s="411">
        <v>218</v>
      </c>
      <c r="B226" s="414">
        <v>44044</v>
      </c>
      <c r="C226" s="413" t="s">
        <v>2640</v>
      </c>
      <c r="D226" s="413" t="s">
        <v>959</v>
      </c>
      <c r="E226" s="412" t="s">
        <v>319</v>
      </c>
      <c r="F226" s="412">
        <v>240</v>
      </c>
      <c r="G226" s="412">
        <v>600</v>
      </c>
      <c r="H226" s="412">
        <v>840</v>
      </c>
      <c r="I226" s="412">
        <f t="shared" si="1"/>
        <v>0</v>
      </c>
      <c r="J226" s="98"/>
    </row>
    <row r="227" spans="1:10" x14ac:dyDescent="0.3">
      <c r="A227" s="411">
        <v>219</v>
      </c>
      <c r="B227" s="414">
        <v>44044</v>
      </c>
      <c r="C227" s="413" t="s">
        <v>2641</v>
      </c>
      <c r="D227" s="413" t="s">
        <v>960</v>
      </c>
      <c r="E227" s="412" t="s">
        <v>319</v>
      </c>
      <c r="F227" s="412">
        <v>210</v>
      </c>
      <c r="G227" s="412">
        <v>535.72</v>
      </c>
      <c r="H227" s="412">
        <v>745.72</v>
      </c>
      <c r="I227" s="412">
        <f t="shared" si="1"/>
        <v>0</v>
      </c>
      <c r="J227" s="98"/>
    </row>
    <row r="228" spans="1:10" x14ac:dyDescent="0.3">
      <c r="A228" s="411">
        <v>220</v>
      </c>
      <c r="B228" s="414">
        <v>44044</v>
      </c>
      <c r="C228" s="413" t="s">
        <v>2642</v>
      </c>
      <c r="D228" s="413" t="s">
        <v>961</v>
      </c>
      <c r="E228" s="412" t="s">
        <v>319</v>
      </c>
      <c r="F228" s="412">
        <v>150</v>
      </c>
      <c r="G228" s="412">
        <v>382.66</v>
      </c>
      <c r="H228" s="412">
        <v>532.66</v>
      </c>
      <c r="I228" s="412">
        <f t="shared" si="1"/>
        <v>0</v>
      </c>
      <c r="J228" s="98"/>
    </row>
    <row r="229" spans="1:10" x14ac:dyDescent="0.3">
      <c r="A229" s="411">
        <v>221</v>
      </c>
      <c r="B229" s="414">
        <v>44044</v>
      </c>
      <c r="C229" s="413" t="s">
        <v>2643</v>
      </c>
      <c r="D229" s="413">
        <v>14001006829</v>
      </c>
      <c r="E229" s="412" t="s">
        <v>319</v>
      </c>
      <c r="F229" s="412">
        <v>150</v>
      </c>
      <c r="G229" s="412">
        <v>382.66</v>
      </c>
      <c r="H229" s="412">
        <v>532.66</v>
      </c>
      <c r="I229" s="412">
        <f t="shared" si="1"/>
        <v>0</v>
      </c>
      <c r="J229" s="98"/>
    </row>
    <row r="230" spans="1:10" x14ac:dyDescent="0.3">
      <c r="A230" s="411">
        <v>222</v>
      </c>
      <c r="B230" s="414">
        <v>44044</v>
      </c>
      <c r="C230" s="413" t="s">
        <v>2644</v>
      </c>
      <c r="D230" s="413" t="s">
        <v>962</v>
      </c>
      <c r="E230" s="412" t="s">
        <v>319</v>
      </c>
      <c r="F230" s="412">
        <v>240</v>
      </c>
      <c r="G230" s="412">
        <v>612.24</v>
      </c>
      <c r="H230" s="412">
        <v>852.24</v>
      </c>
      <c r="I230" s="412">
        <f t="shared" si="1"/>
        <v>0</v>
      </c>
      <c r="J230" s="98"/>
    </row>
    <row r="231" spans="1:10" x14ac:dyDescent="0.3">
      <c r="A231" s="411">
        <v>223</v>
      </c>
      <c r="B231" s="414">
        <v>44044</v>
      </c>
      <c r="C231" s="413" t="s">
        <v>2645</v>
      </c>
      <c r="D231" s="413" t="s">
        <v>963</v>
      </c>
      <c r="E231" s="412" t="s">
        <v>319</v>
      </c>
      <c r="F231" s="412">
        <v>210</v>
      </c>
      <c r="G231" s="412">
        <v>535.72</v>
      </c>
      <c r="H231" s="412">
        <v>745.72</v>
      </c>
      <c r="I231" s="412">
        <f t="shared" si="1"/>
        <v>0</v>
      </c>
      <c r="J231" s="98"/>
    </row>
    <row r="232" spans="1:10" x14ac:dyDescent="0.3">
      <c r="A232" s="411">
        <v>224</v>
      </c>
      <c r="B232" s="414">
        <v>44044</v>
      </c>
      <c r="C232" s="413" t="s">
        <v>2646</v>
      </c>
      <c r="D232" s="413" t="s">
        <v>964</v>
      </c>
      <c r="E232" s="412" t="s">
        <v>319</v>
      </c>
      <c r="F232" s="412">
        <v>150</v>
      </c>
      <c r="G232" s="412">
        <v>382.66</v>
      </c>
      <c r="H232" s="412">
        <v>532.66</v>
      </c>
      <c r="I232" s="412">
        <f t="shared" si="1"/>
        <v>0</v>
      </c>
      <c r="J232" s="98"/>
    </row>
    <row r="233" spans="1:10" x14ac:dyDescent="0.3">
      <c r="A233" s="411">
        <v>225</v>
      </c>
      <c r="B233" s="414">
        <v>44044</v>
      </c>
      <c r="C233" s="413" t="s">
        <v>2647</v>
      </c>
      <c r="D233" s="413">
        <v>62003012712</v>
      </c>
      <c r="E233" s="412" t="s">
        <v>319</v>
      </c>
      <c r="F233" s="412">
        <v>240</v>
      </c>
      <c r="G233" s="412">
        <v>612.24</v>
      </c>
      <c r="H233" s="412">
        <v>852.24</v>
      </c>
      <c r="I233" s="412">
        <f t="shared" si="1"/>
        <v>0</v>
      </c>
      <c r="J233" s="98"/>
    </row>
    <row r="234" spans="1:10" x14ac:dyDescent="0.3">
      <c r="A234" s="411">
        <v>226</v>
      </c>
      <c r="B234" s="414">
        <v>44044</v>
      </c>
      <c r="C234" s="413" t="s">
        <v>2648</v>
      </c>
      <c r="D234" s="413" t="s">
        <v>968</v>
      </c>
      <c r="E234" s="412" t="s">
        <v>319</v>
      </c>
      <c r="F234" s="412">
        <v>210</v>
      </c>
      <c r="G234" s="412">
        <v>535.72</v>
      </c>
      <c r="H234" s="412">
        <v>745.72</v>
      </c>
      <c r="I234" s="412">
        <f t="shared" si="1"/>
        <v>0</v>
      </c>
      <c r="J234" s="98"/>
    </row>
    <row r="235" spans="1:10" x14ac:dyDescent="0.3">
      <c r="A235" s="411">
        <v>227</v>
      </c>
      <c r="B235" s="414">
        <v>44044</v>
      </c>
      <c r="C235" s="413" t="s">
        <v>2649</v>
      </c>
      <c r="D235" s="413" t="s">
        <v>969</v>
      </c>
      <c r="E235" s="412" t="s">
        <v>319</v>
      </c>
      <c r="F235" s="412">
        <v>150</v>
      </c>
      <c r="G235" s="412">
        <v>382.66</v>
      </c>
      <c r="H235" s="412">
        <v>532.66</v>
      </c>
      <c r="I235" s="412">
        <f t="shared" si="1"/>
        <v>0</v>
      </c>
      <c r="J235" s="98"/>
    </row>
    <row r="236" spans="1:10" x14ac:dyDescent="0.3">
      <c r="A236" s="411">
        <v>228</v>
      </c>
      <c r="B236" s="414">
        <v>44044</v>
      </c>
      <c r="C236" s="413" t="s">
        <v>2650</v>
      </c>
      <c r="D236" s="413">
        <v>21001038624</v>
      </c>
      <c r="E236" s="412" t="s">
        <v>319</v>
      </c>
      <c r="F236" s="412">
        <v>240</v>
      </c>
      <c r="G236" s="412">
        <v>306.12</v>
      </c>
      <c r="H236" s="412">
        <v>546.12</v>
      </c>
      <c r="I236" s="412">
        <f t="shared" si="1"/>
        <v>0</v>
      </c>
      <c r="J236" s="98"/>
    </row>
    <row r="237" spans="1:10" x14ac:dyDescent="0.3">
      <c r="A237" s="411">
        <v>229</v>
      </c>
      <c r="B237" s="414">
        <v>44044</v>
      </c>
      <c r="C237" s="413" t="s">
        <v>2651</v>
      </c>
      <c r="D237" s="413">
        <v>21001038626</v>
      </c>
      <c r="E237" s="412" t="s">
        <v>319</v>
      </c>
      <c r="F237" s="412">
        <v>150</v>
      </c>
      <c r="G237" s="412">
        <v>43.48</v>
      </c>
      <c r="H237" s="412">
        <v>193.48</v>
      </c>
      <c r="I237" s="412">
        <f t="shared" si="1"/>
        <v>0</v>
      </c>
      <c r="J237" s="98"/>
    </row>
    <row r="238" spans="1:10" x14ac:dyDescent="0.3">
      <c r="A238" s="411">
        <v>230</v>
      </c>
      <c r="B238" s="414">
        <v>44044</v>
      </c>
      <c r="C238" s="413" t="s">
        <v>2652</v>
      </c>
      <c r="D238" s="413" t="s">
        <v>970</v>
      </c>
      <c r="E238" s="412" t="s">
        <v>319</v>
      </c>
      <c r="F238" s="412">
        <v>210</v>
      </c>
      <c r="G238" s="412">
        <v>535.72</v>
      </c>
      <c r="H238" s="412">
        <v>745.72</v>
      </c>
      <c r="I238" s="412">
        <f t="shared" si="1"/>
        <v>0</v>
      </c>
      <c r="J238" s="98"/>
    </row>
    <row r="239" spans="1:10" x14ac:dyDescent="0.3">
      <c r="A239" s="411">
        <v>231</v>
      </c>
      <c r="B239" s="414">
        <v>44044</v>
      </c>
      <c r="C239" s="413" t="s">
        <v>2653</v>
      </c>
      <c r="D239" s="413" t="s">
        <v>978</v>
      </c>
      <c r="E239" s="412" t="s">
        <v>319</v>
      </c>
      <c r="F239" s="412">
        <v>150</v>
      </c>
      <c r="G239" s="412">
        <v>382.66</v>
      </c>
      <c r="H239" s="412">
        <v>532.66</v>
      </c>
      <c r="I239" s="412">
        <f t="shared" si="1"/>
        <v>0</v>
      </c>
      <c r="J239" s="98"/>
    </row>
    <row r="240" spans="1:10" x14ac:dyDescent="0.3">
      <c r="A240" s="411">
        <v>232</v>
      </c>
      <c r="B240" s="414">
        <v>44044</v>
      </c>
      <c r="C240" s="413" t="s">
        <v>2654</v>
      </c>
      <c r="D240" s="413" t="s">
        <v>980</v>
      </c>
      <c r="E240" s="412" t="s">
        <v>319</v>
      </c>
      <c r="F240" s="412">
        <v>240</v>
      </c>
      <c r="G240" s="412">
        <v>612.24</v>
      </c>
      <c r="H240" s="412">
        <v>852.24</v>
      </c>
      <c r="I240" s="412">
        <f t="shared" si="1"/>
        <v>0</v>
      </c>
      <c r="J240" s="98"/>
    </row>
    <row r="241" spans="1:10" x14ac:dyDescent="0.3">
      <c r="A241" s="411">
        <v>233</v>
      </c>
      <c r="B241" s="414">
        <v>44044</v>
      </c>
      <c r="C241" s="413" t="s">
        <v>2655</v>
      </c>
      <c r="D241" s="413" t="s">
        <v>981</v>
      </c>
      <c r="E241" s="412" t="s">
        <v>319</v>
      </c>
      <c r="F241" s="412">
        <v>210</v>
      </c>
      <c r="G241" s="412">
        <v>535.72</v>
      </c>
      <c r="H241" s="412">
        <v>745.72</v>
      </c>
      <c r="I241" s="412">
        <f t="shared" si="1"/>
        <v>0</v>
      </c>
      <c r="J241" s="98"/>
    </row>
    <row r="242" spans="1:10" x14ac:dyDescent="0.3">
      <c r="A242" s="411">
        <v>234</v>
      </c>
      <c r="B242" s="414">
        <v>44044</v>
      </c>
      <c r="C242" s="413" t="s">
        <v>2656</v>
      </c>
      <c r="D242" s="413">
        <v>25001002630</v>
      </c>
      <c r="E242" s="412" t="s">
        <v>319</v>
      </c>
      <c r="F242" s="412">
        <v>300</v>
      </c>
      <c r="G242" s="412">
        <v>0</v>
      </c>
      <c r="H242" s="412">
        <v>300</v>
      </c>
      <c r="I242" s="412">
        <f t="shared" si="1"/>
        <v>0</v>
      </c>
      <c r="J242" s="98"/>
    </row>
    <row r="243" spans="1:10" x14ac:dyDescent="0.3">
      <c r="A243" s="411">
        <v>235</v>
      </c>
      <c r="B243" s="414">
        <v>44044</v>
      </c>
      <c r="C243" s="413" t="s">
        <v>2657</v>
      </c>
      <c r="D243" s="413">
        <v>27001001694</v>
      </c>
      <c r="E243" s="412" t="s">
        <v>319</v>
      </c>
      <c r="F243" s="412">
        <v>240</v>
      </c>
      <c r="G243" s="412">
        <v>612.24</v>
      </c>
      <c r="H243" s="412">
        <v>852.24</v>
      </c>
      <c r="I243" s="412">
        <f t="shared" si="1"/>
        <v>0</v>
      </c>
      <c r="J243" s="98"/>
    </row>
    <row r="244" spans="1:10" x14ac:dyDescent="0.3">
      <c r="A244" s="411">
        <v>236</v>
      </c>
      <c r="B244" s="414">
        <v>44044</v>
      </c>
      <c r="C244" s="413" t="s">
        <v>2658</v>
      </c>
      <c r="D244" s="413" t="s">
        <v>984</v>
      </c>
      <c r="E244" s="412" t="s">
        <v>319</v>
      </c>
      <c r="F244" s="412">
        <v>240</v>
      </c>
      <c r="G244" s="412">
        <v>612.24</v>
      </c>
      <c r="H244" s="412">
        <v>852.24</v>
      </c>
      <c r="I244" s="412">
        <f t="shared" si="1"/>
        <v>0</v>
      </c>
      <c r="J244" s="98"/>
    </row>
    <row r="245" spans="1:10" x14ac:dyDescent="0.3">
      <c r="A245" s="411">
        <v>237</v>
      </c>
      <c r="B245" s="414">
        <v>44060</v>
      </c>
      <c r="C245" s="413" t="s">
        <v>2659</v>
      </c>
      <c r="D245" s="413">
        <v>37001054453</v>
      </c>
      <c r="E245" s="412" t="s">
        <v>319</v>
      </c>
      <c r="F245" s="412">
        <v>255</v>
      </c>
      <c r="G245" s="412">
        <v>1020.3</v>
      </c>
      <c r="H245" s="412">
        <v>1275.3</v>
      </c>
      <c r="I245" s="412">
        <f t="shared" si="1"/>
        <v>0</v>
      </c>
      <c r="J245" s="98"/>
    </row>
    <row r="246" spans="1:10" x14ac:dyDescent="0.3">
      <c r="A246" s="411">
        <v>238</v>
      </c>
      <c r="B246" s="414">
        <v>44044</v>
      </c>
      <c r="C246" s="413" t="s">
        <v>2660</v>
      </c>
      <c r="D246" s="413">
        <v>37001056927</v>
      </c>
      <c r="E246" s="412" t="s">
        <v>319</v>
      </c>
      <c r="F246" s="412">
        <v>150</v>
      </c>
      <c r="G246" s="412">
        <v>382.66</v>
      </c>
      <c r="H246" s="412">
        <v>532.66</v>
      </c>
      <c r="I246" s="412">
        <f t="shared" si="1"/>
        <v>0</v>
      </c>
      <c r="J246" s="98"/>
    </row>
    <row r="247" spans="1:10" x14ac:dyDescent="0.3">
      <c r="A247" s="411">
        <v>239</v>
      </c>
      <c r="B247" s="414">
        <v>44044</v>
      </c>
      <c r="C247" s="413" t="s">
        <v>2661</v>
      </c>
      <c r="D247" s="413" t="s">
        <v>985</v>
      </c>
      <c r="E247" s="412" t="s">
        <v>319</v>
      </c>
      <c r="F247" s="412">
        <v>240</v>
      </c>
      <c r="G247" s="412">
        <v>600</v>
      </c>
      <c r="H247" s="412">
        <v>840</v>
      </c>
      <c r="I247" s="412">
        <f t="shared" si="1"/>
        <v>0</v>
      </c>
      <c r="J247" s="98"/>
    </row>
    <row r="248" spans="1:10" x14ac:dyDescent="0.3">
      <c r="A248" s="411">
        <v>240</v>
      </c>
      <c r="B248" s="414">
        <v>44044</v>
      </c>
      <c r="C248" s="413" t="s">
        <v>2662</v>
      </c>
      <c r="D248" s="413" t="s">
        <v>986</v>
      </c>
      <c r="E248" s="412" t="s">
        <v>319</v>
      </c>
      <c r="F248" s="412">
        <v>210</v>
      </c>
      <c r="G248" s="412">
        <v>535.72</v>
      </c>
      <c r="H248" s="412">
        <v>745.72</v>
      </c>
      <c r="I248" s="412">
        <f t="shared" si="1"/>
        <v>0</v>
      </c>
      <c r="J248" s="98"/>
    </row>
    <row r="249" spans="1:10" x14ac:dyDescent="0.3">
      <c r="A249" s="411">
        <v>241</v>
      </c>
      <c r="B249" s="414">
        <v>44044</v>
      </c>
      <c r="C249" s="413" t="s">
        <v>2663</v>
      </c>
      <c r="D249" s="413" t="s">
        <v>987</v>
      </c>
      <c r="E249" s="412" t="s">
        <v>319</v>
      </c>
      <c r="F249" s="412">
        <v>150</v>
      </c>
      <c r="G249" s="412">
        <v>375</v>
      </c>
      <c r="H249" s="412">
        <v>525</v>
      </c>
      <c r="I249" s="412">
        <f t="shared" si="1"/>
        <v>0</v>
      </c>
      <c r="J249" s="98"/>
    </row>
    <row r="250" spans="1:10" x14ac:dyDescent="0.3">
      <c r="A250" s="411">
        <v>242</v>
      </c>
      <c r="B250" s="414">
        <v>44044</v>
      </c>
      <c r="C250" s="413" t="s">
        <v>2664</v>
      </c>
      <c r="D250" s="413" t="s">
        <v>988</v>
      </c>
      <c r="E250" s="412" t="s">
        <v>319</v>
      </c>
      <c r="F250" s="412">
        <v>210</v>
      </c>
      <c r="G250" s="412">
        <v>535.72</v>
      </c>
      <c r="H250" s="412">
        <v>745.72</v>
      </c>
      <c r="I250" s="412">
        <f t="shared" si="1"/>
        <v>0</v>
      </c>
      <c r="J250" s="98"/>
    </row>
    <row r="251" spans="1:10" x14ac:dyDescent="0.3">
      <c r="A251" s="411">
        <v>243</v>
      </c>
      <c r="B251" s="414">
        <v>44044</v>
      </c>
      <c r="C251" s="413" t="s">
        <v>2665</v>
      </c>
      <c r="D251" s="413" t="s">
        <v>989</v>
      </c>
      <c r="E251" s="412" t="s">
        <v>319</v>
      </c>
      <c r="F251" s="412">
        <v>150</v>
      </c>
      <c r="G251" s="412">
        <v>382.66</v>
      </c>
      <c r="H251" s="412">
        <v>532.66</v>
      </c>
      <c r="I251" s="412">
        <f t="shared" si="1"/>
        <v>0</v>
      </c>
      <c r="J251" s="98"/>
    </row>
    <row r="252" spans="1:10" x14ac:dyDescent="0.3">
      <c r="A252" s="411">
        <v>244</v>
      </c>
      <c r="B252" s="414">
        <v>44044</v>
      </c>
      <c r="C252" s="413" t="s">
        <v>2666</v>
      </c>
      <c r="D252" s="413" t="s">
        <v>991</v>
      </c>
      <c r="E252" s="412" t="s">
        <v>319</v>
      </c>
      <c r="F252" s="412">
        <v>210</v>
      </c>
      <c r="G252" s="412">
        <v>535.72</v>
      </c>
      <c r="H252" s="412">
        <v>745.72</v>
      </c>
      <c r="I252" s="412">
        <f t="shared" si="1"/>
        <v>0</v>
      </c>
      <c r="J252" s="98"/>
    </row>
    <row r="253" spans="1:10" x14ac:dyDescent="0.3">
      <c r="A253" s="411">
        <v>245</v>
      </c>
      <c r="B253" s="414">
        <v>44044</v>
      </c>
      <c r="C253" s="413" t="s">
        <v>2667</v>
      </c>
      <c r="D253" s="413" t="s">
        <v>993</v>
      </c>
      <c r="E253" s="412" t="s">
        <v>319</v>
      </c>
      <c r="F253" s="412">
        <v>120</v>
      </c>
      <c r="G253" s="412">
        <v>306.12</v>
      </c>
      <c r="H253" s="412">
        <v>426.12</v>
      </c>
      <c r="I253" s="412">
        <f t="shared" si="1"/>
        <v>0</v>
      </c>
      <c r="J253" s="98"/>
    </row>
    <row r="254" spans="1:10" x14ac:dyDescent="0.3">
      <c r="A254" s="411">
        <v>246</v>
      </c>
      <c r="B254" s="414">
        <v>44044</v>
      </c>
      <c r="C254" s="413" t="s">
        <v>2668</v>
      </c>
      <c r="D254" s="413" t="s">
        <v>994</v>
      </c>
      <c r="E254" s="412" t="s">
        <v>319</v>
      </c>
      <c r="F254" s="412">
        <v>300</v>
      </c>
      <c r="G254" s="412">
        <v>765.3</v>
      </c>
      <c r="H254" s="412">
        <v>1065.3</v>
      </c>
      <c r="I254" s="412">
        <f t="shared" si="1"/>
        <v>0</v>
      </c>
      <c r="J254" s="98"/>
    </row>
    <row r="255" spans="1:10" x14ac:dyDescent="0.3">
      <c r="A255" s="411">
        <v>247</v>
      </c>
      <c r="B255" s="414">
        <v>44044</v>
      </c>
      <c r="C255" s="413" t="s">
        <v>2669</v>
      </c>
      <c r="D255" s="413" t="s">
        <v>995</v>
      </c>
      <c r="E255" s="412" t="s">
        <v>319</v>
      </c>
      <c r="F255" s="412">
        <v>240</v>
      </c>
      <c r="G255" s="412">
        <v>612.24</v>
      </c>
      <c r="H255" s="412">
        <v>852.24</v>
      </c>
      <c r="I255" s="412">
        <f t="shared" si="1"/>
        <v>0</v>
      </c>
      <c r="J255" s="98"/>
    </row>
    <row r="256" spans="1:10" x14ac:dyDescent="0.3">
      <c r="A256" s="411">
        <v>248</v>
      </c>
      <c r="B256" s="414">
        <v>44044</v>
      </c>
      <c r="C256" s="413" t="s">
        <v>2670</v>
      </c>
      <c r="D256" s="413" t="s">
        <v>996</v>
      </c>
      <c r="E256" s="412" t="s">
        <v>319</v>
      </c>
      <c r="F256" s="412">
        <v>210</v>
      </c>
      <c r="G256" s="412">
        <v>525</v>
      </c>
      <c r="H256" s="412">
        <v>735</v>
      </c>
      <c r="I256" s="412">
        <f t="shared" si="1"/>
        <v>0</v>
      </c>
      <c r="J256" s="98"/>
    </row>
    <row r="257" spans="1:10" x14ac:dyDescent="0.3">
      <c r="A257" s="411">
        <v>249</v>
      </c>
      <c r="B257" s="414">
        <v>44044</v>
      </c>
      <c r="C257" s="413" t="s">
        <v>2671</v>
      </c>
      <c r="D257" s="413" t="s">
        <v>997</v>
      </c>
      <c r="E257" s="412" t="s">
        <v>319</v>
      </c>
      <c r="F257" s="412">
        <v>150</v>
      </c>
      <c r="G257" s="412">
        <v>382.66</v>
      </c>
      <c r="H257" s="412">
        <v>532.66</v>
      </c>
      <c r="I257" s="412">
        <f t="shared" si="1"/>
        <v>0</v>
      </c>
      <c r="J257" s="98"/>
    </row>
    <row r="258" spans="1:10" x14ac:dyDescent="0.3">
      <c r="A258" s="411">
        <v>250</v>
      </c>
      <c r="B258" s="414">
        <v>44058</v>
      </c>
      <c r="C258" s="413" t="s">
        <v>2672</v>
      </c>
      <c r="D258" s="413" t="s">
        <v>900</v>
      </c>
      <c r="E258" s="412" t="s">
        <v>319</v>
      </c>
      <c r="F258" s="412">
        <v>52.5</v>
      </c>
      <c r="G258" s="412">
        <v>262.5</v>
      </c>
      <c r="H258" s="412">
        <v>315</v>
      </c>
      <c r="I258" s="412">
        <f t="shared" si="1"/>
        <v>0</v>
      </c>
      <c r="J258" s="98"/>
    </row>
    <row r="259" spans="1:10" x14ac:dyDescent="0.3">
      <c r="A259" s="411">
        <v>251</v>
      </c>
      <c r="B259" s="414">
        <v>44058</v>
      </c>
      <c r="C259" s="413" t="s">
        <v>2673</v>
      </c>
      <c r="D259" s="413" t="s">
        <v>901</v>
      </c>
      <c r="E259" s="412" t="s">
        <v>319</v>
      </c>
      <c r="F259" s="412">
        <v>52.5</v>
      </c>
      <c r="G259" s="412">
        <v>267.86</v>
      </c>
      <c r="H259" s="412">
        <v>320.36</v>
      </c>
      <c r="I259" s="412">
        <f t="shared" si="1"/>
        <v>0</v>
      </c>
      <c r="J259" s="98"/>
    </row>
    <row r="260" spans="1:10" x14ac:dyDescent="0.3">
      <c r="A260" s="411">
        <v>252</v>
      </c>
      <c r="B260" s="414">
        <v>44058</v>
      </c>
      <c r="C260" s="413" t="s">
        <v>2674</v>
      </c>
      <c r="D260" s="413" t="s">
        <v>902</v>
      </c>
      <c r="E260" s="412" t="s">
        <v>319</v>
      </c>
      <c r="F260" s="412">
        <v>75</v>
      </c>
      <c r="G260" s="412">
        <v>457.66</v>
      </c>
      <c r="H260" s="412">
        <v>532.66</v>
      </c>
      <c r="I260" s="412">
        <f t="shared" si="1"/>
        <v>0</v>
      </c>
      <c r="J260" s="98"/>
    </row>
    <row r="261" spans="1:10" x14ac:dyDescent="0.3">
      <c r="A261" s="411">
        <v>253</v>
      </c>
      <c r="B261" s="414">
        <v>44058</v>
      </c>
      <c r="C261" s="413" t="s">
        <v>2675</v>
      </c>
      <c r="D261" s="413">
        <v>61004055072</v>
      </c>
      <c r="E261" s="412" t="s">
        <v>319</v>
      </c>
      <c r="F261" s="412">
        <v>105</v>
      </c>
      <c r="G261" s="412">
        <v>535.72</v>
      </c>
      <c r="H261" s="412">
        <v>640.72</v>
      </c>
      <c r="I261" s="412">
        <f t="shared" si="1"/>
        <v>0</v>
      </c>
      <c r="J261" s="98"/>
    </row>
    <row r="262" spans="1:10" x14ac:dyDescent="0.3">
      <c r="A262" s="411">
        <v>254</v>
      </c>
      <c r="B262" s="414">
        <v>44058</v>
      </c>
      <c r="C262" s="413" t="s">
        <v>2676</v>
      </c>
      <c r="D262" s="413">
        <v>28001114977</v>
      </c>
      <c r="E262" s="412" t="s">
        <v>319</v>
      </c>
      <c r="F262" s="412">
        <v>120</v>
      </c>
      <c r="G262" s="412">
        <v>1267.96</v>
      </c>
      <c r="H262" s="412">
        <v>1387.96</v>
      </c>
      <c r="I262" s="412">
        <f t="shared" si="1"/>
        <v>0</v>
      </c>
      <c r="J262" s="98"/>
    </row>
    <row r="263" spans="1:10" x14ac:dyDescent="0.3">
      <c r="A263" s="411">
        <v>255</v>
      </c>
      <c r="B263" s="414">
        <v>44058</v>
      </c>
      <c r="C263" s="413" t="s">
        <v>2677</v>
      </c>
      <c r="D263" s="413">
        <v>28001002001</v>
      </c>
      <c r="E263" s="412" t="s">
        <v>319</v>
      </c>
      <c r="F263" s="412">
        <v>105</v>
      </c>
      <c r="G263" s="412">
        <v>535.72</v>
      </c>
      <c r="H263" s="412">
        <v>640.72</v>
      </c>
      <c r="I263" s="412">
        <f t="shared" si="1"/>
        <v>0</v>
      </c>
      <c r="J263" s="98"/>
    </row>
    <row r="264" spans="1:10" x14ac:dyDescent="0.3">
      <c r="A264" s="411">
        <v>256</v>
      </c>
      <c r="B264" s="414">
        <v>44058</v>
      </c>
      <c r="C264" s="413" t="s">
        <v>2678</v>
      </c>
      <c r="D264" s="413">
        <v>49001015213</v>
      </c>
      <c r="E264" s="412" t="s">
        <v>319</v>
      </c>
      <c r="F264" s="412">
        <v>75</v>
      </c>
      <c r="G264" s="412">
        <v>382.66</v>
      </c>
      <c r="H264" s="412">
        <v>457.66</v>
      </c>
      <c r="I264" s="412">
        <f t="shared" si="1"/>
        <v>0</v>
      </c>
      <c r="J264" s="98"/>
    </row>
    <row r="265" spans="1:10" x14ac:dyDescent="0.3">
      <c r="A265" s="411">
        <v>257</v>
      </c>
      <c r="B265" s="414">
        <v>44058</v>
      </c>
      <c r="C265" s="413" t="s">
        <v>2679</v>
      </c>
      <c r="D265" s="413">
        <v>57001061328</v>
      </c>
      <c r="E265" s="412" t="s">
        <v>319</v>
      </c>
      <c r="F265" s="412">
        <v>90</v>
      </c>
      <c r="G265" s="412">
        <v>459.18</v>
      </c>
      <c r="H265" s="412">
        <v>549.17999999999995</v>
      </c>
      <c r="I265" s="412">
        <f t="shared" si="1"/>
        <v>0</v>
      </c>
      <c r="J265" s="98"/>
    </row>
    <row r="266" spans="1:10" x14ac:dyDescent="0.3">
      <c r="A266" s="411">
        <v>258</v>
      </c>
      <c r="B266" s="414">
        <v>44058</v>
      </c>
      <c r="C266" s="413" t="s">
        <v>2680</v>
      </c>
      <c r="D266" s="413">
        <v>43001007360</v>
      </c>
      <c r="E266" s="412" t="s">
        <v>319</v>
      </c>
      <c r="F266" s="412">
        <v>120</v>
      </c>
      <c r="G266" s="412">
        <v>720</v>
      </c>
      <c r="H266" s="412">
        <v>840</v>
      </c>
      <c r="I266" s="412">
        <f t="shared" si="1"/>
        <v>0</v>
      </c>
      <c r="J266" s="98"/>
    </row>
    <row r="267" spans="1:10" x14ac:dyDescent="0.3">
      <c r="A267" s="411">
        <v>259</v>
      </c>
      <c r="B267" s="414">
        <v>44058</v>
      </c>
      <c r="C267" s="413" t="s">
        <v>2681</v>
      </c>
      <c r="D267" s="413" t="s">
        <v>967</v>
      </c>
      <c r="E267" s="412" t="s">
        <v>319</v>
      </c>
      <c r="F267" s="412">
        <v>75</v>
      </c>
      <c r="G267" s="412">
        <v>457.66</v>
      </c>
      <c r="H267" s="412">
        <v>532.66</v>
      </c>
      <c r="I267" s="412">
        <f t="shared" si="1"/>
        <v>0</v>
      </c>
      <c r="J267" s="98"/>
    </row>
    <row r="268" spans="1:10" x14ac:dyDescent="0.3">
      <c r="A268" s="411">
        <v>260</v>
      </c>
      <c r="B268" s="414">
        <v>44058</v>
      </c>
      <c r="C268" s="413" t="s">
        <v>2682</v>
      </c>
      <c r="D268" s="413">
        <v>51001008027</v>
      </c>
      <c r="E268" s="412" t="s">
        <v>319</v>
      </c>
      <c r="F268" s="412">
        <v>105</v>
      </c>
      <c r="G268" s="412">
        <v>535.72</v>
      </c>
      <c r="H268" s="412">
        <v>640.72</v>
      </c>
      <c r="I268" s="412">
        <f t="shared" si="1"/>
        <v>0</v>
      </c>
      <c r="J268" s="98"/>
    </row>
    <row r="269" spans="1:10" x14ac:dyDescent="0.3">
      <c r="A269" s="411">
        <v>261</v>
      </c>
      <c r="B269" s="414">
        <v>44058</v>
      </c>
      <c r="C269" s="413" t="s">
        <v>2683</v>
      </c>
      <c r="D269" s="413" t="s">
        <v>2146</v>
      </c>
      <c r="E269" s="412" t="s">
        <v>319</v>
      </c>
      <c r="F269" s="412">
        <v>75</v>
      </c>
      <c r="G269" s="412">
        <v>191.33</v>
      </c>
      <c r="H269" s="412">
        <v>266.33</v>
      </c>
      <c r="I269" s="412">
        <f t="shared" si="1"/>
        <v>0</v>
      </c>
      <c r="J269" s="98"/>
    </row>
    <row r="270" spans="1:10" x14ac:dyDescent="0.3">
      <c r="A270" s="411">
        <v>262</v>
      </c>
      <c r="B270" s="414">
        <v>44058</v>
      </c>
      <c r="C270" s="413" t="s">
        <v>2684</v>
      </c>
      <c r="D270" s="413">
        <v>39001001019</v>
      </c>
      <c r="E270" s="412" t="s">
        <v>319</v>
      </c>
      <c r="F270" s="412">
        <v>150</v>
      </c>
      <c r="G270" s="412">
        <v>915.3</v>
      </c>
      <c r="H270" s="412">
        <v>1065.3</v>
      </c>
      <c r="I270" s="412">
        <f t="shared" si="1"/>
        <v>0</v>
      </c>
      <c r="J270" s="98"/>
    </row>
    <row r="271" spans="1:10" x14ac:dyDescent="0.3">
      <c r="A271" s="411">
        <v>263</v>
      </c>
      <c r="B271" s="414">
        <v>44058</v>
      </c>
      <c r="C271" s="413" t="s">
        <v>2685</v>
      </c>
      <c r="D271" s="413">
        <v>39001042448</v>
      </c>
      <c r="E271" s="412" t="s">
        <v>319</v>
      </c>
      <c r="F271" s="412">
        <v>75</v>
      </c>
      <c r="G271" s="412">
        <v>86.96</v>
      </c>
      <c r="H271" s="412">
        <v>161.96</v>
      </c>
      <c r="I271" s="412">
        <f t="shared" si="1"/>
        <v>0</v>
      </c>
      <c r="J271" s="98"/>
    </row>
    <row r="272" spans="1:10" x14ac:dyDescent="0.3">
      <c r="A272" s="411">
        <v>264</v>
      </c>
      <c r="B272" s="414">
        <v>44058</v>
      </c>
      <c r="C272" s="413" t="s">
        <v>2686</v>
      </c>
      <c r="D272" s="413">
        <v>32001026847</v>
      </c>
      <c r="E272" s="412" t="s">
        <v>319</v>
      </c>
      <c r="F272" s="412">
        <v>120</v>
      </c>
      <c r="G272" s="412">
        <v>612.24</v>
      </c>
      <c r="H272" s="412">
        <v>732.24</v>
      </c>
      <c r="I272" s="412">
        <f t="shared" si="1"/>
        <v>0</v>
      </c>
      <c r="J272" s="98"/>
    </row>
    <row r="273" spans="1:10" x14ac:dyDescent="0.3">
      <c r="A273" s="411">
        <v>265</v>
      </c>
      <c r="B273" s="414">
        <v>44058</v>
      </c>
      <c r="C273" s="413" t="s">
        <v>2687</v>
      </c>
      <c r="D273" s="413">
        <v>32001001873</v>
      </c>
      <c r="E273" s="412" t="s">
        <v>319</v>
      </c>
      <c r="F273" s="412">
        <v>105</v>
      </c>
      <c r="G273" s="412">
        <v>525</v>
      </c>
      <c r="H273" s="412">
        <v>630</v>
      </c>
      <c r="I273" s="412">
        <f t="shared" si="1"/>
        <v>0</v>
      </c>
      <c r="J273" s="98"/>
    </row>
    <row r="274" spans="1:10" x14ac:dyDescent="0.3">
      <c r="A274" s="411">
        <v>266</v>
      </c>
      <c r="B274" s="414">
        <v>44058</v>
      </c>
      <c r="C274" s="413" t="s">
        <v>2688</v>
      </c>
      <c r="D274" s="413">
        <v>32001025402</v>
      </c>
      <c r="E274" s="412" t="s">
        <v>319</v>
      </c>
      <c r="F274" s="412">
        <v>75</v>
      </c>
      <c r="G274" s="412">
        <v>75</v>
      </c>
      <c r="H274" s="412">
        <v>150</v>
      </c>
      <c r="I274" s="412">
        <f t="shared" si="1"/>
        <v>0</v>
      </c>
      <c r="J274" s="98"/>
    </row>
    <row r="275" spans="1:10" x14ac:dyDescent="0.3">
      <c r="A275" s="411">
        <v>267</v>
      </c>
      <c r="B275" s="414">
        <v>44058</v>
      </c>
      <c r="C275" s="413" t="s">
        <v>2689</v>
      </c>
      <c r="D275" s="413" t="s">
        <v>974</v>
      </c>
      <c r="E275" s="412" t="s">
        <v>319</v>
      </c>
      <c r="F275" s="412">
        <v>105</v>
      </c>
      <c r="G275" s="412">
        <v>535.72</v>
      </c>
      <c r="H275" s="412">
        <v>640.72</v>
      </c>
      <c r="I275" s="412">
        <f t="shared" si="1"/>
        <v>0</v>
      </c>
      <c r="J275" s="98"/>
    </row>
    <row r="276" spans="1:10" x14ac:dyDescent="0.3">
      <c r="A276" s="411">
        <v>268</v>
      </c>
      <c r="B276" s="414">
        <v>44058</v>
      </c>
      <c r="C276" s="413" t="s">
        <v>2690</v>
      </c>
      <c r="D276" s="413" t="s">
        <v>982</v>
      </c>
      <c r="E276" s="412" t="s">
        <v>319</v>
      </c>
      <c r="F276" s="412">
        <v>75</v>
      </c>
      <c r="G276" s="412">
        <v>457.66</v>
      </c>
      <c r="H276" s="412">
        <v>532.66</v>
      </c>
      <c r="I276" s="412">
        <f t="shared" si="1"/>
        <v>0</v>
      </c>
      <c r="J276" s="98"/>
    </row>
    <row r="277" spans="1:10" x14ac:dyDescent="0.3">
      <c r="A277" s="411">
        <v>269</v>
      </c>
      <c r="B277" s="414">
        <v>44058</v>
      </c>
      <c r="C277" s="413" t="s">
        <v>2691</v>
      </c>
      <c r="D277" s="413">
        <v>62004026195</v>
      </c>
      <c r="E277" s="412" t="s">
        <v>319</v>
      </c>
      <c r="F277" s="412">
        <v>75</v>
      </c>
      <c r="G277" s="412">
        <v>457.66</v>
      </c>
      <c r="H277" s="412">
        <v>532.66</v>
      </c>
      <c r="I277" s="412">
        <f t="shared" si="1"/>
        <v>0</v>
      </c>
      <c r="J277" s="98"/>
    </row>
    <row r="278" spans="1:10" x14ac:dyDescent="0.3">
      <c r="A278" s="411">
        <v>270</v>
      </c>
      <c r="B278" s="414">
        <v>44058</v>
      </c>
      <c r="C278" s="413" t="s">
        <v>2692</v>
      </c>
      <c r="D278" s="413" t="s">
        <v>983</v>
      </c>
      <c r="E278" s="412" t="s">
        <v>319</v>
      </c>
      <c r="F278" s="412">
        <v>105</v>
      </c>
      <c r="G278" s="412">
        <v>525</v>
      </c>
      <c r="H278" s="412">
        <v>630</v>
      </c>
      <c r="I278" s="412">
        <f t="shared" ref="I278:I341" si="2">F278+G278-H278</f>
        <v>0</v>
      </c>
      <c r="J278" s="98"/>
    </row>
    <row r="279" spans="1:10" x14ac:dyDescent="0.3">
      <c r="A279" s="411">
        <v>271</v>
      </c>
      <c r="B279" s="414">
        <v>44058</v>
      </c>
      <c r="C279" s="413" t="s">
        <v>2693</v>
      </c>
      <c r="D279" s="413" t="s">
        <v>2081</v>
      </c>
      <c r="E279" s="412" t="s">
        <v>319</v>
      </c>
      <c r="F279" s="412">
        <v>120</v>
      </c>
      <c r="G279" s="412">
        <v>495</v>
      </c>
      <c r="H279" s="412">
        <v>615</v>
      </c>
      <c r="I279" s="412">
        <f t="shared" si="2"/>
        <v>0</v>
      </c>
      <c r="J279" s="98"/>
    </row>
    <row r="280" spans="1:10" x14ac:dyDescent="0.3">
      <c r="A280" s="411">
        <v>272</v>
      </c>
      <c r="B280" s="414">
        <v>44058</v>
      </c>
      <c r="C280" s="413" t="s">
        <v>2694</v>
      </c>
      <c r="D280" s="413">
        <v>25001011522</v>
      </c>
      <c r="E280" s="412" t="s">
        <v>319</v>
      </c>
      <c r="F280" s="412">
        <v>105</v>
      </c>
      <c r="G280" s="412">
        <v>717.24</v>
      </c>
      <c r="H280" s="412">
        <v>822.24</v>
      </c>
      <c r="I280" s="412">
        <f t="shared" si="2"/>
        <v>0</v>
      </c>
      <c r="J280" s="98"/>
    </row>
    <row r="281" spans="1:10" x14ac:dyDescent="0.3">
      <c r="A281" s="411">
        <v>273</v>
      </c>
      <c r="B281" s="414">
        <v>44058</v>
      </c>
      <c r="C281" s="413" t="s">
        <v>2695</v>
      </c>
      <c r="D281" s="413">
        <v>27001007275</v>
      </c>
      <c r="E281" s="412" t="s">
        <v>319</v>
      </c>
      <c r="F281" s="412">
        <v>105</v>
      </c>
      <c r="G281" s="412">
        <v>535.72</v>
      </c>
      <c r="H281" s="412">
        <v>640.72</v>
      </c>
      <c r="I281" s="412">
        <f t="shared" si="2"/>
        <v>0</v>
      </c>
      <c r="J281" s="98"/>
    </row>
    <row r="282" spans="1:10" x14ac:dyDescent="0.3">
      <c r="A282" s="411">
        <v>274</v>
      </c>
      <c r="B282" s="414">
        <v>44058</v>
      </c>
      <c r="C282" s="413" t="s">
        <v>2696</v>
      </c>
      <c r="D282" s="413">
        <v>27001007658</v>
      </c>
      <c r="E282" s="412" t="s">
        <v>319</v>
      </c>
      <c r="F282" s="412">
        <v>75</v>
      </c>
      <c r="G282" s="412">
        <v>382.66</v>
      </c>
      <c r="H282" s="412">
        <v>457.66</v>
      </c>
      <c r="I282" s="412">
        <f t="shared" si="2"/>
        <v>0</v>
      </c>
      <c r="J282" s="98"/>
    </row>
    <row r="283" spans="1:10" x14ac:dyDescent="0.3">
      <c r="A283" s="411">
        <v>275</v>
      </c>
      <c r="B283" s="414">
        <v>44058</v>
      </c>
      <c r="C283" s="413" t="s">
        <v>2697</v>
      </c>
      <c r="D283" s="413">
        <v>11001029539</v>
      </c>
      <c r="E283" s="412" t="s">
        <v>319</v>
      </c>
      <c r="F283" s="412">
        <v>105</v>
      </c>
      <c r="G283" s="412">
        <v>0</v>
      </c>
      <c r="H283" s="412">
        <v>105</v>
      </c>
      <c r="I283" s="412">
        <f t="shared" si="2"/>
        <v>0</v>
      </c>
      <c r="J283" s="98"/>
    </row>
    <row r="284" spans="1:10" x14ac:dyDescent="0.3">
      <c r="A284" s="411">
        <v>276</v>
      </c>
      <c r="B284" s="414">
        <v>44058</v>
      </c>
      <c r="C284" s="413" t="s">
        <v>2698</v>
      </c>
      <c r="D284" s="413">
        <v>11001004008</v>
      </c>
      <c r="E284" s="412" t="s">
        <v>319</v>
      </c>
      <c r="F284" s="412">
        <v>75</v>
      </c>
      <c r="G284" s="412">
        <v>450</v>
      </c>
      <c r="H284" s="412">
        <v>525</v>
      </c>
      <c r="I284" s="412">
        <f t="shared" si="2"/>
        <v>0</v>
      </c>
      <c r="J284" s="98"/>
    </row>
    <row r="285" spans="1:10" x14ac:dyDescent="0.3">
      <c r="A285" s="411">
        <v>277</v>
      </c>
      <c r="B285" s="414">
        <v>44058</v>
      </c>
      <c r="C285" s="413" t="s">
        <v>2699</v>
      </c>
      <c r="D285" s="413">
        <v>52001018901</v>
      </c>
      <c r="E285" s="412" t="s">
        <v>319</v>
      </c>
      <c r="F285" s="412">
        <v>105</v>
      </c>
      <c r="G285" s="412">
        <v>535.72</v>
      </c>
      <c r="H285" s="412">
        <v>640.72</v>
      </c>
      <c r="I285" s="412">
        <f t="shared" si="2"/>
        <v>0</v>
      </c>
      <c r="J285" s="98"/>
    </row>
    <row r="286" spans="1:10" x14ac:dyDescent="0.3">
      <c r="A286" s="411">
        <v>278</v>
      </c>
      <c r="B286" s="414">
        <v>44058</v>
      </c>
      <c r="C286" s="413" t="s">
        <v>2700</v>
      </c>
      <c r="D286" s="413" t="s">
        <v>998</v>
      </c>
      <c r="E286" s="412" t="s">
        <v>319</v>
      </c>
      <c r="F286" s="412">
        <v>75</v>
      </c>
      <c r="G286" s="412">
        <v>457.66</v>
      </c>
      <c r="H286" s="412">
        <v>532.66</v>
      </c>
      <c r="I286" s="412">
        <f t="shared" si="2"/>
        <v>0</v>
      </c>
      <c r="J286" s="98"/>
    </row>
    <row r="287" spans="1:10" x14ac:dyDescent="0.3">
      <c r="A287" s="411">
        <v>279</v>
      </c>
      <c r="B287" s="414">
        <v>44058</v>
      </c>
      <c r="C287" s="413" t="s">
        <v>2701</v>
      </c>
      <c r="D287" s="413" t="s">
        <v>2162</v>
      </c>
      <c r="E287" s="412" t="s">
        <v>319</v>
      </c>
      <c r="F287" s="412">
        <v>300</v>
      </c>
      <c r="G287" s="412">
        <v>0</v>
      </c>
      <c r="H287" s="412">
        <v>300</v>
      </c>
      <c r="I287" s="412">
        <f t="shared" si="2"/>
        <v>0</v>
      </c>
      <c r="J287" s="98"/>
    </row>
    <row r="288" spans="1:10" x14ac:dyDescent="0.3">
      <c r="A288" s="411">
        <v>280</v>
      </c>
      <c r="B288" s="414">
        <v>44058</v>
      </c>
      <c r="C288" s="413" t="s">
        <v>2702</v>
      </c>
      <c r="D288" s="413" t="s">
        <v>2165</v>
      </c>
      <c r="E288" s="412" t="s">
        <v>319</v>
      </c>
      <c r="F288" s="412">
        <v>120</v>
      </c>
      <c r="G288" s="412">
        <v>0</v>
      </c>
      <c r="H288" s="412">
        <v>120</v>
      </c>
      <c r="I288" s="412">
        <f t="shared" si="2"/>
        <v>0</v>
      </c>
      <c r="J288" s="98"/>
    </row>
    <row r="289" spans="1:10" x14ac:dyDescent="0.3">
      <c r="A289" s="411">
        <v>281</v>
      </c>
      <c r="B289" s="414">
        <v>44058</v>
      </c>
      <c r="C289" s="413" t="s">
        <v>2703</v>
      </c>
      <c r="D289" s="413" t="s">
        <v>2169</v>
      </c>
      <c r="E289" s="412" t="s">
        <v>319</v>
      </c>
      <c r="F289" s="412">
        <v>105</v>
      </c>
      <c r="G289" s="412">
        <v>0</v>
      </c>
      <c r="H289" s="412">
        <v>105</v>
      </c>
      <c r="I289" s="412">
        <f t="shared" si="2"/>
        <v>0</v>
      </c>
      <c r="J289" s="98"/>
    </row>
    <row r="290" spans="1:10" x14ac:dyDescent="0.3">
      <c r="A290" s="411">
        <v>282</v>
      </c>
      <c r="B290" s="414">
        <v>44058</v>
      </c>
      <c r="C290" s="413" t="s">
        <v>2704</v>
      </c>
      <c r="D290" s="413" t="s">
        <v>2167</v>
      </c>
      <c r="E290" s="412" t="s">
        <v>319</v>
      </c>
      <c r="F290" s="412">
        <v>150</v>
      </c>
      <c r="G290" s="412">
        <v>0</v>
      </c>
      <c r="H290" s="412">
        <v>150</v>
      </c>
      <c r="I290" s="412">
        <f t="shared" si="2"/>
        <v>0</v>
      </c>
      <c r="J290" s="98"/>
    </row>
    <row r="291" spans="1:10" x14ac:dyDescent="0.3">
      <c r="A291" s="411">
        <v>283</v>
      </c>
      <c r="B291" s="414">
        <v>44061</v>
      </c>
      <c r="C291" s="413" t="s">
        <v>2705</v>
      </c>
      <c r="D291" s="413" t="s">
        <v>906</v>
      </c>
      <c r="E291" s="412" t="s">
        <v>319</v>
      </c>
      <c r="F291" s="412">
        <v>67.5</v>
      </c>
      <c r="G291" s="412">
        <v>382.66</v>
      </c>
      <c r="H291" s="412">
        <v>450.16</v>
      </c>
      <c r="I291" s="412">
        <f t="shared" si="2"/>
        <v>0</v>
      </c>
      <c r="J291" s="98"/>
    </row>
    <row r="292" spans="1:10" x14ac:dyDescent="0.3">
      <c r="A292" s="411">
        <v>284</v>
      </c>
      <c r="B292" s="414">
        <v>44027</v>
      </c>
      <c r="C292" s="413" t="s">
        <v>2706</v>
      </c>
      <c r="D292" s="413" t="s">
        <v>647</v>
      </c>
      <c r="E292" s="412" t="s">
        <v>484</v>
      </c>
      <c r="F292" s="412">
        <v>500</v>
      </c>
      <c r="G292" s="412">
        <v>1250</v>
      </c>
      <c r="H292" s="412">
        <v>1750</v>
      </c>
      <c r="I292" s="412">
        <f t="shared" si="2"/>
        <v>0</v>
      </c>
      <c r="J292" s="98"/>
    </row>
    <row r="293" spans="1:10" x14ac:dyDescent="0.3">
      <c r="A293" s="411">
        <v>285</v>
      </c>
      <c r="B293" s="414">
        <v>44023</v>
      </c>
      <c r="C293" s="413" t="s">
        <v>2707</v>
      </c>
      <c r="D293" s="413" t="s">
        <v>642</v>
      </c>
      <c r="E293" s="412" t="s">
        <v>484</v>
      </c>
      <c r="F293" s="412">
        <v>600</v>
      </c>
      <c r="G293" s="412">
        <v>1500</v>
      </c>
      <c r="H293" s="412">
        <v>2100</v>
      </c>
      <c r="I293" s="412">
        <f t="shared" si="2"/>
        <v>0</v>
      </c>
      <c r="J293" s="98"/>
    </row>
    <row r="294" spans="1:10" x14ac:dyDescent="0.3">
      <c r="A294" s="411">
        <v>286</v>
      </c>
      <c r="B294" s="414">
        <v>44033</v>
      </c>
      <c r="C294" s="413" t="s">
        <v>2708</v>
      </c>
      <c r="D294" s="413" t="s">
        <v>2709</v>
      </c>
      <c r="E294" s="412" t="s">
        <v>484</v>
      </c>
      <c r="F294" s="412">
        <v>329.03</v>
      </c>
      <c r="G294" s="412">
        <v>420.97</v>
      </c>
      <c r="H294" s="412">
        <v>750</v>
      </c>
      <c r="I294" s="412">
        <f t="shared" si="2"/>
        <v>0</v>
      </c>
      <c r="J294" s="98"/>
    </row>
    <row r="295" spans="1:10" x14ac:dyDescent="0.3">
      <c r="A295" s="411">
        <v>287</v>
      </c>
      <c r="B295" s="414">
        <v>44013</v>
      </c>
      <c r="C295" s="413" t="s">
        <v>2710</v>
      </c>
      <c r="D295" s="413" t="s">
        <v>635</v>
      </c>
      <c r="E295" s="412" t="s">
        <v>484</v>
      </c>
      <c r="F295" s="412">
        <v>900</v>
      </c>
      <c r="G295" s="412">
        <v>2250</v>
      </c>
      <c r="H295" s="412">
        <v>3150</v>
      </c>
      <c r="I295" s="412">
        <f t="shared" si="2"/>
        <v>0</v>
      </c>
      <c r="J295" s="98"/>
    </row>
    <row r="296" spans="1:10" x14ac:dyDescent="0.3">
      <c r="A296" s="411">
        <v>288</v>
      </c>
      <c r="B296" s="414">
        <v>44026</v>
      </c>
      <c r="C296" s="413" t="s">
        <v>2711</v>
      </c>
      <c r="D296" s="413" t="s">
        <v>629</v>
      </c>
      <c r="E296" s="412" t="s">
        <v>484</v>
      </c>
      <c r="F296" s="412">
        <v>550.4</v>
      </c>
      <c r="G296" s="412">
        <v>1376</v>
      </c>
      <c r="H296" s="412">
        <v>1926.4</v>
      </c>
      <c r="I296" s="412">
        <f t="shared" si="2"/>
        <v>0</v>
      </c>
      <c r="J296" s="98"/>
    </row>
    <row r="297" spans="1:10" x14ac:dyDescent="0.3">
      <c r="A297" s="411">
        <v>289</v>
      </c>
      <c r="B297" s="414">
        <v>44026</v>
      </c>
      <c r="C297" s="413" t="s">
        <v>2712</v>
      </c>
      <c r="D297" s="413" t="s">
        <v>624</v>
      </c>
      <c r="E297" s="412" t="s">
        <v>484</v>
      </c>
      <c r="F297" s="412">
        <v>1500</v>
      </c>
      <c r="G297" s="412">
        <v>3750</v>
      </c>
      <c r="H297" s="412">
        <v>5250</v>
      </c>
      <c r="I297" s="412">
        <f t="shared" si="2"/>
        <v>0</v>
      </c>
      <c r="J297" s="98"/>
    </row>
    <row r="298" spans="1:10" x14ac:dyDescent="0.3">
      <c r="A298" s="411">
        <v>290</v>
      </c>
      <c r="B298" s="414">
        <v>44026</v>
      </c>
      <c r="C298" s="413" t="s">
        <v>2713</v>
      </c>
      <c r="D298" s="413" t="s">
        <v>619</v>
      </c>
      <c r="E298" s="412" t="s">
        <v>484</v>
      </c>
      <c r="F298" s="412">
        <v>800</v>
      </c>
      <c r="G298" s="412">
        <v>2000</v>
      </c>
      <c r="H298" s="412">
        <v>2800</v>
      </c>
      <c r="I298" s="412">
        <f t="shared" si="2"/>
        <v>0</v>
      </c>
      <c r="J298" s="98"/>
    </row>
    <row r="299" spans="1:10" x14ac:dyDescent="0.3">
      <c r="A299" s="411">
        <v>291</v>
      </c>
      <c r="B299" s="414">
        <v>44021</v>
      </c>
      <c r="C299" s="413" t="s">
        <v>2714</v>
      </c>
      <c r="D299" s="413" t="s">
        <v>614</v>
      </c>
      <c r="E299" s="412" t="s">
        <v>484</v>
      </c>
      <c r="F299" s="412">
        <v>480</v>
      </c>
      <c r="G299" s="412">
        <v>1200</v>
      </c>
      <c r="H299" s="412">
        <v>1680</v>
      </c>
      <c r="I299" s="412">
        <f t="shared" si="2"/>
        <v>0</v>
      </c>
      <c r="J299" s="98"/>
    </row>
    <row r="300" spans="1:10" x14ac:dyDescent="0.3">
      <c r="A300" s="411">
        <v>292</v>
      </c>
      <c r="B300" s="414">
        <v>44002</v>
      </c>
      <c r="C300" s="413" t="s">
        <v>2715</v>
      </c>
      <c r="D300" s="413">
        <v>28001017139</v>
      </c>
      <c r="E300" s="412" t="s">
        <v>484</v>
      </c>
      <c r="F300" s="412">
        <v>1534.8</v>
      </c>
      <c r="G300" s="412">
        <v>4075.32</v>
      </c>
      <c r="H300" s="412">
        <v>5610.12</v>
      </c>
      <c r="I300" s="412">
        <f t="shared" si="2"/>
        <v>0</v>
      </c>
      <c r="J300" s="98"/>
    </row>
    <row r="301" spans="1:10" x14ac:dyDescent="0.3">
      <c r="A301" s="411">
        <v>293</v>
      </c>
      <c r="B301" s="414">
        <v>43997</v>
      </c>
      <c r="C301" s="413" t="s">
        <v>2716</v>
      </c>
      <c r="D301" s="413">
        <v>40001004177</v>
      </c>
      <c r="E301" s="412" t="s">
        <v>484</v>
      </c>
      <c r="F301" s="412">
        <v>960</v>
      </c>
      <c r="G301" s="412">
        <v>2400</v>
      </c>
      <c r="H301" s="412">
        <v>3360</v>
      </c>
      <c r="I301" s="412">
        <f t="shared" si="2"/>
        <v>0</v>
      </c>
      <c r="J301" s="98"/>
    </row>
    <row r="302" spans="1:10" x14ac:dyDescent="0.3">
      <c r="A302" s="411">
        <v>294</v>
      </c>
      <c r="B302" s="414">
        <v>43983</v>
      </c>
      <c r="C302" s="413" t="s">
        <v>2717</v>
      </c>
      <c r="D302" s="413">
        <v>57001001436</v>
      </c>
      <c r="E302" s="412" t="s">
        <v>484</v>
      </c>
      <c r="F302" s="412">
        <v>1841.76</v>
      </c>
      <c r="G302" s="412">
        <v>4890.38</v>
      </c>
      <c r="H302" s="412">
        <v>6732.14</v>
      </c>
      <c r="I302" s="412">
        <f t="shared" si="2"/>
        <v>0</v>
      </c>
      <c r="J302" s="98"/>
    </row>
    <row r="303" spans="1:10" x14ac:dyDescent="0.3">
      <c r="A303" s="411">
        <v>295</v>
      </c>
      <c r="B303" s="414">
        <v>43984</v>
      </c>
      <c r="C303" s="413" t="s">
        <v>2718</v>
      </c>
      <c r="D303" s="413" t="s">
        <v>584</v>
      </c>
      <c r="E303" s="412" t="s">
        <v>484</v>
      </c>
      <c r="F303" s="412">
        <v>1500</v>
      </c>
      <c r="G303" s="412">
        <v>3750</v>
      </c>
      <c r="H303" s="412">
        <v>5250</v>
      </c>
      <c r="I303" s="412">
        <f t="shared" si="2"/>
        <v>0</v>
      </c>
      <c r="J303" s="98"/>
    </row>
    <row r="304" spans="1:10" x14ac:dyDescent="0.3">
      <c r="A304" s="411">
        <v>296</v>
      </c>
      <c r="B304" s="414">
        <v>43983</v>
      </c>
      <c r="C304" s="413" t="s">
        <v>2719</v>
      </c>
      <c r="D304" s="413">
        <v>12001013037</v>
      </c>
      <c r="E304" s="412" t="s">
        <v>484</v>
      </c>
      <c r="F304" s="412">
        <v>800</v>
      </c>
      <c r="G304" s="412">
        <v>2000</v>
      </c>
      <c r="H304" s="412">
        <v>2800</v>
      </c>
      <c r="I304" s="412">
        <f t="shared" si="2"/>
        <v>0</v>
      </c>
      <c r="J304" s="98"/>
    </row>
    <row r="305" spans="1:10" x14ac:dyDescent="0.3">
      <c r="A305" s="411">
        <v>297</v>
      </c>
      <c r="B305" s="414">
        <v>43983</v>
      </c>
      <c r="C305" s="413" t="s">
        <v>2720</v>
      </c>
      <c r="D305" s="413">
        <v>35001017859</v>
      </c>
      <c r="E305" s="412" t="s">
        <v>484</v>
      </c>
      <c r="F305" s="412">
        <v>1200</v>
      </c>
      <c r="G305" s="412">
        <v>3000</v>
      </c>
      <c r="H305" s="412">
        <v>4200</v>
      </c>
      <c r="I305" s="412">
        <f t="shared" si="2"/>
        <v>0</v>
      </c>
      <c r="J305" s="98"/>
    </row>
    <row r="306" spans="1:10" x14ac:dyDescent="0.3">
      <c r="A306" s="411">
        <v>298</v>
      </c>
      <c r="B306" s="414">
        <v>43983</v>
      </c>
      <c r="C306" s="413" t="s">
        <v>2721</v>
      </c>
      <c r="D306" s="413">
        <v>47001004543</v>
      </c>
      <c r="E306" s="412" t="s">
        <v>484</v>
      </c>
      <c r="F306" s="412">
        <v>1300</v>
      </c>
      <c r="G306" s="412">
        <v>3250</v>
      </c>
      <c r="H306" s="412">
        <v>4550</v>
      </c>
      <c r="I306" s="412">
        <f t="shared" si="2"/>
        <v>0</v>
      </c>
      <c r="J306" s="98"/>
    </row>
    <row r="307" spans="1:10" x14ac:dyDescent="0.3">
      <c r="A307" s="411">
        <v>299</v>
      </c>
      <c r="B307" s="414">
        <v>43983</v>
      </c>
      <c r="C307" s="413" t="s">
        <v>2722</v>
      </c>
      <c r="D307" s="413">
        <v>61001060007</v>
      </c>
      <c r="E307" s="412" t="s">
        <v>484</v>
      </c>
      <c r="F307" s="412">
        <v>1227.8399999999999</v>
      </c>
      <c r="G307" s="412">
        <v>3260.25</v>
      </c>
      <c r="H307" s="412">
        <v>4488.09</v>
      </c>
      <c r="I307" s="412">
        <f t="shared" si="2"/>
        <v>0</v>
      </c>
      <c r="J307" s="98"/>
    </row>
    <row r="308" spans="1:10" x14ac:dyDescent="0.3">
      <c r="A308" s="411">
        <v>300</v>
      </c>
      <c r="B308" s="414">
        <v>43894</v>
      </c>
      <c r="C308" s="413" t="s">
        <v>2723</v>
      </c>
      <c r="D308" s="413" t="s">
        <v>558</v>
      </c>
      <c r="E308" s="412" t="s">
        <v>484</v>
      </c>
      <c r="F308" s="412">
        <v>2762.64</v>
      </c>
      <c r="G308" s="412">
        <v>7335.57</v>
      </c>
      <c r="H308" s="412">
        <v>10098.209999999999</v>
      </c>
      <c r="I308" s="412">
        <f t="shared" si="2"/>
        <v>0</v>
      </c>
      <c r="J308" s="98"/>
    </row>
    <row r="309" spans="1:10" x14ac:dyDescent="0.3">
      <c r="A309" s="411">
        <v>301</v>
      </c>
      <c r="B309" s="414">
        <v>43873</v>
      </c>
      <c r="C309" s="413" t="s">
        <v>2724</v>
      </c>
      <c r="D309" s="413">
        <v>59001024812</v>
      </c>
      <c r="E309" s="412" t="s">
        <v>484</v>
      </c>
      <c r="F309" s="412">
        <v>1000</v>
      </c>
      <c r="G309" s="412">
        <v>2500</v>
      </c>
      <c r="H309" s="412">
        <v>3500</v>
      </c>
      <c r="I309" s="412">
        <f t="shared" si="2"/>
        <v>0</v>
      </c>
      <c r="J309" s="98"/>
    </row>
    <row r="310" spans="1:10" x14ac:dyDescent="0.3">
      <c r="A310" s="411">
        <v>302</v>
      </c>
      <c r="B310" s="414">
        <v>43873</v>
      </c>
      <c r="C310" s="413" t="s">
        <v>2725</v>
      </c>
      <c r="D310" s="413">
        <v>59001009623</v>
      </c>
      <c r="E310" s="412" t="s">
        <v>484</v>
      </c>
      <c r="F310" s="412">
        <v>1400</v>
      </c>
      <c r="G310" s="412">
        <v>3500</v>
      </c>
      <c r="H310" s="412">
        <v>4900</v>
      </c>
      <c r="I310" s="412">
        <f t="shared" si="2"/>
        <v>0</v>
      </c>
      <c r="J310" s="98"/>
    </row>
    <row r="311" spans="1:10" x14ac:dyDescent="0.3">
      <c r="A311" s="411">
        <v>303</v>
      </c>
      <c r="B311" s="414">
        <v>43885</v>
      </c>
      <c r="C311" s="413" t="s">
        <v>2726</v>
      </c>
      <c r="D311" s="413">
        <v>33001019844</v>
      </c>
      <c r="E311" s="412" t="s">
        <v>484</v>
      </c>
      <c r="F311" s="412">
        <v>1000</v>
      </c>
      <c r="G311" s="412">
        <v>2500</v>
      </c>
      <c r="H311" s="412">
        <v>3500</v>
      </c>
      <c r="I311" s="412">
        <f t="shared" si="2"/>
        <v>0</v>
      </c>
      <c r="J311" s="98"/>
    </row>
    <row r="312" spans="1:10" x14ac:dyDescent="0.3">
      <c r="A312" s="411">
        <v>304</v>
      </c>
      <c r="B312" s="414">
        <v>43882</v>
      </c>
      <c r="C312" s="413" t="s">
        <v>2727</v>
      </c>
      <c r="D312" s="413">
        <v>61001014704</v>
      </c>
      <c r="E312" s="412" t="s">
        <v>484</v>
      </c>
      <c r="F312" s="412">
        <v>2762.64</v>
      </c>
      <c r="G312" s="412">
        <v>7335.57</v>
      </c>
      <c r="H312" s="412">
        <v>10098.209999999999</v>
      </c>
      <c r="I312" s="412">
        <f t="shared" si="2"/>
        <v>0</v>
      </c>
      <c r="J312" s="98"/>
    </row>
    <row r="313" spans="1:10" x14ac:dyDescent="0.3">
      <c r="A313" s="411">
        <v>305</v>
      </c>
      <c r="B313" s="414">
        <v>43889</v>
      </c>
      <c r="C313" s="413" t="s">
        <v>2728</v>
      </c>
      <c r="D313" s="413" t="s">
        <v>533</v>
      </c>
      <c r="E313" s="412" t="s">
        <v>484</v>
      </c>
      <c r="F313" s="412">
        <v>2548.1799999999998</v>
      </c>
      <c r="G313" s="412">
        <v>6724.7</v>
      </c>
      <c r="H313" s="412">
        <v>9260.48</v>
      </c>
      <c r="I313" s="412">
        <f t="shared" si="2"/>
        <v>12.399999999999636</v>
      </c>
      <c r="J313" s="98"/>
    </row>
    <row r="314" spans="1:10" x14ac:dyDescent="0.3">
      <c r="A314" s="411">
        <v>306</v>
      </c>
      <c r="B314" s="414">
        <v>43879</v>
      </c>
      <c r="C314" s="413" t="s">
        <v>2729</v>
      </c>
      <c r="D314" s="413">
        <v>54001051717</v>
      </c>
      <c r="E314" s="412" t="s">
        <v>484</v>
      </c>
      <c r="F314" s="412">
        <v>2607.94</v>
      </c>
      <c r="G314" s="412">
        <v>3491.64</v>
      </c>
      <c r="H314" s="412">
        <v>6099.58</v>
      </c>
      <c r="I314" s="412">
        <f t="shared" si="2"/>
        <v>0</v>
      </c>
      <c r="J314" s="98"/>
    </row>
    <row r="315" spans="1:10" x14ac:dyDescent="0.3">
      <c r="A315" s="411">
        <v>307</v>
      </c>
      <c r="B315" s="414">
        <v>43871</v>
      </c>
      <c r="C315" s="413" t="s">
        <v>2730</v>
      </c>
      <c r="D315" s="413" t="s">
        <v>528</v>
      </c>
      <c r="E315" s="412" t="s">
        <v>484</v>
      </c>
      <c r="F315" s="412">
        <v>1964.54</v>
      </c>
      <c r="G315" s="412">
        <v>5216.3999999999996</v>
      </c>
      <c r="H315" s="412">
        <v>7180.94</v>
      </c>
      <c r="I315" s="412">
        <f t="shared" si="2"/>
        <v>0</v>
      </c>
      <c r="J315" s="98"/>
    </row>
    <row r="316" spans="1:10" x14ac:dyDescent="0.3">
      <c r="A316" s="411">
        <v>308</v>
      </c>
      <c r="B316" s="414">
        <v>43881</v>
      </c>
      <c r="C316" s="413" t="s">
        <v>2731</v>
      </c>
      <c r="D316" s="413" t="s">
        <v>522</v>
      </c>
      <c r="E316" s="412" t="s">
        <v>484</v>
      </c>
      <c r="F316" s="412">
        <v>2308.34</v>
      </c>
      <c r="G316" s="412">
        <v>6129.27</v>
      </c>
      <c r="H316" s="412">
        <v>8437.61</v>
      </c>
      <c r="I316" s="412">
        <f t="shared" si="2"/>
        <v>0</v>
      </c>
      <c r="J316" s="98"/>
    </row>
    <row r="317" spans="1:10" x14ac:dyDescent="0.3">
      <c r="A317" s="411">
        <v>309</v>
      </c>
      <c r="B317" s="414">
        <v>43867</v>
      </c>
      <c r="C317" s="413" t="s">
        <v>2732</v>
      </c>
      <c r="D317" s="413">
        <v>20001015196</v>
      </c>
      <c r="E317" s="412" t="s">
        <v>484</v>
      </c>
      <c r="F317" s="412">
        <v>1440</v>
      </c>
      <c r="G317" s="412">
        <v>3600</v>
      </c>
      <c r="H317" s="412">
        <v>5040</v>
      </c>
      <c r="I317" s="412">
        <f t="shared" si="2"/>
        <v>0</v>
      </c>
      <c r="J317" s="98"/>
    </row>
    <row r="318" spans="1:10" x14ac:dyDescent="0.3">
      <c r="A318" s="411">
        <v>310</v>
      </c>
      <c r="B318" s="414">
        <v>43889</v>
      </c>
      <c r="C318" s="413" t="s">
        <v>2733</v>
      </c>
      <c r="D318" s="413" t="s">
        <v>2054</v>
      </c>
      <c r="E318" s="412" t="s">
        <v>484</v>
      </c>
      <c r="F318" s="412">
        <v>2455.6799999999998</v>
      </c>
      <c r="G318" s="412">
        <v>6465.4</v>
      </c>
      <c r="H318" s="412">
        <v>8921.08</v>
      </c>
      <c r="I318" s="412">
        <f t="shared" si="2"/>
        <v>0</v>
      </c>
      <c r="J318" s="98"/>
    </row>
    <row r="319" spans="1:10" x14ac:dyDescent="0.3">
      <c r="A319" s="411">
        <v>311</v>
      </c>
      <c r="B319" s="414">
        <v>43866</v>
      </c>
      <c r="C319" s="413" t="s">
        <v>830</v>
      </c>
      <c r="D319" s="413" t="s">
        <v>829</v>
      </c>
      <c r="E319" s="412" t="s">
        <v>484</v>
      </c>
      <c r="F319" s="412">
        <v>7258.06</v>
      </c>
      <c r="G319" s="412">
        <v>7500</v>
      </c>
      <c r="H319" s="412">
        <v>10500</v>
      </c>
      <c r="I319" s="412">
        <f t="shared" si="2"/>
        <v>4258.0600000000013</v>
      </c>
      <c r="J319" s="98"/>
    </row>
    <row r="320" spans="1:10" x14ac:dyDescent="0.3">
      <c r="A320" s="411">
        <v>312</v>
      </c>
      <c r="B320" s="414">
        <v>43866</v>
      </c>
      <c r="C320" s="413" t="s">
        <v>2734</v>
      </c>
      <c r="D320" s="413">
        <v>60001107504</v>
      </c>
      <c r="E320" s="412" t="s">
        <v>484</v>
      </c>
      <c r="F320" s="412">
        <v>4250</v>
      </c>
      <c r="G320" s="412">
        <v>6750</v>
      </c>
      <c r="H320" s="412">
        <v>8450</v>
      </c>
      <c r="I320" s="412">
        <f t="shared" si="2"/>
        <v>2550</v>
      </c>
      <c r="J320" s="98"/>
    </row>
    <row r="321" spans="1:10" x14ac:dyDescent="0.3">
      <c r="A321" s="411">
        <v>313</v>
      </c>
      <c r="B321" s="414">
        <v>43866</v>
      </c>
      <c r="C321" s="413" t="s">
        <v>2735</v>
      </c>
      <c r="D321" s="413" t="s">
        <v>2103</v>
      </c>
      <c r="E321" s="412" t="s">
        <v>1000</v>
      </c>
      <c r="F321" s="412">
        <v>700</v>
      </c>
      <c r="G321" s="412">
        <v>1785.72</v>
      </c>
      <c r="H321" s="412">
        <v>1785.72</v>
      </c>
      <c r="I321" s="412">
        <f t="shared" si="2"/>
        <v>700.00000000000023</v>
      </c>
      <c r="J321" s="98"/>
    </row>
    <row r="322" spans="1:10" x14ac:dyDescent="0.3">
      <c r="A322" s="411">
        <v>314</v>
      </c>
      <c r="B322" s="414">
        <v>43866</v>
      </c>
      <c r="C322" s="413" t="s">
        <v>2736</v>
      </c>
      <c r="D322" s="413">
        <v>19001061438</v>
      </c>
      <c r="E322" s="412" t="s">
        <v>484</v>
      </c>
      <c r="F322" s="412">
        <v>4767.5200000000004</v>
      </c>
      <c r="G322" s="412">
        <v>6520.5</v>
      </c>
      <c r="H322" s="412">
        <v>8976.18</v>
      </c>
      <c r="I322" s="412">
        <f t="shared" si="2"/>
        <v>2311.84</v>
      </c>
      <c r="J322" s="98"/>
    </row>
    <row r="323" spans="1:10" x14ac:dyDescent="0.3">
      <c r="A323" s="411">
        <v>315</v>
      </c>
      <c r="B323" s="414">
        <v>44029</v>
      </c>
      <c r="C323" s="413" t="s">
        <v>2737</v>
      </c>
      <c r="D323" s="413" t="s">
        <v>653</v>
      </c>
      <c r="E323" s="412" t="s">
        <v>484</v>
      </c>
      <c r="F323" s="412">
        <v>400</v>
      </c>
      <c r="G323" s="412">
        <v>1000</v>
      </c>
      <c r="H323" s="412">
        <v>1400</v>
      </c>
      <c r="I323" s="412">
        <f t="shared" si="2"/>
        <v>0</v>
      </c>
      <c r="J323" s="98"/>
    </row>
    <row r="324" spans="1:10" x14ac:dyDescent="0.3">
      <c r="A324" s="411">
        <v>316</v>
      </c>
      <c r="B324" s="414">
        <v>44023</v>
      </c>
      <c r="C324" s="413" t="s">
        <v>2738</v>
      </c>
      <c r="D324" s="413" t="s">
        <v>658</v>
      </c>
      <c r="E324" s="412" t="s">
        <v>484</v>
      </c>
      <c r="F324" s="412">
        <v>700</v>
      </c>
      <c r="G324" s="412">
        <v>1750</v>
      </c>
      <c r="H324" s="412">
        <v>2450</v>
      </c>
      <c r="I324" s="412">
        <f t="shared" si="2"/>
        <v>0</v>
      </c>
      <c r="J324" s="98"/>
    </row>
    <row r="325" spans="1:10" x14ac:dyDescent="0.3">
      <c r="A325" s="411">
        <v>317</v>
      </c>
      <c r="B325" s="414">
        <v>44032</v>
      </c>
      <c r="C325" s="413" t="s">
        <v>2739</v>
      </c>
      <c r="D325" s="413" t="s">
        <v>664</v>
      </c>
      <c r="E325" s="412" t="s">
        <v>484</v>
      </c>
      <c r="F325" s="412">
        <v>300</v>
      </c>
      <c r="G325" s="412">
        <v>750</v>
      </c>
      <c r="H325" s="412">
        <v>1050</v>
      </c>
      <c r="I325" s="412">
        <f t="shared" si="2"/>
        <v>0</v>
      </c>
      <c r="J325" s="98"/>
    </row>
    <row r="326" spans="1:10" x14ac:dyDescent="0.3">
      <c r="A326" s="411">
        <v>318</v>
      </c>
      <c r="B326" s="414">
        <v>44023</v>
      </c>
      <c r="C326" s="413" t="s">
        <v>2740</v>
      </c>
      <c r="D326" s="413" t="s">
        <v>673</v>
      </c>
      <c r="E326" s="412" t="s">
        <v>484</v>
      </c>
      <c r="F326" s="412">
        <v>600</v>
      </c>
      <c r="G326" s="412">
        <v>1500</v>
      </c>
      <c r="H326" s="412">
        <v>2100</v>
      </c>
      <c r="I326" s="412">
        <f t="shared" si="2"/>
        <v>0</v>
      </c>
      <c r="J326" s="98"/>
    </row>
    <row r="327" spans="1:10" x14ac:dyDescent="0.3">
      <c r="A327" s="411">
        <v>319</v>
      </c>
      <c r="B327" s="414">
        <v>44029</v>
      </c>
      <c r="C327" s="413" t="s">
        <v>2741</v>
      </c>
      <c r="D327" s="413" t="s">
        <v>678</v>
      </c>
      <c r="E327" s="412" t="s">
        <v>484</v>
      </c>
      <c r="F327" s="412">
        <v>500</v>
      </c>
      <c r="G327" s="412">
        <v>1250</v>
      </c>
      <c r="H327" s="412">
        <v>1750</v>
      </c>
      <c r="I327" s="412">
        <f t="shared" si="2"/>
        <v>0</v>
      </c>
      <c r="J327" s="98"/>
    </row>
    <row r="328" spans="1:10" x14ac:dyDescent="0.3">
      <c r="A328" s="411">
        <v>320</v>
      </c>
      <c r="B328" s="414">
        <v>44026</v>
      </c>
      <c r="C328" s="413" t="s">
        <v>2742</v>
      </c>
      <c r="D328" s="413" t="s">
        <v>683</v>
      </c>
      <c r="E328" s="412" t="s">
        <v>484</v>
      </c>
      <c r="F328" s="412">
        <v>400</v>
      </c>
      <c r="G328" s="412">
        <v>1000</v>
      </c>
      <c r="H328" s="412">
        <v>1400</v>
      </c>
      <c r="I328" s="412">
        <f t="shared" si="2"/>
        <v>0</v>
      </c>
      <c r="J328" s="98"/>
    </row>
    <row r="329" spans="1:10" x14ac:dyDescent="0.3">
      <c r="A329" s="411">
        <v>321</v>
      </c>
      <c r="B329" s="414">
        <v>44025</v>
      </c>
      <c r="C329" s="413" t="s">
        <v>2743</v>
      </c>
      <c r="D329" s="413" t="s">
        <v>688</v>
      </c>
      <c r="E329" s="412" t="s">
        <v>484</v>
      </c>
      <c r="F329" s="412">
        <v>700</v>
      </c>
      <c r="G329" s="412">
        <v>1750</v>
      </c>
      <c r="H329" s="412">
        <v>2450</v>
      </c>
      <c r="I329" s="412">
        <f t="shared" si="2"/>
        <v>0</v>
      </c>
      <c r="J329" s="98"/>
    </row>
    <row r="330" spans="1:10" x14ac:dyDescent="0.3">
      <c r="A330" s="411">
        <v>322</v>
      </c>
      <c r="B330" s="414">
        <v>44027</v>
      </c>
      <c r="C330" s="413" t="s">
        <v>2744</v>
      </c>
      <c r="D330" s="413" t="s">
        <v>693</v>
      </c>
      <c r="E330" s="412" t="s">
        <v>484</v>
      </c>
      <c r="F330" s="412">
        <v>700</v>
      </c>
      <c r="G330" s="412">
        <v>1750</v>
      </c>
      <c r="H330" s="412">
        <v>2450</v>
      </c>
      <c r="I330" s="412">
        <f t="shared" si="2"/>
        <v>0</v>
      </c>
      <c r="J330" s="98"/>
    </row>
    <row r="331" spans="1:10" x14ac:dyDescent="0.3">
      <c r="A331" s="411">
        <v>323</v>
      </c>
      <c r="B331" s="414">
        <v>44019</v>
      </c>
      <c r="C331" s="413" t="s">
        <v>2745</v>
      </c>
      <c r="D331" s="413" t="s">
        <v>699</v>
      </c>
      <c r="E331" s="412" t="s">
        <v>484</v>
      </c>
      <c r="F331" s="412">
        <v>960</v>
      </c>
      <c r="G331" s="412">
        <v>2400</v>
      </c>
      <c r="H331" s="412">
        <v>3360</v>
      </c>
      <c r="I331" s="412">
        <f t="shared" si="2"/>
        <v>0</v>
      </c>
      <c r="J331" s="98"/>
    </row>
    <row r="332" spans="1:10" x14ac:dyDescent="0.3">
      <c r="A332" s="411">
        <v>324</v>
      </c>
      <c r="B332" s="414">
        <v>44027</v>
      </c>
      <c r="C332" s="413" t="s">
        <v>2746</v>
      </c>
      <c r="D332" s="413" t="s">
        <v>704</v>
      </c>
      <c r="E332" s="412" t="s">
        <v>484</v>
      </c>
      <c r="F332" s="412">
        <v>800</v>
      </c>
      <c r="G332" s="412">
        <v>2000</v>
      </c>
      <c r="H332" s="412">
        <v>2800</v>
      </c>
      <c r="I332" s="412">
        <f t="shared" si="2"/>
        <v>0</v>
      </c>
      <c r="J332" s="98"/>
    </row>
    <row r="333" spans="1:10" x14ac:dyDescent="0.3">
      <c r="A333" s="411">
        <v>325</v>
      </c>
      <c r="B333" s="414">
        <v>43997</v>
      </c>
      <c r="C333" s="413" t="s">
        <v>2747</v>
      </c>
      <c r="D333" s="413" t="s">
        <v>558</v>
      </c>
      <c r="E333" s="412" t="s">
        <v>484</v>
      </c>
      <c r="F333" s="412">
        <v>800</v>
      </c>
      <c r="G333" s="412">
        <v>2000</v>
      </c>
      <c r="H333" s="412">
        <v>2800</v>
      </c>
      <c r="I333" s="412">
        <f t="shared" si="2"/>
        <v>0</v>
      </c>
      <c r="J333" s="98"/>
    </row>
    <row r="334" spans="1:10" x14ac:dyDescent="0.3">
      <c r="A334" s="411">
        <v>326</v>
      </c>
      <c r="B334" s="414">
        <v>44033</v>
      </c>
      <c r="C334" s="413" t="s">
        <v>2748</v>
      </c>
      <c r="D334" s="413" t="s">
        <v>712</v>
      </c>
      <c r="E334" s="412" t="s">
        <v>484</v>
      </c>
      <c r="F334" s="412">
        <v>500</v>
      </c>
      <c r="G334" s="412">
        <v>1250</v>
      </c>
      <c r="H334" s="412">
        <v>1750</v>
      </c>
      <c r="I334" s="412">
        <f t="shared" si="2"/>
        <v>0</v>
      </c>
      <c r="J334" s="98"/>
    </row>
    <row r="335" spans="1:10" x14ac:dyDescent="0.3">
      <c r="A335" s="411">
        <v>327</v>
      </c>
      <c r="B335" s="414">
        <v>44013</v>
      </c>
      <c r="C335" s="413" t="s">
        <v>2749</v>
      </c>
      <c r="D335" s="413" t="s">
        <v>730</v>
      </c>
      <c r="E335" s="412" t="s">
        <v>484</v>
      </c>
      <c r="F335" s="412">
        <v>700</v>
      </c>
      <c r="G335" s="412">
        <v>1750</v>
      </c>
      <c r="H335" s="412">
        <v>2450</v>
      </c>
      <c r="I335" s="412">
        <f t="shared" si="2"/>
        <v>0</v>
      </c>
      <c r="J335" s="98"/>
    </row>
    <row r="336" spans="1:10" x14ac:dyDescent="0.3">
      <c r="A336" s="411">
        <v>328</v>
      </c>
      <c r="B336" s="414">
        <v>44019</v>
      </c>
      <c r="C336" s="413" t="s">
        <v>2750</v>
      </c>
      <c r="D336" s="413" t="s">
        <v>736</v>
      </c>
      <c r="E336" s="412" t="s">
        <v>484</v>
      </c>
      <c r="F336" s="412">
        <v>1300</v>
      </c>
      <c r="G336" s="412">
        <v>3250</v>
      </c>
      <c r="H336" s="412">
        <v>4550</v>
      </c>
      <c r="I336" s="412">
        <f t="shared" si="2"/>
        <v>0</v>
      </c>
      <c r="J336" s="98"/>
    </row>
    <row r="337" spans="1:10" x14ac:dyDescent="0.3">
      <c r="A337" s="411">
        <v>329</v>
      </c>
      <c r="B337" s="414">
        <v>44052</v>
      </c>
      <c r="C337" s="413" t="s">
        <v>2751</v>
      </c>
      <c r="D337" s="413" t="s">
        <v>798</v>
      </c>
      <c r="E337" s="412" t="s">
        <v>484</v>
      </c>
      <c r="F337" s="412">
        <v>519.35</v>
      </c>
      <c r="G337" s="412">
        <v>1750</v>
      </c>
      <c r="H337" s="412">
        <v>2269.35</v>
      </c>
      <c r="I337" s="412">
        <f t="shared" si="2"/>
        <v>0</v>
      </c>
      <c r="J337" s="98"/>
    </row>
    <row r="338" spans="1:10" x14ac:dyDescent="0.3">
      <c r="A338" s="411">
        <v>330</v>
      </c>
      <c r="B338" s="414">
        <v>44061</v>
      </c>
      <c r="C338" s="413" t="s">
        <v>2752</v>
      </c>
      <c r="D338" s="413" t="s">
        <v>788</v>
      </c>
      <c r="E338" s="412" t="s">
        <v>484</v>
      </c>
      <c r="F338" s="412">
        <v>361.29</v>
      </c>
      <c r="G338" s="412">
        <v>2000</v>
      </c>
      <c r="H338" s="412">
        <v>2361.29</v>
      </c>
      <c r="I338" s="412">
        <f t="shared" si="2"/>
        <v>0</v>
      </c>
      <c r="J338" s="98"/>
    </row>
    <row r="339" spans="1:10" x14ac:dyDescent="0.3">
      <c r="A339" s="411">
        <v>331</v>
      </c>
      <c r="B339" s="414">
        <v>44047</v>
      </c>
      <c r="C339" s="413" t="s">
        <v>2753</v>
      </c>
      <c r="D339" s="413" t="s">
        <v>747</v>
      </c>
      <c r="E339" s="412" t="s">
        <v>484</v>
      </c>
      <c r="F339" s="412">
        <v>903.22</v>
      </c>
      <c r="G339" s="412">
        <v>2500</v>
      </c>
      <c r="H339" s="412">
        <v>3403.22</v>
      </c>
      <c r="I339" s="412">
        <f t="shared" si="2"/>
        <v>0</v>
      </c>
      <c r="J339" s="98"/>
    </row>
    <row r="340" spans="1:10" x14ac:dyDescent="0.3">
      <c r="A340" s="411">
        <v>332</v>
      </c>
      <c r="B340" s="414">
        <v>44044</v>
      </c>
      <c r="C340" s="413" t="s">
        <v>2754</v>
      </c>
      <c r="D340" s="413" t="s">
        <v>753</v>
      </c>
      <c r="E340" s="412" t="s">
        <v>484</v>
      </c>
      <c r="F340" s="412">
        <v>1534.8</v>
      </c>
      <c r="G340" s="412">
        <v>4075.32</v>
      </c>
      <c r="H340" s="412">
        <v>5610.12</v>
      </c>
      <c r="I340" s="412">
        <f t="shared" si="2"/>
        <v>0</v>
      </c>
      <c r="J340" s="98"/>
    </row>
    <row r="341" spans="1:10" x14ac:dyDescent="0.3">
      <c r="A341" s="411">
        <v>333</v>
      </c>
      <c r="B341" s="414">
        <v>44033</v>
      </c>
      <c r="C341" s="413" t="s">
        <v>2755</v>
      </c>
      <c r="D341" s="413" t="s">
        <v>758</v>
      </c>
      <c r="E341" s="412" t="s">
        <v>484</v>
      </c>
      <c r="F341" s="412">
        <v>800</v>
      </c>
      <c r="G341" s="412">
        <v>2000</v>
      </c>
      <c r="H341" s="412">
        <v>2800</v>
      </c>
      <c r="I341" s="412">
        <f t="shared" si="2"/>
        <v>0</v>
      </c>
      <c r="J341" s="98"/>
    </row>
    <row r="342" spans="1:10" x14ac:dyDescent="0.3">
      <c r="A342" s="411">
        <v>334</v>
      </c>
      <c r="B342" s="414">
        <v>44048</v>
      </c>
      <c r="C342" s="413" t="s">
        <v>2756</v>
      </c>
      <c r="D342" s="413" t="s">
        <v>764</v>
      </c>
      <c r="E342" s="412" t="s">
        <v>484</v>
      </c>
      <c r="F342" s="412">
        <v>435.48</v>
      </c>
      <c r="G342" s="412">
        <v>1250</v>
      </c>
      <c r="H342" s="412">
        <v>1685.48</v>
      </c>
      <c r="I342" s="412">
        <f t="shared" ref="I342:I403" si="3">F342+G342-H342</f>
        <v>0</v>
      </c>
      <c r="J342" s="98"/>
    </row>
    <row r="343" spans="1:10" x14ac:dyDescent="0.3">
      <c r="A343" s="411">
        <v>335</v>
      </c>
      <c r="B343" s="414">
        <v>44056</v>
      </c>
      <c r="C343" s="413" t="s">
        <v>2757</v>
      </c>
      <c r="D343" s="413" t="s">
        <v>776</v>
      </c>
      <c r="E343" s="412" t="s">
        <v>484</v>
      </c>
      <c r="F343" s="412">
        <v>306.45</v>
      </c>
      <c r="G343" s="412">
        <v>1250</v>
      </c>
      <c r="H343" s="412">
        <v>1556.45</v>
      </c>
      <c r="I343" s="412">
        <f t="shared" si="3"/>
        <v>0</v>
      </c>
      <c r="J343" s="98"/>
    </row>
    <row r="344" spans="1:10" x14ac:dyDescent="0.3">
      <c r="A344" s="411">
        <v>336</v>
      </c>
      <c r="B344" s="414">
        <v>44047</v>
      </c>
      <c r="C344" s="413" t="s">
        <v>2758</v>
      </c>
      <c r="D344" s="413" t="s">
        <v>782</v>
      </c>
      <c r="E344" s="412" t="s">
        <v>484</v>
      </c>
      <c r="F344" s="412">
        <v>522.58000000000004</v>
      </c>
      <c r="G344" s="412">
        <v>1500</v>
      </c>
      <c r="H344" s="412">
        <v>2022.58</v>
      </c>
      <c r="I344" s="412">
        <f t="shared" si="3"/>
        <v>0</v>
      </c>
      <c r="J344" s="98"/>
    </row>
    <row r="345" spans="1:10" x14ac:dyDescent="0.3">
      <c r="A345" s="411">
        <v>337</v>
      </c>
      <c r="B345" s="414">
        <v>44044</v>
      </c>
      <c r="C345" s="413" t="s">
        <v>2759</v>
      </c>
      <c r="D345" s="413" t="s">
        <v>808</v>
      </c>
      <c r="E345" s="412" t="s">
        <v>484</v>
      </c>
      <c r="F345" s="412">
        <v>400</v>
      </c>
      <c r="G345" s="412">
        <v>1000</v>
      </c>
      <c r="H345" s="412">
        <v>1400</v>
      </c>
      <c r="I345" s="412">
        <f t="shared" si="3"/>
        <v>0</v>
      </c>
      <c r="J345" s="98"/>
    </row>
    <row r="346" spans="1:10" x14ac:dyDescent="0.3">
      <c r="A346" s="411">
        <v>338</v>
      </c>
      <c r="B346" s="414">
        <v>44068</v>
      </c>
      <c r="C346" s="413" t="s">
        <v>2760</v>
      </c>
      <c r="D346" s="413" t="s">
        <v>813</v>
      </c>
      <c r="E346" s="412" t="s">
        <v>484</v>
      </c>
      <c r="F346" s="412">
        <v>112.9</v>
      </c>
      <c r="G346" s="412">
        <v>1250</v>
      </c>
      <c r="H346" s="412">
        <v>1362.9</v>
      </c>
      <c r="I346" s="412">
        <f t="shared" si="3"/>
        <v>0</v>
      </c>
      <c r="J346" s="98"/>
    </row>
    <row r="347" spans="1:10" x14ac:dyDescent="0.3">
      <c r="A347" s="411">
        <v>339</v>
      </c>
      <c r="B347" s="414">
        <v>44044</v>
      </c>
      <c r="C347" s="413" t="s">
        <v>2761</v>
      </c>
      <c r="D347" s="413" t="s">
        <v>818</v>
      </c>
      <c r="E347" s="412" t="s">
        <v>484</v>
      </c>
      <c r="F347" s="412">
        <v>1500</v>
      </c>
      <c r="G347" s="412">
        <v>3750</v>
      </c>
      <c r="H347" s="412">
        <v>5250</v>
      </c>
      <c r="I347" s="412">
        <f t="shared" si="3"/>
        <v>0</v>
      </c>
      <c r="J347" s="98"/>
    </row>
    <row r="348" spans="1:10" x14ac:dyDescent="0.3">
      <c r="A348" s="411">
        <v>340</v>
      </c>
      <c r="B348" s="414">
        <v>44058</v>
      </c>
      <c r="C348" s="413" t="s">
        <v>2762</v>
      </c>
      <c r="D348" s="413" t="s">
        <v>770</v>
      </c>
      <c r="E348" s="412" t="s">
        <v>484</v>
      </c>
      <c r="F348" s="412">
        <v>438.71</v>
      </c>
      <c r="G348" s="412">
        <v>2000</v>
      </c>
      <c r="H348" s="412">
        <v>2438.71</v>
      </c>
      <c r="I348" s="412">
        <f t="shared" si="3"/>
        <v>0</v>
      </c>
      <c r="J348" s="98"/>
    </row>
    <row r="349" spans="1:10" x14ac:dyDescent="0.3">
      <c r="A349" s="411">
        <v>341</v>
      </c>
      <c r="B349" s="414">
        <v>44061</v>
      </c>
      <c r="C349" s="413" t="s">
        <v>2763</v>
      </c>
      <c r="D349" s="413" t="s">
        <v>792</v>
      </c>
      <c r="E349" s="412" t="s">
        <v>484</v>
      </c>
      <c r="F349" s="412">
        <v>180.65</v>
      </c>
      <c r="G349" s="412">
        <v>1000</v>
      </c>
      <c r="H349" s="412">
        <v>1180.6500000000001</v>
      </c>
      <c r="I349" s="412">
        <f t="shared" si="3"/>
        <v>0</v>
      </c>
      <c r="J349" s="98"/>
    </row>
    <row r="350" spans="1:10" ht="30" x14ac:dyDescent="0.3">
      <c r="A350" s="411">
        <v>342</v>
      </c>
      <c r="B350" s="414">
        <v>43866</v>
      </c>
      <c r="C350" s="413" t="s">
        <v>2765</v>
      </c>
      <c r="D350" s="413">
        <v>204447544</v>
      </c>
      <c r="E350" s="412" t="s">
        <v>1000</v>
      </c>
      <c r="F350" s="412">
        <v>4538.5</v>
      </c>
      <c r="G350" s="412">
        <v>5428</v>
      </c>
      <c r="H350" s="412">
        <v>9966.5</v>
      </c>
      <c r="I350" s="412">
        <f t="shared" si="3"/>
        <v>0</v>
      </c>
      <c r="J350" s="98"/>
    </row>
    <row r="351" spans="1:10" x14ac:dyDescent="0.3">
      <c r="A351" s="411">
        <v>343</v>
      </c>
      <c r="B351" s="414" t="s">
        <v>2764</v>
      </c>
      <c r="C351" s="413" t="s">
        <v>2766</v>
      </c>
      <c r="D351" s="413">
        <v>201954965</v>
      </c>
      <c r="E351" s="412" t="s">
        <v>1000</v>
      </c>
      <c r="F351" s="412">
        <v>102.9</v>
      </c>
      <c r="G351" s="412">
        <v>0</v>
      </c>
      <c r="H351" s="412">
        <v>0</v>
      </c>
      <c r="I351" s="412">
        <f t="shared" si="3"/>
        <v>102.9</v>
      </c>
      <c r="J351" s="98"/>
    </row>
    <row r="352" spans="1:10" ht="45" x14ac:dyDescent="0.3">
      <c r="A352" s="411">
        <v>344</v>
      </c>
      <c r="B352" s="414" t="s">
        <v>2764</v>
      </c>
      <c r="C352" s="413" t="s">
        <v>2767</v>
      </c>
      <c r="D352" s="413" t="s">
        <v>2768</v>
      </c>
      <c r="E352" s="412" t="s">
        <v>319</v>
      </c>
      <c r="F352" s="412">
        <v>4325.34</v>
      </c>
      <c r="G352" s="412">
        <v>9722.82</v>
      </c>
      <c r="H352" s="412">
        <v>9492.44</v>
      </c>
      <c r="I352" s="412">
        <f t="shared" si="3"/>
        <v>4555.7199999999993</v>
      </c>
      <c r="J352" s="98"/>
    </row>
    <row r="353" spans="1:10" x14ac:dyDescent="0.3">
      <c r="A353" s="411">
        <v>345</v>
      </c>
      <c r="B353" s="414">
        <v>43866</v>
      </c>
      <c r="C353" s="413" t="s">
        <v>499</v>
      </c>
      <c r="D353" s="413" t="s">
        <v>2769</v>
      </c>
      <c r="E353" s="412" t="s">
        <v>484</v>
      </c>
      <c r="F353" s="412">
        <v>9208.7999999999993</v>
      </c>
      <c r="G353" s="412">
        <v>19561.5</v>
      </c>
      <c r="H353" s="412">
        <v>28770.3</v>
      </c>
      <c r="I353" s="412">
        <f t="shared" si="3"/>
        <v>0</v>
      </c>
      <c r="J353" s="98"/>
    </row>
    <row r="354" spans="1:10" ht="30" x14ac:dyDescent="0.3">
      <c r="A354" s="411">
        <v>346</v>
      </c>
      <c r="B354" s="414" t="s">
        <v>2764</v>
      </c>
      <c r="C354" s="413" t="s">
        <v>2770</v>
      </c>
      <c r="D354" s="413" t="s">
        <v>2771</v>
      </c>
      <c r="E354" s="412" t="s">
        <v>1000</v>
      </c>
      <c r="F354" s="412">
        <v>177.53</v>
      </c>
      <c r="G354" s="412">
        <v>518.01</v>
      </c>
      <c r="H354" s="412">
        <v>693.27</v>
      </c>
      <c r="I354" s="412">
        <f t="shared" si="3"/>
        <v>2.2699999999999818</v>
      </c>
      <c r="J354" s="98"/>
    </row>
    <row r="355" spans="1:10" x14ac:dyDescent="0.3">
      <c r="A355" s="411">
        <v>347</v>
      </c>
      <c r="B355" s="414" t="s">
        <v>2764</v>
      </c>
      <c r="C355" s="413" t="s">
        <v>2772</v>
      </c>
      <c r="D355" s="413" t="s">
        <v>2773</v>
      </c>
      <c r="E355" s="412" t="s">
        <v>1000</v>
      </c>
      <c r="F355" s="412">
        <v>800.3</v>
      </c>
      <c r="G355" s="412">
        <v>1727.39</v>
      </c>
      <c r="H355" s="412">
        <v>2094.2800000000002</v>
      </c>
      <c r="I355" s="412">
        <f t="shared" si="3"/>
        <v>433.40999999999985</v>
      </c>
      <c r="J355" s="98"/>
    </row>
    <row r="356" spans="1:10" x14ac:dyDescent="0.3">
      <c r="A356" s="411">
        <v>348</v>
      </c>
      <c r="B356" s="414">
        <v>43866</v>
      </c>
      <c r="C356" s="413" t="s">
        <v>489</v>
      </c>
      <c r="D356" s="413" t="s">
        <v>1050</v>
      </c>
      <c r="E356" s="412" t="s">
        <v>484</v>
      </c>
      <c r="F356" s="412">
        <v>85592.31</v>
      </c>
      <c r="G356" s="412">
        <v>77620.13</v>
      </c>
      <c r="H356" s="412">
        <v>109456.64</v>
      </c>
      <c r="I356" s="412">
        <f t="shared" si="3"/>
        <v>53755.8</v>
      </c>
      <c r="J356" s="98"/>
    </row>
    <row r="357" spans="1:10" x14ac:dyDescent="0.3">
      <c r="A357" s="411">
        <v>349</v>
      </c>
      <c r="B357" s="414" t="s">
        <v>2764</v>
      </c>
      <c r="C357" s="413" t="s">
        <v>2774</v>
      </c>
      <c r="D357" s="413" t="s">
        <v>2775</v>
      </c>
      <c r="E357" s="412" t="s">
        <v>1000</v>
      </c>
      <c r="F357" s="412">
        <v>-465.74</v>
      </c>
      <c r="G357" s="412">
        <v>1317.04</v>
      </c>
      <c r="H357" s="412">
        <v>0</v>
      </c>
      <c r="I357" s="412">
        <f t="shared" si="3"/>
        <v>851.3</v>
      </c>
      <c r="J357" s="98"/>
    </row>
    <row r="358" spans="1:10" x14ac:dyDescent="0.3">
      <c r="A358" s="411">
        <v>350</v>
      </c>
      <c r="B358" s="414">
        <v>44008</v>
      </c>
      <c r="C358" s="413" t="s">
        <v>2776</v>
      </c>
      <c r="D358" s="413" t="s">
        <v>2777</v>
      </c>
      <c r="E358" s="412" t="s">
        <v>1000</v>
      </c>
      <c r="F358" s="412">
        <v>5220</v>
      </c>
      <c r="G358" s="412">
        <v>0</v>
      </c>
      <c r="H358" s="412">
        <v>5220</v>
      </c>
      <c r="I358" s="412">
        <f t="shared" si="3"/>
        <v>0</v>
      </c>
      <c r="J358" s="98"/>
    </row>
    <row r="359" spans="1:10" x14ac:dyDescent="0.3">
      <c r="A359" s="411">
        <v>351</v>
      </c>
      <c r="B359" s="414" t="s">
        <v>2764</v>
      </c>
      <c r="C359" s="413" t="s">
        <v>2778</v>
      </c>
      <c r="D359" s="413" t="s">
        <v>2779</v>
      </c>
      <c r="E359" s="412" t="s">
        <v>2780</v>
      </c>
      <c r="F359" s="412">
        <v>16750</v>
      </c>
      <c r="G359" s="412">
        <v>0</v>
      </c>
      <c r="H359" s="412">
        <v>0</v>
      </c>
      <c r="I359" s="412">
        <f t="shared" si="3"/>
        <v>16750</v>
      </c>
      <c r="J359" s="98"/>
    </row>
    <row r="360" spans="1:10" x14ac:dyDescent="0.3">
      <c r="A360" s="411">
        <v>352</v>
      </c>
      <c r="B360" s="414">
        <v>43937</v>
      </c>
      <c r="C360" s="413" t="s">
        <v>2781</v>
      </c>
      <c r="D360" s="413">
        <v>405247594</v>
      </c>
      <c r="E360" s="412" t="s">
        <v>1000</v>
      </c>
      <c r="F360" s="412">
        <v>1180</v>
      </c>
      <c r="G360" s="412">
        <v>2360</v>
      </c>
      <c r="H360" s="412">
        <v>3540</v>
      </c>
      <c r="I360" s="412">
        <f t="shared" si="3"/>
        <v>0</v>
      </c>
      <c r="J360" s="98"/>
    </row>
    <row r="361" spans="1:10" x14ac:dyDescent="0.3">
      <c r="A361" s="411">
        <v>353</v>
      </c>
      <c r="B361" s="414" t="s">
        <v>2764</v>
      </c>
      <c r="C361" s="413" t="s">
        <v>2782</v>
      </c>
      <c r="D361" s="413">
        <v>402015715</v>
      </c>
      <c r="E361" s="412" t="s">
        <v>1000</v>
      </c>
      <c r="F361" s="412">
        <v>12489.8</v>
      </c>
      <c r="G361" s="412">
        <v>0</v>
      </c>
      <c r="H361" s="412">
        <v>5489.8</v>
      </c>
      <c r="I361" s="412">
        <f t="shared" si="3"/>
        <v>6999.9999999999991</v>
      </c>
      <c r="J361" s="98"/>
    </row>
    <row r="362" spans="1:10" x14ac:dyDescent="0.3">
      <c r="A362" s="411">
        <v>354</v>
      </c>
      <c r="B362" s="414" t="s">
        <v>2764</v>
      </c>
      <c r="C362" s="413" t="s">
        <v>2783</v>
      </c>
      <c r="D362" s="413">
        <v>202286383</v>
      </c>
      <c r="E362" s="412" t="s">
        <v>2780</v>
      </c>
      <c r="F362" s="412">
        <v>25942.639999999999</v>
      </c>
      <c r="G362" s="412">
        <v>10150</v>
      </c>
      <c r="H362" s="412">
        <v>36092.639999999999</v>
      </c>
      <c r="I362" s="412">
        <f t="shared" si="3"/>
        <v>0</v>
      </c>
      <c r="J362" s="98"/>
    </row>
    <row r="363" spans="1:10" x14ac:dyDescent="0.3">
      <c r="A363" s="411">
        <v>355</v>
      </c>
      <c r="B363" s="414">
        <v>44019</v>
      </c>
      <c r="C363" s="413" t="s">
        <v>2784</v>
      </c>
      <c r="D363" s="413">
        <v>204958812</v>
      </c>
      <c r="E363" s="412" t="s">
        <v>1000</v>
      </c>
      <c r="F363" s="412">
        <v>3000</v>
      </c>
      <c r="G363" s="412">
        <v>2000</v>
      </c>
      <c r="H363" s="412">
        <v>5000</v>
      </c>
      <c r="I363" s="412">
        <f t="shared" si="3"/>
        <v>0</v>
      </c>
      <c r="J363" s="98"/>
    </row>
    <row r="364" spans="1:10" x14ac:dyDescent="0.3">
      <c r="A364" s="411">
        <v>356</v>
      </c>
      <c r="B364" s="414" t="s">
        <v>2764</v>
      </c>
      <c r="C364" s="413" t="s">
        <v>2785</v>
      </c>
      <c r="D364" s="413" t="s">
        <v>2786</v>
      </c>
      <c r="E364" s="412" t="s">
        <v>1000</v>
      </c>
      <c r="F364" s="412">
        <v>1405.81</v>
      </c>
      <c r="G364" s="412">
        <v>3955.39</v>
      </c>
      <c r="H364" s="412">
        <v>4323.6099999999997</v>
      </c>
      <c r="I364" s="412">
        <f t="shared" si="3"/>
        <v>1037.5900000000001</v>
      </c>
      <c r="J364" s="98"/>
    </row>
    <row r="365" spans="1:10" ht="45" x14ac:dyDescent="0.3">
      <c r="A365" s="411">
        <v>357</v>
      </c>
      <c r="B365" s="414" t="s">
        <v>2764</v>
      </c>
      <c r="C365" s="413" t="s">
        <v>2787</v>
      </c>
      <c r="D365" s="413" t="s">
        <v>2788</v>
      </c>
      <c r="E365" s="412" t="s">
        <v>1000</v>
      </c>
      <c r="F365" s="412">
        <v>131.13</v>
      </c>
      <c r="G365" s="412">
        <v>375.99</v>
      </c>
      <c r="H365" s="412">
        <v>273.86</v>
      </c>
      <c r="I365" s="412">
        <f t="shared" si="3"/>
        <v>233.26</v>
      </c>
      <c r="J365" s="98"/>
    </row>
    <row r="366" spans="1:10" x14ac:dyDescent="0.3">
      <c r="A366" s="411">
        <v>358</v>
      </c>
      <c r="B366" s="414">
        <v>43879</v>
      </c>
      <c r="C366" s="413" t="s">
        <v>2789</v>
      </c>
      <c r="D366" s="413" t="s">
        <v>2790</v>
      </c>
      <c r="E366" s="412" t="s">
        <v>484</v>
      </c>
      <c r="F366" s="412">
        <v>2455.6799999999998</v>
      </c>
      <c r="G366" s="412">
        <v>5216.3999999999996</v>
      </c>
      <c r="H366" s="412">
        <v>7672.08</v>
      </c>
      <c r="I366" s="412">
        <f t="shared" si="3"/>
        <v>0</v>
      </c>
      <c r="J366" s="98"/>
    </row>
    <row r="367" spans="1:10" x14ac:dyDescent="0.3">
      <c r="A367" s="411">
        <v>359</v>
      </c>
      <c r="B367" s="414" t="s">
        <v>2764</v>
      </c>
      <c r="C367" s="413" t="s">
        <v>2791</v>
      </c>
      <c r="D367" s="413"/>
      <c r="E367" s="412" t="s">
        <v>1000</v>
      </c>
      <c r="F367" s="412">
        <v>27.41</v>
      </c>
      <c r="G367" s="412">
        <v>106.16</v>
      </c>
      <c r="H367" s="412">
        <v>114.22</v>
      </c>
      <c r="I367" s="412">
        <f t="shared" si="3"/>
        <v>19.349999999999994</v>
      </c>
      <c r="J367" s="98"/>
    </row>
    <row r="368" spans="1:10" x14ac:dyDescent="0.3">
      <c r="A368" s="411">
        <v>360</v>
      </c>
      <c r="B368" s="414">
        <v>43900</v>
      </c>
      <c r="C368" s="413" t="s">
        <v>564</v>
      </c>
      <c r="D368" s="413" t="s">
        <v>2792</v>
      </c>
      <c r="E368" s="412" t="s">
        <v>484</v>
      </c>
      <c r="F368" s="412">
        <v>2000</v>
      </c>
      <c r="G368" s="412">
        <v>4000</v>
      </c>
      <c r="H368" s="412">
        <v>6000</v>
      </c>
      <c r="I368" s="412">
        <f t="shared" si="3"/>
        <v>0</v>
      </c>
      <c r="J368" s="98"/>
    </row>
    <row r="369" spans="1:10" x14ac:dyDescent="0.3">
      <c r="A369" s="411">
        <v>361</v>
      </c>
      <c r="B369" s="414" t="s">
        <v>2764</v>
      </c>
      <c r="C369" s="413" t="s">
        <v>2793</v>
      </c>
      <c r="D369" s="413">
        <v>205129617</v>
      </c>
      <c r="E369" s="412" t="s">
        <v>1000</v>
      </c>
      <c r="F369" s="412">
        <v>15.48</v>
      </c>
      <c r="G369" s="412">
        <v>127.54</v>
      </c>
      <c r="H369" s="412">
        <v>61.32</v>
      </c>
      <c r="I369" s="412">
        <f t="shared" si="3"/>
        <v>81.700000000000017</v>
      </c>
      <c r="J369" s="98"/>
    </row>
    <row r="370" spans="1:10" x14ac:dyDescent="0.3">
      <c r="A370" s="411">
        <v>362</v>
      </c>
      <c r="B370" s="414" t="s">
        <v>2764</v>
      </c>
      <c r="C370" s="413" t="s">
        <v>2794</v>
      </c>
      <c r="D370" s="413"/>
      <c r="E370" s="412" t="s">
        <v>1000</v>
      </c>
      <c r="F370" s="412">
        <v>5.69</v>
      </c>
      <c r="G370" s="412">
        <v>110.44</v>
      </c>
      <c r="H370" s="412">
        <v>29.52</v>
      </c>
      <c r="I370" s="412">
        <f t="shared" si="3"/>
        <v>86.61</v>
      </c>
      <c r="J370" s="98"/>
    </row>
    <row r="371" spans="1:10" x14ac:dyDescent="0.3">
      <c r="A371" s="411">
        <v>363</v>
      </c>
      <c r="B371" s="414" t="s">
        <v>2764</v>
      </c>
      <c r="C371" s="413" t="s">
        <v>2795</v>
      </c>
      <c r="D371" s="413" t="s">
        <v>2796</v>
      </c>
      <c r="E371" s="412" t="s">
        <v>2780</v>
      </c>
      <c r="F371" s="412">
        <v>15802.4</v>
      </c>
      <c r="G371" s="412">
        <v>0</v>
      </c>
      <c r="H371" s="412">
        <v>6000</v>
      </c>
      <c r="I371" s="412">
        <f t="shared" si="3"/>
        <v>9802.4</v>
      </c>
      <c r="J371" s="98"/>
    </row>
    <row r="372" spans="1:10" x14ac:dyDescent="0.3">
      <c r="A372" s="411">
        <v>364</v>
      </c>
      <c r="B372" s="414">
        <v>44013</v>
      </c>
      <c r="C372" s="413" t="s">
        <v>2797</v>
      </c>
      <c r="D372" s="413">
        <v>404464085</v>
      </c>
      <c r="E372" s="412" t="s">
        <v>1000</v>
      </c>
      <c r="F372" s="412">
        <v>36640</v>
      </c>
      <c r="G372" s="412">
        <v>8354.23</v>
      </c>
      <c r="H372" s="412">
        <v>0</v>
      </c>
      <c r="I372" s="412">
        <f t="shared" si="3"/>
        <v>44994.229999999996</v>
      </c>
      <c r="J372" s="98"/>
    </row>
    <row r="373" spans="1:10" x14ac:dyDescent="0.3">
      <c r="A373" s="411">
        <v>365</v>
      </c>
      <c r="B373" s="414" t="s">
        <v>2764</v>
      </c>
      <c r="C373" s="413" t="s">
        <v>2798</v>
      </c>
      <c r="D373" s="413">
        <v>204876606</v>
      </c>
      <c r="E373" s="412" t="s">
        <v>1000</v>
      </c>
      <c r="F373" s="412">
        <v>75</v>
      </c>
      <c r="G373" s="412">
        <v>1415.81</v>
      </c>
      <c r="H373" s="412">
        <v>515</v>
      </c>
      <c r="I373" s="412">
        <f t="shared" si="3"/>
        <v>975.81</v>
      </c>
      <c r="J373" s="98"/>
    </row>
    <row r="374" spans="1:10" x14ac:dyDescent="0.3">
      <c r="A374" s="411">
        <v>366</v>
      </c>
      <c r="B374" s="414">
        <v>43976</v>
      </c>
      <c r="C374" s="413" t="s">
        <v>2799</v>
      </c>
      <c r="D374" s="413">
        <v>402065714</v>
      </c>
      <c r="E374" s="412" t="s">
        <v>1000</v>
      </c>
      <c r="F374" s="412">
        <v>3620</v>
      </c>
      <c r="G374" s="412">
        <v>0</v>
      </c>
      <c r="H374" s="412">
        <v>3620</v>
      </c>
      <c r="I374" s="412">
        <f t="shared" si="3"/>
        <v>0</v>
      </c>
      <c r="J374" s="98"/>
    </row>
    <row r="375" spans="1:10" x14ac:dyDescent="0.3">
      <c r="A375" s="411">
        <v>367</v>
      </c>
      <c r="B375" s="414">
        <v>44005</v>
      </c>
      <c r="C375" s="413" t="s">
        <v>2800</v>
      </c>
      <c r="D375" s="413">
        <v>415596108</v>
      </c>
      <c r="E375" s="412" t="s">
        <v>1000</v>
      </c>
      <c r="F375" s="412">
        <v>120</v>
      </c>
      <c r="G375" s="412">
        <v>450</v>
      </c>
      <c r="H375" s="412">
        <v>450</v>
      </c>
      <c r="I375" s="412">
        <f t="shared" si="3"/>
        <v>120</v>
      </c>
      <c r="J375" s="98"/>
    </row>
    <row r="376" spans="1:10" x14ac:dyDescent="0.3">
      <c r="A376" s="411">
        <v>368</v>
      </c>
      <c r="B376" s="414">
        <v>44000</v>
      </c>
      <c r="C376" s="413" t="s">
        <v>2801</v>
      </c>
      <c r="D376" s="413">
        <v>404404122</v>
      </c>
      <c r="E376" s="412" t="s">
        <v>1000</v>
      </c>
      <c r="F376" s="412">
        <v>1354.17</v>
      </c>
      <c r="G376" s="412">
        <v>5645.83</v>
      </c>
      <c r="H376" s="412">
        <v>7000</v>
      </c>
      <c r="I376" s="412">
        <f t="shared" si="3"/>
        <v>0</v>
      </c>
      <c r="J376" s="98"/>
    </row>
    <row r="377" spans="1:10" x14ac:dyDescent="0.3">
      <c r="A377" s="411">
        <v>369</v>
      </c>
      <c r="B377" s="414">
        <v>43994</v>
      </c>
      <c r="C377" s="413" t="s">
        <v>2802</v>
      </c>
      <c r="D377" s="413">
        <v>405182305</v>
      </c>
      <c r="E377" s="412" t="s">
        <v>1000</v>
      </c>
      <c r="F377" s="412">
        <v>40360.379999999997</v>
      </c>
      <c r="G377" s="412">
        <v>345078.82</v>
      </c>
      <c r="H377" s="412">
        <v>448328.54</v>
      </c>
      <c r="I377" s="412">
        <f t="shared" si="3"/>
        <v>-62889.339999999967</v>
      </c>
      <c r="J377" s="98"/>
    </row>
    <row r="378" spans="1:10" x14ac:dyDescent="0.3">
      <c r="A378" s="411">
        <v>370</v>
      </c>
      <c r="B378" s="414">
        <v>43983</v>
      </c>
      <c r="C378" s="413" t="s">
        <v>603</v>
      </c>
      <c r="D378" s="413" t="s">
        <v>2803</v>
      </c>
      <c r="E378" s="412" t="s">
        <v>484</v>
      </c>
      <c r="F378" s="412">
        <v>2455.6799999999998</v>
      </c>
      <c r="G378" s="412">
        <v>5216.3999999999996</v>
      </c>
      <c r="H378" s="412">
        <v>7672.08</v>
      </c>
      <c r="I378" s="412">
        <f t="shared" si="3"/>
        <v>0</v>
      </c>
      <c r="J378" s="98"/>
    </row>
    <row r="379" spans="1:10" x14ac:dyDescent="0.3">
      <c r="A379" s="411">
        <v>371</v>
      </c>
      <c r="B379" s="414" t="s">
        <v>2854</v>
      </c>
      <c r="C379" s="413" t="s">
        <v>2804</v>
      </c>
      <c r="D379" s="413">
        <v>445394430</v>
      </c>
      <c r="E379" s="412" t="s">
        <v>2780</v>
      </c>
      <c r="F379" s="412">
        <v>2025</v>
      </c>
      <c r="G379" s="412">
        <v>4800</v>
      </c>
      <c r="H379" s="412">
        <v>6825</v>
      </c>
      <c r="I379" s="412">
        <f t="shared" si="3"/>
        <v>0</v>
      </c>
      <c r="J379" s="98"/>
    </row>
    <row r="380" spans="1:10" x14ac:dyDescent="0.3">
      <c r="A380" s="411">
        <v>372</v>
      </c>
      <c r="B380" s="414" t="s">
        <v>2764</v>
      </c>
      <c r="C380" s="413" t="s">
        <v>2805</v>
      </c>
      <c r="D380" s="413"/>
      <c r="E380" s="412" t="s">
        <v>1000</v>
      </c>
      <c r="F380" s="412">
        <v>14.58</v>
      </c>
      <c r="G380" s="412">
        <v>61.95</v>
      </c>
      <c r="H380" s="412">
        <v>76.53</v>
      </c>
      <c r="I380" s="412">
        <f t="shared" si="3"/>
        <v>0</v>
      </c>
      <c r="J380" s="98"/>
    </row>
    <row r="381" spans="1:10" x14ac:dyDescent="0.3">
      <c r="A381" s="411">
        <v>373</v>
      </c>
      <c r="B381" s="414" t="s">
        <v>2764</v>
      </c>
      <c r="C381" s="413" t="s">
        <v>2806</v>
      </c>
      <c r="D381" s="413" t="s">
        <v>2807</v>
      </c>
      <c r="E381" s="412" t="s">
        <v>1000</v>
      </c>
      <c r="F381" s="412">
        <v>3.45</v>
      </c>
      <c r="G381" s="412">
        <v>0</v>
      </c>
      <c r="H381" s="412">
        <v>3.45</v>
      </c>
      <c r="I381" s="412">
        <f t="shared" si="3"/>
        <v>0</v>
      </c>
      <c r="J381" s="98"/>
    </row>
    <row r="382" spans="1:10" x14ac:dyDescent="0.3">
      <c r="A382" s="411">
        <v>374</v>
      </c>
      <c r="B382" s="414">
        <v>44049</v>
      </c>
      <c r="C382" s="413" t="s">
        <v>2808</v>
      </c>
      <c r="D382" s="413">
        <v>400044518</v>
      </c>
      <c r="E382" s="412" t="s">
        <v>2780</v>
      </c>
      <c r="F382" s="412">
        <v>4600</v>
      </c>
      <c r="G382" s="412">
        <v>0</v>
      </c>
      <c r="H382" s="412">
        <v>4600</v>
      </c>
      <c r="I382" s="412">
        <f t="shared" si="3"/>
        <v>0</v>
      </c>
      <c r="J382" s="98"/>
    </row>
    <row r="383" spans="1:10" x14ac:dyDescent="0.3">
      <c r="A383" s="411">
        <v>375</v>
      </c>
      <c r="B383" s="414">
        <v>44036</v>
      </c>
      <c r="C383" s="413" t="s">
        <v>2809</v>
      </c>
      <c r="D383" s="413" t="s">
        <v>2810</v>
      </c>
      <c r="E383" s="412" t="s">
        <v>2780</v>
      </c>
      <c r="F383" s="412">
        <v>81.599999999999994</v>
      </c>
      <c r="G383" s="412">
        <v>0</v>
      </c>
      <c r="H383" s="412">
        <v>81.599999999999994</v>
      </c>
      <c r="I383" s="412">
        <f t="shared" si="3"/>
        <v>0</v>
      </c>
      <c r="J383" s="98"/>
    </row>
    <row r="384" spans="1:10" x14ac:dyDescent="0.3">
      <c r="A384" s="411">
        <v>376</v>
      </c>
      <c r="B384" s="414" t="s">
        <v>2855</v>
      </c>
      <c r="C384" s="413" t="s">
        <v>2811</v>
      </c>
      <c r="D384" s="413">
        <v>420426845</v>
      </c>
      <c r="E384" s="412" t="s">
        <v>2780</v>
      </c>
      <c r="F384" s="412">
        <v>163.19999999999999</v>
      </c>
      <c r="G384" s="412">
        <v>0</v>
      </c>
      <c r="H384" s="412">
        <v>0</v>
      </c>
      <c r="I384" s="412">
        <f t="shared" si="3"/>
        <v>163.19999999999999</v>
      </c>
      <c r="J384" s="98"/>
    </row>
    <row r="385" spans="1:10" x14ac:dyDescent="0.3">
      <c r="A385" s="411">
        <v>377</v>
      </c>
      <c r="B385" s="414">
        <v>44039</v>
      </c>
      <c r="C385" s="413" t="s">
        <v>2812</v>
      </c>
      <c r="D385" s="413">
        <v>212920892</v>
      </c>
      <c r="E385" s="412" t="s">
        <v>2780</v>
      </c>
      <c r="F385" s="412">
        <v>201.6</v>
      </c>
      <c r="G385" s="412">
        <v>0</v>
      </c>
      <c r="H385" s="412">
        <v>201.6</v>
      </c>
      <c r="I385" s="412">
        <f t="shared" si="3"/>
        <v>0</v>
      </c>
      <c r="J385" s="98"/>
    </row>
    <row r="386" spans="1:10" x14ac:dyDescent="0.3">
      <c r="A386" s="411">
        <v>378</v>
      </c>
      <c r="B386" s="414">
        <v>44028</v>
      </c>
      <c r="C386" s="413" t="s">
        <v>2813</v>
      </c>
      <c r="D386" s="413">
        <v>204873388</v>
      </c>
      <c r="E386" s="412" t="s">
        <v>1000</v>
      </c>
      <c r="F386" s="412">
        <v>115728.05</v>
      </c>
      <c r="G386" s="412">
        <v>566135.46</v>
      </c>
      <c r="H386" s="412">
        <v>637146.19999999995</v>
      </c>
      <c r="I386" s="412">
        <f t="shared" si="3"/>
        <v>44717.310000000056</v>
      </c>
      <c r="J386" s="98"/>
    </row>
    <row r="387" spans="1:10" ht="30" x14ac:dyDescent="0.3">
      <c r="A387" s="411">
        <v>379</v>
      </c>
      <c r="B387" s="414">
        <v>43987</v>
      </c>
      <c r="C387" s="413" t="s">
        <v>2814</v>
      </c>
      <c r="D387" s="413" t="s">
        <v>2815</v>
      </c>
      <c r="E387" s="412" t="s">
        <v>1000</v>
      </c>
      <c r="F387" s="412">
        <v>320</v>
      </c>
      <c r="G387" s="412">
        <v>480</v>
      </c>
      <c r="H387" s="412">
        <v>320</v>
      </c>
      <c r="I387" s="412">
        <f t="shared" si="3"/>
        <v>480</v>
      </c>
      <c r="J387" s="98"/>
    </row>
    <row r="388" spans="1:10" x14ac:dyDescent="0.3">
      <c r="A388" s="411">
        <v>380</v>
      </c>
      <c r="B388" s="414">
        <v>44026</v>
      </c>
      <c r="C388" s="413" t="s">
        <v>669</v>
      </c>
      <c r="D388" s="413" t="s">
        <v>668</v>
      </c>
      <c r="E388" s="412" t="s">
        <v>484</v>
      </c>
      <c r="F388" s="412">
        <v>375</v>
      </c>
      <c r="G388" s="412">
        <v>750</v>
      </c>
      <c r="H388" s="412">
        <v>1125</v>
      </c>
      <c r="I388" s="412">
        <f t="shared" si="3"/>
        <v>0</v>
      </c>
      <c r="J388" s="98"/>
    </row>
    <row r="389" spans="1:10" x14ac:dyDescent="0.3">
      <c r="A389" s="411">
        <v>381</v>
      </c>
      <c r="B389" s="414">
        <v>44013</v>
      </c>
      <c r="C389" s="413" t="s">
        <v>717</v>
      </c>
      <c r="D389" s="413" t="s">
        <v>716</v>
      </c>
      <c r="E389" s="412" t="s">
        <v>484</v>
      </c>
      <c r="F389" s="412">
        <v>1500</v>
      </c>
      <c r="G389" s="412">
        <v>3000</v>
      </c>
      <c r="H389" s="412">
        <v>4500</v>
      </c>
      <c r="I389" s="412">
        <f t="shared" si="3"/>
        <v>0</v>
      </c>
      <c r="J389" s="98"/>
    </row>
    <row r="390" spans="1:10" x14ac:dyDescent="0.3">
      <c r="A390" s="411">
        <v>382</v>
      </c>
      <c r="B390" s="414">
        <v>44013</v>
      </c>
      <c r="C390" s="413" t="s">
        <v>727</v>
      </c>
      <c r="D390" s="413" t="s">
        <v>726</v>
      </c>
      <c r="E390" s="412" t="s">
        <v>484</v>
      </c>
      <c r="F390" s="412">
        <v>500</v>
      </c>
      <c r="G390" s="412">
        <v>1000</v>
      </c>
      <c r="H390" s="412">
        <v>1500</v>
      </c>
      <c r="I390" s="412">
        <f t="shared" si="3"/>
        <v>0</v>
      </c>
      <c r="J390" s="98"/>
    </row>
    <row r="391" spans="1:10" x14ac:dyDescent="0.3">
      <c r="A391" s="411">
        <v>383</v>
      </c>
      <c r="B391" s="414" t="s">
        <v>2764</v>
      </c>
      <c r="C391" s="413" t="s">
        <v>2816</v>
      </c>
      <c r="D391" s="413">
        <v>404384395</v>
      </c>
      <c r="E391" s="412" t="s">
        <v>2780</v>
      </c>
      <c r="F391" s="412">
        <v>18102.599999999999</v>
      </c>
      <c r="G391" s="412">
        <v>360</v>
      </c>
      <c r="H391" s="412">
        <v>18462.599999999999</v>
      </c>
      <c r="I391" s="412">
        <f t="shared" si="3"/>
        <v>0</v>
      </c>
      <c r="J391" s="98"/>
    </row>
    <row r="392" spans="1:10" x14ac:dyDescent="0.3">
      <c r="A392" s="411">
        <v>384</v>
      </c>
      <c r="B392" s="414" t="s">
        <v>2764</v>
      </c>
      <c r="C392" s="413" t="s">
        <v>2817</v>
      </c>
      <c r="D392" s="413">
        <v>205119762</v>
      </c>
      <c r="E392" s="412" t="s">
        <v>1000</v>
      </c>
      <c r="F392" s="412">
        <v>22239.200000000001</v>
      </c>
      <c r="G392" s="412">
        <v>11518.9</v>
      </c>
      <c r="H392" s="412">
        <v>13000</v>
      </c>
      <c r="I392" s="412">
        <f t="shared" si="3"/>
        <v>20758.099999999999</v>
      </c>
      <c r="J392" s="98"/>
    </row>
    <row r="393" spans="1:10" x14ac:dyDescent="0.3">
      <c r="A393" s="411">
        <v>385</v>
      </c>
      <c r="B393" s="414">
        <v>44019</v>
      </c>
      <c r="C393" s="413" t="s">
        <v>609</v>
      </c>
      <c r="D393" s="413" t="s">
        <v>608</v>
      </c>
      <c r="E393" s="412" t="s">
        <v>484</v>
      </c>
      <c r="F393" s="412">
        <v>1000</v>
      </c>
      <c r="G393" s="412">
        <v>2000</v>
      </c>
      <c r="H393" s="412">
        <v>3000</v>
      </c>
      <c r="I393" s="412">
        <f t="shared" si="3"/>
        <v>0</v>
      </c>
      <c r="J393" s="98"/>
    </row>
    <row r="394" spans="1:10" ht="105" x14ac:dyDescent="0.3">
      <c r="A394" s="411">
        <v>386</v>
      </c>
      <c r="B394" s="414">
        <v>44132</v>
      </c>
      <c r="C394" s="413" t="s">
        <v>2818</v>
      </c>
      <c r="D394" s="413">
        <v>202191289</v>
      </c>
      <c r="E394" s="412" t="s">
        <v>1000</v>
      </c>
      <c r="F394" s="412">
        <v>0</v>
      </c>
      <c r="G394" s="412">
        <v>2100</v>
      </c>
      <c r="H394" s="412">
        <v>1800</v>
      </c>
      <c r="I394" s="412">
        <f t="shared" si="3"/>
        <v>300</v>
      </c>
      <c r="J394" s="98"/>
    </row>
    <row r="395" spans="1:10" x14ac:dyDescent="0.3">
      <c r="A395" s="411">
        <v>387</v>
      </c>
      <c r="B395" s="414" t="s">
        <v>2856</v>
      </c>
      <c r="C395" s="413" t="s">
        <v>2819</v>
      </c>
      <c r="D395" s="413" t="s">
        <v>2820</v>
      </c>
      <c r="E395" s="412" t="s">
        <v>1000</v>
      </c>
      <c r="F395" s="412">
        <v>11600</v>
      </c>
      <c r="G395" s="412">
        <v>3835</v>
      </c>
      <c r="H395" s="412">
        <v>15435</v>
      </c>
      <c r="I395" s="412">
        <f t="shared" si="3"/>
        <v>0</v>
      </c>
      <c r="J395" s="98"/>
    </row>
    <row r="396" spans="1:10" x14ac:dyDescent="0.3">
      <c r="A396" s="411">
        <v>388</v>
      </c>
      <c r="B396" s="414">
        <v>44055</v>
      </c>
      <c r="C396" s="413" t="s">
        <v>2821</v>
      </c>
      <c r="D396" s="413">
        <v>202395540</v>
      </c>
      <c r="E396" s="412" t="s">
        <v>1000</v>
      </c>
      <c r="F396" s="412">
        <v>2832</v>
      </c>
      <c r="G396" s="412">
        <v>4780</v>
      </c>
      <c r="H396" s="412">
        <v>2832</v>
      </c>
      <c r="I396" s="412">
        <f t="shared" si="3"/>
        <v>4780</v>
      </c>
      <c r="J396" s="98"/>
    </row>
    <row r="397" spans="1:10" x14ac:dyDescent="0.3">
      <c r="A397" s="411">
        <v>389</v>
      </c>
      <c r="B397" s="414">
        <v>44055</v>
      </c>
      <c r="C397" s="413" t="s">
        <v>2822</v>
      </c>
      <c r="D397" s="413">
        <v>204572177</v>
      </c>
      <c r="E397" s="412" t="s">
        <v>1000</v>
      </c>
      <c r="F397" s="412">
        <v>2870</v>
      </c>
      <c r="G397" s="412">
        <v>6800</v>
      </c>
      <c r="H397" s="412">
        <v>2870</v>
      </c>
      <c r="I397" s="412">
        <f t="shared" si="3"/>
        <v>6800</v>
      </c>
      <c r="J397" s="98"/>
    </row>
    <row r="398" spans="1:10" x14ac:dyDescent="0.3">
      <c r="A398" s="411">
        <v>390</v>
      </c>
      <c r="B398" s="414">
        <v>44055</v>
      </c>
      <c r="C398" s="413" t="s">
        <v>2823</v>
      </c>
      <c r="D398" s="413">
        <v>204544216</v>
      </c>
      <c r="E398" s="412" t="s">
        <v>1000</v>
      </c>
      <c r="F398" s="412">
        <v>1203.5999999999999</v>
      </c>
      <c r="G398" s="412">
        <v>0</v>
      </c>
      <c r="H398" s="412">
        <v>1203.5999999999999</v>
      </c>
      <c r="I398" s="412">
        <f t="shared" si="3"/>
        <v>0</v>
      </c>
      <c r="J398" s="98"/>
    </row>
    <row r="399" spans="1:10" x14ac:dyDescent="0.3">
      <c r="A399" s="411">
        <v>393</v>
      </c>
      <c r="B399" s="414">
        <v>44053</v>
      </c>
      <c r="C399" s="413" t="s">
        <v>804</v>
      </c>
      <c r="D399" s="413" t="s">
        <v>803</v>
      </c>
      <c r="E399" s="412" t="s">
        <v>484</v>
      </c>
      <c r="F399" s="412">
        <v>532.26</v>
      </c>
      <c r="G399" s="412">
        <v>1500</v>
      </c>
      <c r="H399" s="412">
        <v>2032.26</v>
      </c>
      <c r="I399" s="412">
        <f t="shared" si="3"/>
        <v>0</v>
      </c>
      <c r="J399" s="98"/>
    </row>
    <row r="400" spans="1:10" x14ac:dyDescent="0.3">
      <c r="A400" s="411">
        <v>394</v>
      </c>
      <c r="B400" s="414">
        <v>44044</v>
      </c>
      <c r="C400" s="413" t="s">
        <v>823</v>
      </c>
      <c r="D400" s="413" t="s">
        <v>2824</v>
      </c>
      <c r="E400" s="412" t="s">
        <v>484</v>
      </c>
      <c r="F400" s="412">
        <v>500</v>
      </c>
      <c r="G400" s="412">
        <v>1000</v>
      </c>
      <c r="H400" s="412">
        <v>1500</v>
      </c>
      <c r="I400" s="412">
        <f t="shared" si="3"/>
        <v>0</v>
      </c>
      <c r="J400" s="98"/>
    </row>
    <row r="401" spans="1:10" x14ac:dyDescent="0.3">
      <c r="A401" s="411">
        <v>395</v>
      </c>
      <c r="B401" s="414">
        <v>44055</v>
      </c>
      <c r="C401" s="413" t="s">
        <v>2825</v>
      </c>
      <c r="D401" s="413">
        <v>204408710</v>
      </c>
      <c r="E401" s="412" t="s">
        <v>1000</v>
      </c>
      <c r="F401" s="412">
        <v>1652</v>
      </c>
      <c r="G401" s="412">
        <v>0</v>
      </c>
      <c r="H401" s="412">
        <v>1652</v>
      </c>
      <c r="I401" s="412">
        <f t="shared" si="3"/>
        <v>0</v>
      </c>
      <c r="J401" s="98"/>
    </row>
    <row r="402" spans="1:10" x14ac:dyDescent="0.3">
      <c r="A402" s="411">
        <v>396</v>
      </c>
      <c r="B402" s="414">
        <v>44055</v>
      </c>
      <c r="C402" s="413" t="s">
        <v>2826</v>
      </c>
      <c r="D402" s="413" t="s">
        <v>2827</v>
      </c>
      <c r="E402" s="412" t="s">
        <v>1000</v>
      </c>
      <c r="F402" s="412">
        <v>3757</v>
      </c>
      <c r="G402" s="412">
        <v>0</v>
      </c>
      <c r="H402" s="412">
        <v>3757</v>
      </c>
      <c r="I402" s="412">
        <f t="shared" si="3"/>
        <v>0</v>
      </c>
      <c r="J402" s="98"/>
    </row>
    <row r="403" spans="1:10" x14ac:dyDescent="0.3">
      <c r="A403" s="411">
        <v>397</v>
      </c>
      <c r="B403" s="414">
        <v>44044</v>
      </c>
      <c r="C403" s="413" t="s">
        <v>2828</v>
      </c>
      <c r="D403" s="413" t="s">
        <v>2829</v>
      </c>
      <c r="E403" s="412" t="s">
        <v>1000</v>
      </c>
      <c r="F403" s="412">
        <v>1080</v>
      </c>
      <c r="G403" s="412">
        <v>0</v>
      </c>
      <c r="H403" s="412">
        <v>1080</v>
      </c>
      <c r="I403" s="412">
        <f t="shared" si="3"/>
        <v>0</v>
      </c>
      <c r="J403" s="98"/>
    </row>
    <row r="404" spans="1:10" x14ac:dyDescent="0.3">
      <c r="A404" s="411">
        <v>398</v>
      </c>
      <c r="B404" s="414">
        <v>44059</v>
      </c>
      <c r="C404" s="413" t="s">
        <v>2830</v>
      </c>
      <c r="D404" s="413">
        <v>405361433</v>
      </c>
      <c r="E404" s="412" t="s">
        <v>1000</v>
      </c>
      <c r="F404" s="412">
        <v>10000</v>
      </c>
      <c r="G404" s="412">
        <v>21900</v>
      </c>
      <c r="H404" s="412">
        <v>26300</v>
      </c>
      <c r="I404" s="412">
        <f t="shared" ref="I404:I429" si="4">F404+G404-H404</f>
        <v>5600</v>
      </c>
      <c r="J404" s="98"/>
    </row>
    <row r="405" spans="1:10" x14ac:dyDescent="0.3">
      <c r="A405" s="411">
        <v>399</v>
      </c>
      <c r="B405" s="414">
        <v>44068</v>
      </c>
      <c r="C405" s="413" t="s">
        <v>2831</v>
      </c>
      <c r="D405" s="413">
        <v>208149859</v>
      </c>
      <c r="E405" s="412" t="s">
        <v>2780</v>
      </c>
      <c r="F405" s="412">
        <v>1350</v>
      </c>
      <c r="G405" s="412">
        <v>216397</v>
      </c>
      <c r="H405" s="412">
        <v>215677</v>
      </c>
      <c r="I405" s="412">
        <f t="shared" si="4"/>
        <v>2070</v>
      </c>
      <c r="J405" s="98"/>
    </row>
    <row r="406" spans="1:10" x14ac:dyDescent="0.3">
      <c r="A406" s="411">
        <v>401</v>
      </c>
      <c r="B406" s="414">
        <v>43997</v>
      </c>
      <c r="C406" s="413" t="s">
        <v>2832</v>
      </c>
      <c r="D406" s="413">
        <v>204559931</v>
      </c>
      <c r="E406" s="412" t="s">
        <v>2780</v>
      </c>
      <c r="F406" s="412">
        <v>4820</v>
      </c>
      <c r="G406" s="412">
        <v>0</v>
      </c>
      <c r="H406" s="412">
        <v>4820</v>
      </c>
      <c r="I406" s="412">
        <f t="shared" si="4"/>
        <v>0</v>
      </c>
      <c r="J406" s="98"/>
    </row>
    <row r="407" spans="1:10" x14ac:dyDescent="0.3">
      <c r="A407" s="411">
        <v>402</v>
      </c>
      <c r="B407" s="414">
        <v>44079</v>
      </c>
      <c r="C407" s="413" t="s">
        <v>2833</v>
      </c>
      <c r="D407" s="413">
        <v>201990104</v>
      </c>
      <c r="E407" s="412" t="s">
        <v>1000</v>
      </c>
      <c r="F407" s="412">
        <v>0</v>
      </c>
      <c r="G407" s="412">
        <v>12870.34</v>
      </c>
      <c r="H407" s="412">
        <v>7331.34</v>
      </c>
      <c r="I407" s="412">
        <f t="shared" si="4"/>
        <v>5539</v>
      </c>
      <c r="J407" s="98"/>
    </row>
    <row r="408" spans="1:10" x14ac:dyDescent="0.3">
      <c r="A408" s="411">
        <v>403</v>
      </c>
      <c r="B408" s="414">
        <v>44058</v>
      </c>
      <c r="C408" s="413" t="s">
        <v>2834</v>
      </c>
      <c r="D408" s="413">
        <v>439393390</v>
      </c>
      <c r="E408" s="412" t="s">
        <v>1000</v>
      </c>
      <c r="F408" s="412">
        <v>77.42</v>
      </c>
      <c r="G408" s="412">
        <v>100</v>
      </c>
      <c r="H408" s="412">
        <v>127.42</v>
      </c>
      <c r="I408" s="412">
        <f t="shared" si="4"/>
        <v>50.000000000000014</v>
      </c>
      <c r="J408" s="98"/>
    </row>
    <row r="409" spans="1:10" x14ac:dyDescent="0.3">
      <c r="A409" s="411">
        <v>404</v>
      </c>
      <c r="B409" s="414">
        <v>44060</v>
      </c>
      <c r="C409" s="413" t="s">
        <v>2835</v>
      </c>
      <c r="D409" s="413">
        <v>400013748</v>
      </c>
      <c r="E409" s="412" t="s">
        <v>1000</v>
      </c>
      <c r="F409" s="412">
        <v>100.32</v>
      </c>
      <c r="G409" s="412">
        <v>90</v>
      </c>
      <c r="H409" s="412">
        <v>190.32</v>
      </c>
      <c r="I409" s="412">
        <f t="shared" si="4"/>
        <v>0</v>
      </c>
      <c r="J409" s="98"/>
    </row>
    <row r="410" spans="1:10" x14ac:dyDescent="0.3">
      <c r="A410" s="411">
        <v>405</v>
      </c>
      <c r="B410" s="414">
        <v>44135</v>
      </c>
      <c r="C410" s="413" t="s">
        <v>2836</v>
      </c>
      <c r="D410" s="413">
        <v>402098494</v>
      </c>
      <c r="E410" s="412" t="s">
        <v>1000</v>
      </c>
      <c r="F410" s="412">
        <v>0</v>
      </c>
      <c r="G410" s="412">
        <v>60026</v>
      </c>
      <c r="H410" s="412">
        <v>59126</v>
      </c>
      <c r="I410" s="412">
        <f t="shared" si="4"/>
        <v>900</v>
      </c>
      <c r="J410" s="98"/>
    </row>
    <row r="411" spans="1:10" x14ac:dyDescent="0.3">
      <c r="A411" s="411">
        <v>406</v>
      </c>
      <c r="B411" s="414">
        <v>43896</v>
      </c>
      <c r="C411" s="413" t="s">
        <v>2837</v>
      </c>
      <c r="D411" s="413">
        <v>205050905</v>
      </c>
      <c r="E411" s="412" t="s">
        <v>2780</v>
      </c>
      <c r="F411" s="412">
        <v>941.31</v>
      </c>
      <c r="G411" s="412">
        <v>0</v>
      </c>
      <c r="H411" s="412">
        <v>0</v>
      </c>
      <c r="I411" s="412">
        <f t="shared" si="4"/>
        <v>941.31</v>
      </c>
      <c r="J411" s="98"/>
    </row>
    <row r="412" spans="1:10" x14ac:dyDescent="0.3">
      <c r="A412" s="411">
        <v>407</v>
      </c>
      <c r="B412" s="414">
        <v>44099</v>
      </c>
      <c r="C412" s="413" t="s">
        <v>2838</v>
      </c>
      <c r="D412" s="413">
        <v>404868639</v>
      </c>
      <c r="E412" s="412" t="s">
        <v>1000</v>
      </c>
      <c r="F412" s="412">
        <v>0</v>
      </c>
      <c r="G412" s="412">
        <v>76571.649999999994</v>
      </c>
      <c r="H412" s="412">
        <v>67032.91</v>
      </c>
      <c r="I412" s="412">
        <f t="shared" si="4"/>
        <v>9538.7399999999907</v>
      </c>
      <c r="J412" s="98"/>
    </row>
    <row r="413" spans="1:10" x14ac:dyDescent="0.3">
      <c r="A413" s="411">
        <v>408</v>
      </c>
      <c r="B413" s="414">
        <v>44135</v>
      </c>
      <c r="C413" s="413" t="s">
        <v>2839</v>
      </c>
      <c r="D413" s="413">
        <v>405241331</v>
      </c>
      <c r="E413" s="412" t="s">
        <v>2780</v>
      </c>
      <c r="F413" s="412">
        <v>0</v>
      </c>
      <c r="G413" s="412">
        <v>2300</v>
      </c>
      <c r="H413" s="412">
        <v>1150</v>
      </c>
      <c r="I413" s="412">
        <f t="shared" si="4"/>
        <v>1150</v>
      </c>
      <c r="J413" s="98"/>
    </row>
    <row r="414" spans="1:10" x14ac:dyDescent="0.3">
      <c r="A414" s="411">
        <v>409</v>
      </c>
      <c r="B414" s="414">
        <v>44115</v>
      </c>
      <c r="C414" s="413" t="s">
        <v>2840</v>
      </c>
      <c r="D414" s="413">
        <v>231171166</v>
      </c>
      <c r="E414" s="412" t="s">
        <v>1000</v>
      </c>
      <c r="F414" s="412">
        <v>0</v>
      </c>
      <c r="G414" s="412">
        <v>566.4</v>
      </c>
      <c r="H414" s="412">
        <v>0</v>
      </c>
      <c r="I414" s="412">
        <f t="shared" si="4"/>
        <v>566.4</v>
      </c>
      <c r="J414" s="98"/>
    </row>
    <row r="415" spans="1:10" ht="45" x14ac:dyDescent="0.3">
      <c r="A415" s="411">
        <v>410</v>
      </c>
      <c r="B415" s="414">
        <v>44115</v>
      </c>
      <c r="C415" s="413" t="s">
        <v>2841</v>
      </c>
      <c r="D415" s="413">
        <v>431437091</v>
      </c>
      <c r="E415" s="412" t="s">
        <v>1000</v>
      </c>
      <c r="F415" s="412">
        <v>0</v>
      </c>
      <c r="G415" s="412">
        <v>200</v>
      </c>
      <c r="H415" s="412">
        <v>0</v>
      </c>
      <c r="I415" s="412">
        <f t="shared" si="4"/>
        <v>200</v>
      </c>
      <c r="J415" s="98"/>
    </row>
    <row r="416" spans="1:10" x14ac:dyDescent="0.3">
      <c r="A416" s="411">
        <v>411</v>
      </c>
      <c r="B416" s="414">
        <v>44132</v>
      </c>
      <c r="C416" s="413" t="s">
        <v>2842</v>
      </c>
      <c r="D416" s="413">
        <v>433107657</v>
      </c>
      <c r="E416" s="412" t="s">
        <v>1000</v>
      </c>
      <c r="F416" s="412">
        <v>0</v>
      </c>
      <c r="G416" s="412">
        <v>15500</v>
      </c>
      <c r="H416" s="412">
        <v>7500</v>
      </c>
      <c r="I416" s="412">
        <f t="shared" si="4"/>
        <v>8000</v>
      </c>
      <c r="J416" s="98"/>
    </row>
    <row r="417" spans="1:10" x14ac:dyDescent="0.3">
      <c r="A417" s="411">
        <v>412</v>
      </c>
      <c r="B417" s="414">
        <v>44132</v>
      </c>
      <c r="C417" s="413" t="s">
        <v>2843</v>
      </c>
      <c r="D417" s="413">
        <v>211323511</v>
      </c>
      <c r="E417" s="412" t="s">
        <v>1000</v>
      </c>
      <c r="F417" s="412">
        <v>0</v>
      </c>
      <c r="G417" s="412">
        <v>9840</v>
      </c>
      <c r="H417" s="412">
        <v>0</v>
      </c>
      <c r="I417" s="412">
        <f t="shared" si="4"/>
        <v>9840</v>
      </c>
      <c r="J417" s="98"/>
    </row>
    <row r="418" spans="1:10" x14ac:dyDescent="0.3">
      <c r="A418" s="411">
        <v>413</v>
      </c>
      <c r="B418" s="414">
        <v>44135</v>
      </c>
      <c r="C418" s="413" t="s">
        <v>2092</v>
      </c>
      <c r="D418" s="413">
        <v>405116360</v>
      </c>
      <c r="E418" s="412" t="s">
        <v>1000</v>
      </c>
      <c r="F418" s="412">
        <v>0</v>
      </c>
      <c r="G418" s="412">
        <v>3580</v>
      </c>
      <c r="H418" s="412">
        <v>0</v>
      </c>
      <c r="I418" s="412">
        <f t="shared" si="4"/>
        <v>3580</v>
      </c>
      <c r="J418" s="98"/>
    </row>
    <row r="419" spans="1:10" x14ac:dyDescent="0.3">
      <c r="A419" s="411">
        <v>414</v>
      </c>
      <c r="B419" s="414" t="s">
        <v>2764</v>
      </c>
      <c r="C419" s="413" t="s">
        <v>2844</v>
      </c>
      <c r="D419" s="413">
        <v>200272908</v>
      </c>
      <c r="E419" s="412" t="s">
        <v>2780</v>
      </c>
      <c r="F419" s="412">
        <v>11596.64</v>
      </c>
      <c r="G419" s="412">
        <v>41791.14</v>
      </c>
      <c r="H419" s="412">
        <v>40000</v>
      </c>
      <c r="I419" s="412">
        <f t="shared" si="4"/>
        <v>13387.779999999999</v>
      </c>
      <c r="J419" s="98"/>
    </row>
    <row r="420" spans="1:10" x14ac:dyDescent="0.3">
      <c r="A420" s="411">
        <v>415</v>
      </c>
      <c r="B420" s="414" t="s">
        <v>2764</v>
      </c>
      <c r="C420" s="413" t="s">
        <v>2845</v>
      </c>
      <c r="D420" s="413">
        <v>402104959</v>
      </c>
      <c r="E420" s="412" t="s">
        <v>1000</v>
      </c>
      <c r="F420" s="412">
        <v>20</v>
      </c>
      <c r="G420" s="412">
        <v>0</v>
      </c>
      <c r="H420" s="412">
        <v>0</v>
      </c>
      <c r="I420" s="412">
        <f t="shared" si="4"/>
        <v>20</v>
      </c>
      <c r="J420" s="98"/>
    </row>
    <row r="421" spans="1:10" ht="30" x14ac:dyDescent="0.3">
      <c r="A421" s="411">
        <v>416</v>
      </c>
      <c r="B421" s="414">
        <v>43997</v>
      </c>
      <c r="C421" s="413" t="s">
        <v>2846</v>
      </c>
      <c r="D421" s="413">
        <v>211323735</v>
      </c>
      <c r="E421" s="412" t="s">
        <v>1000</v>
      </c>
      <c r="F421" s="412">
        <v>1000</v>
      </c>
      <c r="G421" s="412">
        <v>2360</v>
      </c>
      <c r="H421" s="412">
        <v>3360</v>
      </c>
      <c r="I421" s="412">
        <f t="shared" si="4"/>
        <v>0</v>
      </c>
      <c r="J421" s="98"/>
    </row>
    <row r="422" spans="1:10" x14ac:dyDescent="0.3">
      <c r="A422" s="411">
        <v>417</v>
      </c>
      <c r="B422" s="414" t="s">
        <v>2764</v>
      </c>
      <c r="C422" s="413" t="s">
        <v>2847</v>
      </c>
      <c r="D422" s="413">
        <v>226146872</v>
      </c>
      <c r="E422" s="412" t="s">
        <v>2780</v>
      </c>
      <c r="F422" s="412">
        <v>2307</v>
      </c>
      <c r="G422" s="412">
        <v>1102</v>
      </c>
      <c r="H422" s="412">
        <v>2913</v>
      </c>
      <c r="I422" s="412">
        <f t="shared" si="4"/>
        <v>496</v>
      </c>
      <c r="J422" s="98"/>
    </row>
    <row r="423" spans="1:10" x14ac:dyDescent="0.3">
      <c r="A423" s="411">
        <v>418</v>
      </c>
      <c r="B423" s="414" t="s">
        <v>2764</v>
      </c>
      <c r="C423" s="413" t="s">
        <v>2848</v>
      </c>
      <c r="D423" s="413">
        <v>204566978</v>
      </c>
      <c r="E423" s="412" t="s">
        <v>1000</v>
      </c>
      <c r="F423" s="412">
        <v>9582.56</v>
      </c>
      <c r="G423" s="412">
        <v>37637.589999999997</v>
      </c>
      <c r="H423" s="412">
        <v>26099.82</v>
      </c>
      <c r="I423" s="412">
        <f t="shared" si="4"/>
        <v>21120.329999999994</v>
      </c>
      <c r="J423" s="98"/>
    </row>
    <row r="424" spans="1:10" x14ac:dyDescent="0.3">
      <c r="A424" s="411">
        <v>419</v>
      </c>
      <c r="B424" s="414" t="s">
        <v>2764</v>
      </c>
      <c r="C424" s="413" t="s">
        <v>2849</v>
      </c>
      <c r="D424" s="413">
        <v>1023001924</v>
      </c>
      <c r="E424" s="412" t="s">
        <v>1000</v>
      </c>
      <c r="F424" s="412">
        <v>1000</v>
      </c>
      <c r="G424" s="412">
        <v>100</v>
      </c>
      <c r="H424" s="412">
        <v>1100</v>
      </c>
      <c r="I424" s="412">
        <f t="shared" si="4"/>
        <v>0</v>
      </c>
      <c r="J424" s="98"/>
    </row>
    <row r="425" spans="1:10" x14ac:dyDescent="0.3">
      <c r="A425" s="411">
        <v>420</v>
      </c>
      <c r="B425" s="414">
        <v>43871</v>
      </c>
      <c r="C425" s="413" t="s">
        <v>503</v>
      </c>
      <c r="D425" s="413">
        <v>205186957</v>
      </c>
      <c r="E425" s="412" t="s">
        <v>484</v>
      </c>
      <c r="F425" s="412">
        <v>1028.4100000000001</v>
      </c>
      <c r="G425" s="412">
        <v>1970.49</v>
      </c>
      <c r="H425" s="412">
        <v>2898.12</v>
      </c>
      <c r="I425" s="412">
        <f t="shared" si="4"/>
        <v>100.7800000000002</v>
      </c>
      <c r="J425" s="98"/>
    </row>
    <row r="426" spans="1:10" x14ac:dyDescent="0.3">
      <c r="A426" s="411">
        <v>421</v>
      </c>
      <c r="B426" s="414">
        <v>43866</v>
      </c>
      <c r="C426" s="413" t="s">
        <v>2850</v>
      </c>
      <c r="D426" s="413">
        <v>430804613</v>
      </c>
      <c r="E426" s="412" t="s">
        <v>1000</v>
      </c>
      <c r="F426" s="412">
        <v>1000</v>
      </c>
      <c r="G426" s="412">
        <v>2000</v>
      </c>
      <c r="H426" s="412">
        <v>2000</v>
      </c>
      <c r="I426" s="412">
        <f t="shared" si="4"/>
        <v>1000</v>
      </c>
      <c r="J426" s="98"/>
    </row>
    <row r="427" spans="1:10" x14ac:dyDescent="0.3">
      <c r="A427" s="411">
        <v>422</v>
      </c>
      <c r="B427" s="414">
        <v>43950</v>
      </c>
      <c r="C427" s="413" t="s">
        <v>2851</v>
      </c>
      <c r="D427" s="413">
        <v>205284789</v>
      </c>
      <c r="E427" s="412" t="s">
        <v>1000</v>
      </c>
      <c r="F427" s="412">
        <v>5940</v>
      </c>
      <c r="G427" s="412">
        <v>102538</v>
      </c>
      <c r="H427" s="412">
        <v>108478</v>
      </c>
      <c r="I427" s="412">
        <f t="shared" si="4"/>
        <v>0</v>
      </c>
      <c r="J427" s="98"/>
    </row>
    <row r="428" spans="1:10" x14ac:dyDescent="0.3">
      <c r="A428" s="411">
        <v>423</v>
      </c>
      <c r="B428" s="414" t="s">
        <v>2764</v>
      </c>
      <c r="C428" s="413" t="s">
        <v>2852</v>
      </c>
      <c r="D428" s="413">
        <v>405036857</v>
      </c>
      <c r="E428" s="412" t="s">
        <v>2780</v>
      </c>
      <c r="F428" s="412">
        <v>5212</v>
      </c>
      <c r="G428" s="412">
        <v>0</v>
      </c>
      <c r="H428" s="412">
        <v>5212</v>
      </c>
      <c r="I428" s="412">
        <f t="shared" si="4"/>
        <v>0</v>
      </c>
      <c r="J428" s="98"/>
    </row>
    <row r="429" spans="1:10" x14ac:dyDescent="0.3">
      <c r="A429" s="411">
        <v>424</v>
      </c>
      <c r="B429" s="414" t="s">
        <v>2764</v>
      </c>
      <c r="C429" s="413" t="s">
        <v>2853</v>
      </c>
      <c r="D429" s="413">
        <v>205159362</v>
      </c>
      <c r="E429" s="412" t="s">
        <v>1000</v>
      </c>
      <c r="F429" s="412">
        <v>3650</v>
      </c>
      <c r="G429" s="412">
        <v>3300</v>
      </c>
      <c r="H429" s="412">
        <v>6950</v>
      </c>
      <c r="I429" s="412">
        <f t="shared" si="4"/>
        <v>0</v>
      </c>
      <c r="J429" s="98"/>
    </row>
    <row r="430" spans="1:10" x14ac:dyDescent="0.3">
      <c r="A430" s="158" t="s">
        <v>261</v>
      </c>
      <c r="B430" s="186"/>
      <c r="C430" s="166"/>
      <c r="D430" s="166"/>
      <c r="E430" s="165"/>
      <c r="F430" s="165"/>
      <c r="G430" s="233"/>
      <c r="H430" s="238" t="s">
        <v>374</v>
      </c>
      <c r="I430" s="341">
        <f>SUM(I9:I429)</f>
        <v>249844.26000000004</v>
      </c>
      <c r="J430" s="98"/>
    </row>
    <row r="432" spans="1:10" x14ac:dyDescent="0.3">
      <c r="A432" s="173" t="s">
        <v>396</v>
      </c>
    </row>
    <row r="434" spans="1:12" x14ac:dyDescent="0.3">
      <c r="B434" s="175" t="s">
        <v>96</v>
      </c>
      <c r="F434" s="176"/>
    </row>
    <row r="435" spans="1:12" x14ac:dyDescent="0.3">
      <c r="F435" s="174"/>
      <c r="I435" s="174"/>
      <c r="J435" s="174"/>
      <c r="K435" s="174"/>
      <c r="L435" s="174"/>
    </row>
    <row r="436" spans="1:12" x14ac:dyDescent="0.3">
      <c r="C436" s="177"/>
      <c r="F436" s="177"/>
      <c r="G436" s="177"/>
      <c r="H436" s="180"/>
      <c r="I436" s="178"/>
      <c r="J436" s="174"/>
      <c r="K436" s="174"/>
      <c r="L436" s="174"/>
    </row>
    <row r="437" spans="1:12" x14ac:dyDescent="0.3">
      <c r="A437" s="174"/>
      <c r="C437" s="179" t="s">
        <v>251</v>
      </c>
      <c r="F437" s="180" t="s">
        <v>256</v>
      </c>
      <c r="G437" s="179"/>
      <c r="H437" s="179"/>
      <c r="I437" s="178"/>
      <c r="J437" s="174"/>
      <c r="K437" s="174"/>
      <c r="L437" s="174"/>
    </row>
    <row r="438" spans="1:12" x14ac:dyDescent="0.3">
      <c r="A438" s="174"/>
      <c r="C438" s="181" t="s">
        <v>127</v>
      </c>
      <c r="F438" s="173" t="s">
        <v>252</v>
      </c>
      <c r="I438" s="174"/>
      <c r="J438" s="174"/>
      <c r="K438" s="174"/>
      <c r="L438" s="174"/>
    </row>
    <row r="439" spans="1:12" s="174" customFormat="1" x14ac:dyDescent="0.3">
      <c r="B439" s="173"/>
      <c r="C439" s="181"/>
      <c r="G439" s="181"/>
      <c r="H439" s="181"/>
    </row>
    <row r="440" spans="1:12" s="174" customFormat="1" ht="12.75" x14ac:dyDescent="0.2"/>
    <row r="441" spans="1:12" s="174" customFormat="1" ht="12.75" x14ac:dyDescent="0.2"/>
    <row r="442" spans="1:12" s="174" customFormat="1" ht="12.75" x14ac:dyDescent="0.2"/>
    <row r="443" spans="1:12" s="174" customFormat="1" ht="12.75" x14ac:dyDescent="0.2"/>
  </sheetData>
  <autoFilter ref="A8:L430"/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430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D60" sqref="D60"/>
    </sheetView>
  </sheetViews>
  <sheetFormatPr defaultRowHeight="12.75" x14ac:dyDescent="0.2"/>
  <cols>
    <col min="1" max="1" width="7.28515625" style="189" customWidth="1"/>
    <col min="2" max="2" width="57.28515625" style="189" customWidth="1"/>
    <col min="3" max="3" width="24.140625" style="189" customWidth="1"/>
    <col min="4" max="16384" width="9.140625" style="189"/>
  </cols>
  <sheetData>
    <row r="1" spans="1:3" s="6" customFormat="1" ht="18.75" customHeight="1" x14ac:dyDescent="0.3">
      <c r="A1" s="509" t="s">
        <v>460</v>
      </c>
      <c r="B1" s="509"/>
      <c r="C1" s="346" t="s">
        <v>97</v>
      </c>
    </row>
    <row r="2" spans="1:3" s="6" customFormat="1" ht="15" x14ac:dyDescent="0.3">
      <c r="A2" s="509"/>
      <c r="B2" s="509"/>
      <c r="C2" s="343" t="str">
        <f>'ფორმა N1'!K2</f>
        <v>01.09.2020 - 31.10.2020</v>
      </c>
    </row>
    <row r="3" spans="1:3" s="6" customFormat="1" ht="15" x14ac:dyDescent="0.3">
      <c r="A3" s="378" t="s">
        <v>128</v>
      </c>
      <c r="B3" s="344"/>
      <c r="C3" s="345"/>
    </row>
    <row r="4" spans="1:3" s="6" customFormat="1" ht="15" x14ac:dyDescent="0.3">
      <c r="A4" s="107"/>
      <c r="B4" s="344"/>
      <c r="C4" s="345"/>
    </row>
    <row r="5" spans="1:3" s="21" customFormat="1" ht="15" x14ac:dyDescent="0.3">
      <c r="A5" s="510" t="s">
        <v>257</v>
      </c>
      <c r="B5" s="510"/>
      <c r="C5" s="107"/>
    </row>
    <row r="6" spans="1:3" s="21" customFormat="1" ht="15" x14ac:dyDescent="0.3">
      <c r="A6" s="511" t="str">
        <f>'ფორმა N1'!A5</f>
        <v>მოქალაქეთა პოლიტიკური გაერთიანება „ლელო საქართველოსთვის“</v>
      </c>
      <c r="B6" s="511"/>
      <c r="C6" s="107"/>
    </row>
    <row r="7" spans="1:3" x14ac:dyDescent="0.2">
      <c r="A7" s="379"/>
      <c r="B7" s="379"/>
      <c r="C7" s="379"/>
    </row>
    <row r="8" spans="1:3" x14ac:dyDescent="0.2">
      <c r="A8" s="379"/>
      <c r="B8" s="379"/>
      <c r="C8" s="379"/>
    </row>
    <row r="9" spans="1:3" ht="30" customHeight="1" x14ac:dyDescent="0.2">
      <c r="A9" s="380" t="s">
        <v>64</v>
      </c>
      <c r="B9" s="380" t="s">
        <v>11</v>
      </c>
      <c r="C9" s="381" t="s">
        <v>9</v>
      </c>
    </row>
    <row r="10" spans="1:3" ht="15" x14ac:dyDescent="0.3">
      <c r="A10" s="382">
        <v>1</v>
      </c>
      <c r="B10" s="383" t="s">
        <v>57</v>
      </c>
      <c r="C10" s="398">
        <f>'ფორმა N4'!D11+'ფორმა N5'!D9</f>
        <v>5979269.1700000009</v>
      </c>
    </row>
    <row r="11" spans="1:3" ht="15" x14ac:dyDescent="0.3">
      <c r="A11" s="385">
        <v>1.1000000000000001</v>
      </c>
      <c r="B11" s="383" t="s">
        <v>461</v>
      </c>
      <c r="C11" s="399">
        <f>'ფორმა N4'!D39+'ფორმა N5'!D37</f>
        <v>4737890.3</v>
      </c>
    </row>
    <row r="12" spans="1:3" ht="15" x14ac:dyDescent="0.3">
      <c r="A12" s="386" t="s">
        <v>30</v>
      </c>
      <c r="B12" s="383" t="s">
        <v>462</v>
      </c>
      <c r="C12" s="399">
        <f>'ფორმა N4'!D40+'ფორმა N5'!D38</f>
        <v>2438770.98</v>
      </c>
    </row>
    <row r="13" spans="1:3" ht="15" x14ac:dyDescent="0.3">
      <c r="A13" s="385">
        <v>1.2</v>
      </c>
      <c r="B13" s="383" t="s">
        <v>58</v>
      </c>
      <c r="C13" s="399">
        <f>'ფორმა N4'!D12+'ფორმა N5'!D10</f>
        <v>364319.13</v>
      </c>
    </row>
    <row r="14" spans="1:3" ht="15" x14ac:dyDescent="0.3">
      <c r="A14" s="385">
        <v>1.3</v>
      </c>
      <c r="B14" s="383" t="s">
        <v>463</v>
      </c>
      <c r="C14" s="399">
        <f>'ფორმა N4'!D17+'ფორმა N5'!D15</f>
        <v>0</v>
      </c>
    </row>
    <row r="15" spans="1:3" ht="15" x14ac:dyDescent="0.2">
      <c r="A15" s="508"/>
      <c r="B15" s="508"/>
      <c r="C15" s="508"/>
    </row>
    <row r="16" spans="1:3" ht="30" customHeight="1" x14ac:dyDescent="0.2">
      <c r="A16" s="380" t="s">
        <v>64</v>
      </c>
      <c r="B16" s="380" t="s">
        <v>232</v>
      </c>
      <c r="C16" s="381" t="s">
        <v>67</v>
      </c>
    </row>
    <row r="17" spans="1:4" ht="15" x14ac:dyDescent="0.3">
      <c r="A17" s="382">
        <v>2</v>
      </c>
      <c r="B17" s="383" t="s">
        <v>464</v>
      </c>
      <c r="C17" s="384">
        <f>'ფორმა N2'!D9+'ფორმა N2'!C26+'ფორმა N3'!D9+'ფორმა N3'!C26</f>
        <v>5999459.0099999998</v>
      </c>
    </row>
    <row r="18" spans="1:4" ht="15" x14ac:dyDescent="0.3">
      <c r="A18" s="387">
        <v>2.1</v>
      </c>
      <c r="B18" s="383" t="s">
        <v>465</v>
      </c>
      <c r="C18" s="383">
        <f>'ფორმა N2'!D17+'ფორმა N3'!D17</f>
        <v>0</v>
      </c>
    </row>
    <row r="19" spans="1:4" ht="15" x14ac:dyDescent="0.3">
      <c r="A19" s="387">
        <v>2.2000000000000002</v>
      </c>
      <c r="B19" s="383" t="s">
        <v>466</v>
      </c>
      <c r="C19" s="383">
        <f>'ფორმა N2'!D18+'ფორმა N3'!D18</f>
        <v>0</v>
      </c>
    </row>
    <row r="20" spans="1:4" ht="15" x14ac:dyDescent="0.3">
      <c r="A20" s="387">
        <v>2.2999999999999998</v>
      </c>
      <c r="B20" s="383" t="s">
        <v>467</v>
      </c>
      <c r="C20" s="388">
        <f>SUM(C21:C25)</f>
        <v>5999459.0099999998</v>
      </c>
    </row>
    <row r="21" spans="1:4" ht="15" x14ac:dyDescent="0.3">
      <c r="A21" s="386" t="s">
        <v>468</v>
      </c>
      <c r="B21" s="389" t="s">
        <v>469</v>
      </c>
      <c r="C21" s="383">
        <f>'ფორმა N2'!D13+'ფორმა N3'!D13</f>
        <v>5984874.0099999998</v>
      </c>
    </row>
    <row r="22" spans="1:4" ht="15" x14ac:dyDescent="0.3">
      <c r="A22" s="386" t="s">
        <v>470</v>
      </c>
      <c r="B22" s="389" t="s">
        <v>471</v>
      </c>
      <c r="C22" s="383">
        <f>'ფორმა N2'!C27+'ფორმა N3'!C27</f>
        <v>13585</v>
      </c>
    </row>
    <row r="23" spans="1:4" ht="15" x14ac:dyDescent="0.3">
      <c r="A23" s="386" t="s">
        <v>472</v>
      </c>
      <c r="B23" s="389" t="s">
        <v>473</v>
      </c>
      <c r="C23" s="383">
        <f>'ფორმა N2'!D14+'ფორმა N3'!D14</f>
        <v>1000</v>
      </c>
    </row>
    <row r="24" spans="1:4" ht="15" x14ac:dyDescent="0.3">
      <c r="A24" s="386" t="s">
        <v>474</v>
      </c>
      <c r="B24" s="389" t="s">
        <v>475</v>
      </c>
      <c r="C24" s="383">
        <f>'ფორმა N2'!C31+'ფორმა N3'!C31</f>
        <v>0</v>
      </c>
    </row>
    <row r="25" spans="1:4" ht="15" x14ac:dyDescent="0.3">
      <c r="A25" s="386" t="s">
        <v>476</v>
      </c>
      <c r="B25" s="389" t="s">
        <v>477</v>
      </c>
      <c r="C25" s="383">
        <f>'ფორმა N2'!D11+'ფორმა N3'!D11</f>
        <v>0</v>
      </c>
    </row>
    <row r="26" spans="1:4" ht="15" x14ac:dyDescent="0.3">
      <c r="A26" s="396"/>
      <c r="B26" s="395"/>
      <c r="C26" s="394"/>
    </row>
    <row r="27" spans="1:4" ht="15" x14ac:dyDescent="0.3">
      <c r="A27" s="396"/>
      <c r="B27" s="395"/>
      <c r="C27" s="394"/>
    </row>
    <row r="28" spans="1:4" ht="15" x14ac:dyDescent="0.3">
      <c r="A28" s="21"/>
      <c r="B28" s="21"/>
      <c r="C28" s="21"/>
      <c r="D28" s="393"/>
    </row>
    <row r="29" spans="1:4" ht="15" x14ac:dyDescent="0.3">
      <c r="A29" s="187" t="s">
        <v>96</v>
      </c>
      <c r="B29" s="21"/>
      <c r="C29" s="21"/>
      <c r="D29" s="393"/>
    </row>
    <row r="30" spans="1:4" ht="15" x14ac:dyDescent="0.3">
      <c r="A30" s="21"/>
      <c r="B30" s="21"/>
      <c r="C30" s="21"/>
      <c r="D30" s="393"/>
    </row>
    <row r="31" spans="1:4" ht="15" x14ac:dyDescent="0.3">
      <c r="A31" s="21"/>
      <c r="B31" s="21"/>
      <c r="C31" s="21"/>
      <c r="D31" s="392"/>
    </row>
    <row r="32" spans="1:4" ht="15" x14ac:dyDescent="0.3">
      <c r="B32" s="187" t="s">
        <v>254</v>
      </c>
      <c r="C32" s="21"/>
      <c r="D32" s="392"/>
    </row>
    <row r="33" spans="2:4" ht="15" x14ac:dyDescent="0.3">
      <c r="B33" s="21" t="s">
        <v>253</v>
      </c>
      <c r="C33" s="21"/>
      <c r="D33" s="392"/>
    </row>
    <row r="34" spans="2:4" x14ac:dyDescent="0.2">
      <c r="B34" s="391" t="s">
        <v>127</v>
      </c>
      <c r="D34" s="39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scale="92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7" zoomScale="80" zoomScaleNormal="100" zoomScaleSheetLayoutView="80" workbookViewId="0">
      <selection activeCell="C14" activeCellId="3" sqref="C47:D57 C35:D39 C27:D28 C14:D15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7" t="s">
        <v>284</v>
      </c>
      <c r="B1" s="69"/>
      <c r="C1" s="485" t="s">
        <v>97</v>
      </c>
      <c r="D1" s="485"/>
      <c r="E1" s="101"/>
    </row>
    <row r="2" spans="1:7" x14ac:dyDescent="0.3">
      <c r="A2" s="69" t="s">
        <v>128</v>
      </c>
      <c r="B2" s="69"/>
      <c r="C2" s="483" t="str">
        <f>'ფორმა N1'!K2</f>
        <v>01.09.2020 - 31.10.2020</v>
      </c>
      <c r="D2" s="484"/>
      <c r="E2" s="101"/>
    </row>
    <row r="3" spans="1:7" x14ac:dyDescent="0.3">
      <c r="A3" s="67"/>
      <c r="B3" s="69"/>
      <c r="C3" s="68"/>
      <c r="D3" s="68"/>
      <c r="E3" s="101"/>
    </row>
    <row r="4" spans="1:7" x14ac:dyDescent="0.3">
      <c r="A4" s="70" t="s">
        <v>257</v>
      </c>
      <c r="B4" s="95"/>
      <c r="C4" s="96"/>
      <c r="D4" s="69"/>
      <c r="E4" s="101"/>
    </row>
    <row r="5" spans="1:7" x14ac:dyDescent="0.3">
      <c r="A5" s="210" t="str">
        <f>'ფორმა N1'!A5</f>
        <v>მოქალაქეთა პოლიტიკური გაერთიანება „ლელო საქართველოსთვის“</v>
      </c>
      <c r="B5" s="12"/>
      <c r="C5" s="12"/>
      <c r="E5" s="101"/>
    </row>
    <row r="6" spans="1:7" x14ac:dyDescent="0.3">
      <c r="A6" s="97"/>
      <c r="B6" s="97"/>
      <c r="C6" s="97"/>
      <c r="D6" s="98"/>
      <c r="E6" s="101"/>
    </row>
    <row r="7" spans="1:7" x14ac:dyDescent="0.3">
      <c r="A7" s="69"/>
      <c r="B7" s="69"/>
      <c r="C7" s="69"/>
      <c r="D7" s="69"/>
      <c r="E7" s="101"/>
    </row>
    <row r="8" spans="1:7" s="6" customFormat="1" ht="39" customHeight="1" x14ac:dyDescent="0.3">
      <c r="A8" s="99" t="s">
        <v>64</v>
      </c>
      <c r="B8" s="72" t="s">
        <v>232</v>
      </c>
      <c r="C8" s="72" t="s">
        <v>66</v>
      </c>
      <c r="D8" s="72" t="s">
        <v>67</v>
      </c>
      <c r="E8" s="101"/>
    </row>
    <row r="9" spans="1:7" s="7" customFormat="1" ht="16.5" customHeight="1" x14ac:dyDescent="0.3">
      <c r="A9" s="211">
        <v>1</v>
      </c>
      <c r="B9" s="211" t="s">
        <v>65</v>
      </c>
      <c r="C9" s="78">
        <f>SUM(C10,C26)</f>
        <v>0</v>
      </c>
      <c r="D9" s="78">
        <f>SUM(D10,D26)</f>
        <v>258521</v>
      </c>
      <c r="E9" s="101"/>
    </row>
    <row r="10" spans="1:7" s="7" customFormat="1" ht="16.5" customHeight="1" x14ac:dyDescent="0.3">
      <c r="A10" s="80">
        <v>1.1000000000000001</v>
      </c>
      <c r="B10" s="80" t="s">
        <v>69</v>
      </c>
      <c r="C10" s="78">
        <f>SUM(C11,C12,C16,C19,C25,C26)</f>
        <v>0</v>
      </c>
      <c r="D10" s="78">
        <f>SUM(D11,D12,D16,D19,D24,D25)</f>
        <v>258521</v>
      </c>
      <c r="E10" s="101"/>
    </row>
    <row r="11" spans="1:7" s="9" customFormat="1" ht="16.5" customHeight="1" x14ac:dyDescent="0.3">
      <c r="A11" s="81" t="s">
        <v>30</v>
      </c>
      <c r="B11" s="81" t="s">
        <v>68</v>
      </c>
      <c r="C11" s="8"/>
      <c r="D11" s="8"/>
      <c r="E11" s="101"/>
    </row>
    <row r="12" spans="1:7" s="10" customFormat="1" ht="16.5" customHeight="1" x14ac:dyDescent="0.3">
      <c r="A12" s="81" t="s">
        <v>31</v>
      </c>
      <c r="B12" s="81" t="s">
        <v>290</v>
      </c>
      <c r="C12" s="100">
        <f>SUM(C13:C15)</f>
        <v>0</v>
      </c>
      <c r="D12" s="100">
        <f>SUM(D13:D15)</f>
        <v>258521</v>
      </c>
      <c r="E12" s="101"/>
      <c r="G12" s="61"/>
    </row>
    <row r="13" spans="1:7" s="3" customFormat="1" ht="16.5" customHeight="1" x14ac:dyDescent="0.3">
      <c r="A13" s="90" t="s">
        <v>70</v>
      </c>
      <c r="B13" s="90" t="s">
        <v>293</v>
      </c>
      <c r="C13" s="8"/>
      <c r="D13" s="8">
        <v>258521</v>
      </c>
      <c r="E13" s="101"/>
    </row>
    <row r="14" spans="1:7" s="3" customFormat="1" ht="16.5" customHeight="1" x14ac:dyDescent="0.3">
      <c r="A14" s="90" t="s">
        <v>437</v>
      </c>
      <c r="B14" s="90" t="s">
        <v>436</v>
      </c>
      <c r="C14" s="8"/>
      <c r="D14" s="8"/>
      <c r="E14" s="101"/>
    </row>
    <row r="15" spans="1:7" s="3" customFormat="1" ht="16.5" customHeight="1" x14ac:dyDescent="0.3">
      <c r="A15" s="90" t="s">
        <v>438</v>
      </c>
      <c r="B15" s="90" t="s">
        <v>86</v>
      </c>
      <c r="C15" s="8"/>
      <c r="D15" s="8"/>
      <c r="E15" s="101"/>
    </row>
    <row r="16" spans="1:7" s="3" customFormat="1" ht="16.5" customHeight="1" x14ac:dyDescent="0.3">
      <c r="A16" s="81" t="s">
        <v>71</v>
      </c>
      <c r="B16" s="81" t="s">
        <v>72</v>
      </c>
      <c r="C16" s="100">
        <f>SUM(C17:C18)</f>
        <v>0</v>
      </c>
      <c r="D16" s="100">
        <f>SUM(D17:D18)</f>
        <v>0</v>
      </c>
      <c r="E16" s="101"/>
    </row>
    <row r="17" spans="1:5" s="3" customFormat="1" ht="16.5" customHeight="1" x14ac:dyDescent="0.3">
      <c r="A17" s="90" t="s">
        <v>73</v>
      </c>
      <c r="B17" s="90" t="s">
        <v>75</v>
      </c>
      <c r="C17" s="8"/>
      <c r="D17" s="8"/>
      <c r="E17" s="101"/>
    </row>
    <row r="18" spans="1:5" s="3" customFormat="1" ht="30" x14ac:dyDescent="0.3">
      <c r="A18" s="90" t="s">
        <v>74</v>
      </c>
      <c r="B18" s="90" t="s">
        <v>98</v>
      </c>
      <c r="C18" s="8"/>
      <c r="D18" s="8"/>
      <c r="E18" s="101"/>
    </row>
    <row r="19" spans="1:5" s="3" customFormat="1" ht="16.5" customHeight="1" x14ac:dyDescent="0.3">
      <c r="A19" s="81" t="s">
        <v>76</v>
      </c>
      <c r="B19" s="81" t="s">
        <v>371</v>
      </c>
      <c r="C19" s="100">
        <f>SUM(C20:C23)</f>
        <v>0</v>
      </c>
      <c r="D19" s="100">
        <f>SUM(D20:D23)</f>
        <v>0</v>
      </c>
      <c r="E19" s="101"/>
    </row>
    <row r="20" spans="1:5" s="3" customFormat="1" ht="16.5" customHeight="1" x14ac:dyDescent="0.3">
      <c r="A20" s="90" t="s">
        <v>77</v>
      </c>
      <c r="B20" s="90" t="s">
        <v>78</v>
      </c>
      <c r="C20" s="8"/>
      <c r="D20" s="8"/>
      <c r="E20" s="101"/>
    </row>
    <row r="21" spans="1:5" s="3" customFormat="1" ht="30" x14ac:dyDescent="0.3">
      <c r="A21" s="90" t="s">
        <v>81</v>
      </c>
      <c r="B21" s="90" t="s">
        <v>79</v>
      </c>
      <c r="C21" s="8"/>
      <c r="D21" s="8"/>
      <c r="E21" s="101"/>
    </row>
    <row r="22" spans="1:5" s="3" customFormat="1" ht="16.5" customHeight="1" x14ac:dyDescent="0.3">
      <c r="A22" s="90" t="s">
        <v>82</v>
      </c>
      <c r="B22" s="90" t="s">
        <v>80</v>
      </c>
      <c r="C22" s="8"/>
      <c r="D22" s="8"/>
      <c r="E22" s="101"/>
    </row>
    <row r="23" spans="1:5" s="3" customFormat="1" ht="16.5" customHeight="1" x14ac:dyDescent="0.3">
      <c r="A23" s="90" t="s">
        <v>83</v>
      </c>
      <c r="B23" s="90" t="s">
        <v>384</v>
      </c>
      <c r="C23" s="8"/>
      <c r="D23" s="8"/>
      <c r="E23" s="101"/>
    </row>
    <row r="24" spans="1:5" s="3" customFormat="1" ht="16.5" customHeight="1" x14ac:dyDescent="0.3">
      <c r="A24" s="81" t="s">
        <v>84</v>
      </c>
      <c r="B24" s="81" t="s">
        <v>385</v>
      </c>
      <c r="C24" s="234"/>
      <c r="D24" s="8"/>
      <c r="E24" s="101"/>
    </row>
    <row r="25" spans="1:5" s="3" customFormat="1" x14ac:dyDescent="0.3">
      <c r="A25" s="81" t="s">
        <v>234</v>
      </c>
      <c r="B25" s="81" t="s">
        <v>391</v>
      </c>
      <c r="C25" s="8"/>
      <c r="D25" s="8"/>
      <c r="E25" s="101"/>
    </row>
    <row r="26" spans="1:5" ht="16.5" customHeight="1" x14ac:dyDescent="0.3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1"/>
    </row>
    <row r="27" spans="1:5" ht="16.5" customHeight="1" x14ac:dyDescent="0.3">
      <c r="A27" s="81" t="s">
        <v>32</v>
      </c>
      <c r="B27" s="81" t="s">
        <v>293</v>
      </c>
      <c r="C27" s="100">
        <f>SUM(C28:C30)</f>
        <v>0</v>
      </c>
      <c r="D27" s="100">
        <f>SUM(D28:D30)</f>
        <v>0</v>
      </c>
      <c r="E27" s="101"/>
    </row>
    <row r="28" spans="1:5" x14ac:dyDescent="0.3">
      <c r="A28" s="219" t="s">
        <v>87</v>
      </c>
      <c r="B28" s="219" t="s">
        <v>291</v>
      </c>
      <c r="C28" s="8"/>
      <c r="D28" s="8"/>
      <c r="E28" s="101"/>
    </row>
    <row r="29" spans="1:5" x14ac:dyDescent="0.3">
      <c r="A29" s="219" t="s">
        <v>88</v>
      </c>
      <c r="B29" s="219" t="s">
        <v>294</v>
      </c>
      <c r="C29" s="8"/>
      <c r="D29" s="8"/>
      <c r="E29" s="101"/>
    </row>
    <row r="30" spans="1:5" x14ac:dyDescent="0.3">
      <c r="A30" s="219" t="s">
        <v>393</v>
      </c>
      <c r="B30" s="219" t="s">
        <v>292</v>
      </c>
      <c r="C30" s="8"/>
      <c r="D30" s="8"/>
      <c r="E30" s="101"/>
    </row>
    <row r="31" spans="1:5" x14ac:dyDescent="0.3">
      <c r="A31" s="81" t="s">
        <v>33</v>
      </c>
      <c r="B31" s="81" t="s">
        <v>436</v>
      </c>
      <c r="C31" s="100">
        <f>SUM(C32:C34)</f>
        <v>0</v>
      </c>
      <c r="D31" s="100">
        <f>SUM(D32:D34)</f>
        <v>0</v>
      </c>
      <c r="E31" s="101"/>
    </row>
    <row r="32" spans="1:5" x14ac:dyDescent="0.3">
      <c r="A32" s="219" t="s">
        <v>12</v>
      </c>
      <c r="B32" s="219" t="s">
        <v>439</v>
      </c>
      <c r="C32" s="8"/>
      <c r="D32" s="8"/>
      <c r="E32" s="101"/>
    </row>
    <row r="33" spans="1:9" x14ac:dyDescent="0.3">
      <c r="A33" s="219" t="s">
        <v>13</v>
      </c>
      <c r="B33" s="219" t="s">
        <v>440</v>
      </c>
      <c r="C33" s="8"/>
      <c r="D33" s="8"/>
      <c r="E33" s="101"/>
    </row>
    <row r="34" spans="1:9" x14ac:dyDescent="0.3">
      <c r="A34" s="219" t="s">
        <v>264</v>
      </c>
      <c r="B34" s="219" t="s">
        <v>441</v>
      </c>
      <c r="C34" s="8"/>
      <c r="D34" s="8"/>
      <c r="E34" s="101"/>
    </row>
    <row r="35" spans="1:9" x14ac:dyDescent="0.3">
      <c r="A35" s="81" t="s">
        <v>34</v>
      </c>
      <c r="B35" s="232" t="s">
        <v>390</v>
      </c>
      <c r="C35" s="8"/>
      <c r="D35" s="8"/>
      <c r="E35" s="101"/>
    </row>
    <row r="36" spans="1:9" x14ac:dyDescent="0.3">
      <c r="D36" s="27"/>
      <c r="E36" s="102"/>
      <c r="F36" s="27"/>
    </row>
    <row r="37" spans="1:9" x14ac:dyDescent="0.3">
      <c r="A37" s="1"/>
      <c r="D37" s="27"/>
      <c r="E37" s="102"/>
      <c r="F37" s="27"/>
    </row>
    <row r="38" spans="1:9" x14ac:dyDescent="0.3">
      <c r="D38" s="27"/>
      <c r="E38" s="102"/>
      <c r="F38" s="27"/>
    </row>
    <row r="39" spans="1:9" x14ac:dyDescent="0.3">
      <c r="D39" s="27"/>
      <c r="E39" s="102"/>
      <c r="F39" s="27"/>
    </row>
    <row r="40" spans="1:9" x14ac:dyDescent="0.3">
      <c r="A40" s="62" t="s">
        <v>96</v>
      </c>
      <c r="D40" s="27"/>
      <c r="E40" s="102"/>
      <c r="F40" s="27"/>
    </row>
    <row r="41" spans="1:9" x14ac:dyDescent="0.3">
      <c r="D41" s="27"/>
      <c r="E41" s="103"/>
      <c r="F41" s="103"/>
      <c r="G41"/>
      <c r="H41"/>
      <c r="I41"/>
    </row>
    <row r="42" spans="1:9" x14ac:dyDescent="0.3">
      <c r="D42" s="104"/>
      <c r="E42" s="103"/>
      <c r="F42" s="103"/>
      <c r="G42"/>
      <c r="H42"/>
      <c r="I42"/>
    </row>
    <row r="43" spans="1:9" x14ac:dyDescent="0.3">
      <c r="A43"/>
      <c r="B43" s="62" t="s">
        <v>254</v>
      </c>
      <c r="D43" s="104"/>
      <c r="E43" s="103"/>
      <c r="F43" s="103"/>
      <c r="G43"/>
      <c r="H43"/>
      <c r="I43"/>
    </row>
    <row r="44" spans="1:9" x14ac:dyDescent="0.3">
      <c r="A44"/>
      <c r="B44" s="2" t="s">
        <v>253</v>
      </c>
      <c r="D44" s="104"/>
      <c r="E44" s="103"/>
      <c r="F44" s="103"/>
      <c r="G44"/>
      <c r="H44"/>
      <c r="I44"/>
    </row>
    <row r="45" spans="1:9" customFormat="1" ht="12.75" x14ac:dyDescent="0.2">
      <c r="B45" s="59" t="s">
        <v>127</v>
      </c>
      <c r="D45" s="103"/>
      <c r="E45" s="103"/>
      <c r="F45" s="103"/>
    </row>
    <row r="46" spans="1:9" x14ac:dyDescent="0.3">
      <c r="D46" s="27"/>
      <c r="E46" s="10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56">
        <v>40907</v>
      </c>
      <c r="C2" t="s">
        <v>188</v>
      </c>
      <c r="E2" t="s">
        <v>219</v>
      </c>
      <c r="G2" s="58" t="s">
        <v>224</v>
      </c>
    </row>
    <row r="3" spans="1:7" ht="15" x14ac:dyDescent="0.2">
      <c r="A3" s="56">
        <v>40908</v>
      </c>
      <c r="C3" t="s">
        <v>189</v>
      </c>
      <c r="E3" t="s">
        <v>220</v>
      </c>
      <c r="G3" s="58" t="s">
        <v>225</v>
      </c>
    </row>
    <row r="4" spans="1:7" ht="15" x14ac:dyDescent="0.2">
      <c r="A4" s="56">
        <v>40909</v>
      </c>
      <c r="C4" t="s">
        <v>190</v>
      </c>
      <c r="E4" t="s">
        <v>221</v>
      </c>
      <c r="G4" s="58" t="s">
        <v>226</v>
      </c>
    </row>
    <row r="5" spans="1:7" x14ac:dyDescent="0.2">
      <c r="A5" s="56">
        <v>40910</v>
      </c>
      <c r="C5" t="s">
        <v>191</v>
      </c>
      <c r="E5" t="s">
        <v>222</v>
      </c>
    </row>
    <row r="6" spans="1:7" x14ac:dyDescent="0.2">
      <c r="A6" s="56">
        <v>40911</v>
      </c>
      <c r="C6" t="s">
        <v>192</v>
      </c>
    </row>
    <row r="7" spans="1:7" x14ac:dyDescent="0.2">
      <c r="A7" s="56">
        <v>40912</v>
      </c>
      <c r="C7" t="s">
        <v>193</v>
      </c>
    </row>
    <row r="8" spans="1:7" x14ac:dyDescent="0.2">
      <c r="A8" s="56">
        <v>40913</v>
      </c>
      <c r="C8" t="s">
        <v>194</v>
      </c>
    </row>
    <row r="9" spans="1:7" x14ac:dyDescent="0.2">
      <c r="A9" s="56">
        <v>40914</v>
      </c>
      <c r="C9" t="s">
        <v>195</v>
      </c>
    </row>
    <row r="10" spans="1:7" x14ac:dyDescent="0.2">
      <c r="A10" s="56">
        <v>40915</v>
      </c>
      <c r="C10" t="s">
        <v>196</v>
      </c>
    </row>
    <row r="11" spans="1:7" x14ac:dyDescent="0.2">
      <c r="A11" s="56">
        <v>40916</v>
      </c>
      <c r="C11" t="s">
        <v>197</v>
      </c>
    </row>
    <row r="12" spans="1:7" x14ac:dyDescent="0.2">
      <c r="A12" s="56">
        <v>40917</v>
      </c>
      <c r="C12" t="s">
        <v>198</v>
      </c>
    </row>
    <row r="13" spans="1:7" x14ac:dyDescent="0.2">
      <c r="A13" s="56">
        <v>40918</v>
      </c>
      <c r="C13" t="s">
        <v>199</v>
      </c>
    </row>
    <row r="14" spans="1:7" x14ac:dyDescent="0.2">
      <c r="A14" s="56">
        <v>40919</v>
      </c>
      <c r="C14" t="s">
        <v>200</v>
      </c>
    </row>
    <row r="15" spans="1:7" x14ac:dyDescent="0.2">
      <c r="A15" s="56">
        <v>40920</v>
      </c>
      <c r="C15" t="s">
        <v>201</v>
      </c>
    </row>
    <row r="16" spans="1:7" x14ac:dyDescent="0.2">
      <c r="A16" s="56">
        <v>40921</v>
      </c>
      <c r="C16" t="s">
        <v>202</v>
      </c>
    </row>
    <row r="17" spans="1:3" x14ac:dyDescent="0.2">
      <c r="A17" s="56">
        <v>40922</v>
      </c>
      <c r="C17" t="s">
        <v>203</v>
      </c>
    </row>
    <row r="18" spans="1:3" x14ac:dyDescent="0.2">
      <c r="A18" s="56">
        <v>40923</v>
      </c>
      <c r="C18" t="s">
        <v>204</v>
      </c>
    </row>
    <row r="19" spans="1:3" x14ac:dyDescent="0.2">
      <c r="A19" s="56">
        <v>40924</v>
      </c>
      <c r="C19" t="s">
        <v>205</v>
      </c>
    </row>
    <row r="20" spans="1:3" x14ac:dyDescent="0.2">
      <c r="A20" s="56">
        <v>40925</v>
      </c>
      <c r="C20" t="s">
        <v>206</v>
      </c>
    </row>
    <row r="21" spans="1:3" x14ac:dyDescent="0.2">
      <c r="A21" s="56">
        <v>40926</v>
      </c>
    </row>
    <row r="22" spans="1:3" x14ac:dyDescent="0.2">
      <c r="A22" s="56">
        <v>40927</v>
      </c>
    </row>
    <row r="23" spans="1:3" x14ac:dyDescent="0.2">
      <c r="A23" s="56">
        <v>40928</v>
      </c>
    </row>
    <row r="24" spans="1:3" x14ac:dyDescent="0.2">
      <c r="A24" s="56">
        <v>40929</v>
      </c>
    </row>
    <row r="25" spans="1:3" x14ac:dyDescent="0.2">
      <c r="A25" s="56">
        <v>40930</v>
      </c>
    </row>
    <row r="26" spans="1:3" x14ac:dyDescent="0.2">
      <c r="A26" s="56">
        <v>40931</v>
      </c>
    </row>
    <row r="27" spans="1:3" x14ac:dyDescent="0.2">
      <c r="A27" s="56">
        <v>40932</v>
      </c>
    </row>
    <row r="28" spans="1:3" x14ac:dyDescent="0.2">
      <c r="A28" s="56">
        <v>40933</v>
      </c>
    </row>
    <row r="29" spans="1:3" x14ac:dyDescent="0.2">
      <c r="A29" s="56">
        <v>40934</v>
      </c>
    </row>
    <row r="30" spans="1:3" x14ac:dyDescent="0.2">
      <c r="A30" s="56">
        <v>40935</v>
      </c>
    </row>
    <row r="31" spans="1:3" x14ac:dyDescent="0.2">
      <c r="A31" s="56">
        <v>40936</v>
      </c>
    </row>
    <row r="32" spans="1:3" x14ac:dyDescent="0.2">
      <c r="A32" s="56">
        <v>40937</v>
      </c>
    </row>
    <row r="33" spans="1:1" x14ac:dyDescent="0.2">
      <c r="A33" s="56">
        <v>40938</v>
      </c>
    </row>
    <row r="34" spans="1:1" x14ac:dyDescent="0.2">
      <c r="A34" s="56">
        <v>40939</v>
      </c>
    </row>
    <row r="35" spans="1:1" x14ac:dyDescent="0.2">
      <c r="A35" s="56">
        <v>40941</v>
      </c>
    </row>
    <row r="36" spans="1:1" x14ac:dyDescent="0.2">
      <c r="A36" s="56">
        <v>40942</v>
      </c>
    </row>
    <row r="37" spans="1:1" x14ac:dyDescent="0.2">
      <c r="A37" s="56">
        <v>40943</v>
      </c>
    </row>
    <row r="38" spans="1:1" x14ac:dyDescent="0.2">
      <c r="A38" s="56">
        <v>40944</v>
      </c>
    </row>
    <row r="39" spans="1:1" x14ac:dyDescent="0.2">
      <c r="A39" s="56">
        <v>40945</v>
      </c>
    </row>
    <row r="40" spans="1:1" x14ac:dyDescent="0.2">
      <c r="A40" s="56">
        <v>40946</v>
      </c>
    </row>
    <row r="41" spans="1:1" x14ac:dyDescent="0.2">
      <c r="A41" s="56">
        <v>40947</v>
      </c>
    </row>
    <row r="42" spans="1:1" x14ac:dyDescent="0.2">
      <c r="A42" s="56">
        <v>40948</v>
      </c>
    </row>
    <row r="43" spans="1:1" x14ac:dyDescent="0.2">
      <c r="A43" s="56">
        <v>40949</v>
      </c>
    </row>
    <row r="44" spans="1:1" x14ac:dyDescent="0.2">
      <c r="A44" s="56">
        <v>40950</v>
      </c>
    </row>
    <row r="45" spans="1:1" x14ac:dyDescent="0.2">
      <c r="A45" s="56">
        <v>40951</v>
      </c>
    </row>
    <row r="46" spans="1:1" x14ac:dyDescent="0.2">
      <c r="A46" s="56">
        <v>40952</v>
      </c>
    </row>
    <row r="47" spans="1:1" x14ac:dyDescent="0.2">
      <c r="A47" s="56">
        <v>40953</v>
      </c>
    </row>
    <row r="48" spans="1:1" x14ac:dyDescent="0.2">
      <c r="A48" s="56">
        <v>40954</v>
      </c>
    </row>
    <row r="49" spans="1:1" x14ac:dyDescent="0.2">
      <c r="A49" s="56">
        <v>40955</v>
      </c>
    </row>
    <row r="50" spans="1:1" x14ac:dyDescent="0.2">
      <c r="A50" s="56">
        <v>40956</v>
      </c>
    </row>
    <row r="51" spans="1:1" x14ac:dyDescent="0.2">
      <c r="A51" s="56">
        <v>40957</v>
      </c>
    </row>
    <row r="52" spans="1:1" x14ac:dyDescent="0.2">
      <c r="A52" s="56">
        <v>40958</v>
      </c>
    </row>
    <row r="53" spans="1:1" x14ac:dyDescent="0.2">
      <c r="A53" s="56">
        <v>40959</v>
      </c>
    </row>
    <row r="54" spans="1:1" x14ac:dyDescent="0.2">
      <c r="A54" s="56">
        <v>40960</v>
      </c>
    </row>
    <row r="55" spans="1:1" x14ac:dyDescent="0.2">
      <c r="A55" s="56">
        <v>40961</v>
      </c>
    </row>
    <row r="56" spans="1:1" x14ac:dyDescent="0.2">
      <c r="A56" s="56">
        <v>40962</v>
      </c>
    </row>
    <row r="57" spans="1:1" x14ac:dyDescent="0.2">
      <c r="A57" s="56">
        <v>40963</v>
      </c>
    </row>
    <row r="58" spans="1:1" x14ac:dyDescent="0.2">
      <c r="A58" s="56">
        <v>40964</v>
      </c>
    </row>
    <row r="59" spans="1:1" x14ac:dyDescent="0.2">
      <c r="A59" s="56">
        <v>40965</v>
      </c>
    </row>
    <row r="60" spans="1:1" x14ac:dyDescent="0.2">
      <c r="A60" s="56">
        <v>40966</v>
      </c>
    </row>
    <row r="61" spans="1:1" x14ac:dyDescent="0.2">
      <c r="A61" s="56">
        <v>40967</v>
      </c>
    </row>
    <row r="62" spans="1:1" x14ac:dyDescent="0.2">
      <c r="A62" s="56">
        <v>40968</v>
      </c>
    </row>
    <row r="63" spans="1:1" x14ac:dyDescent="0.2">
      <c r="A63" s="56">
        <v>40969</v>
      </c>
    </row>
    <row r="64" spans="1:1" x14ac:dyDescent="0.2">
      <c r="A64" s="56">
        <v>40970</v>
      </c>
    </row>
    <row r="65" spans="1:1" x14ac:dyDescent="0.2">
      <c r="A65" s="56">
        <v>40971</v>
      </c>
    </row>
    <row r="66" spans="1:1" x14ac:dyDescent="0.2">
      <c r="A66" s="56">
        <v>40972</v>
      </c>
    </row>
    <row r="67" spans="1:1" x14ac:dyDescent="0.2">
      <c r="A67" s="56">
        <v>40973</v>
      </c>
    </row>
    <row r="68" spans="1:1" x14ac:dyDescent="0.2">
      <c r="A68" s="56">
        <v>40974</v>
      </c>
    </row>
    <row r="69" spans="1:1" x14ac:dyDescent="0.2">
      <c r="A69" s="56">
        <v>40975</v>
      </c>
    </row>
    <row r="70" spans="1:1" x14ac:dyDescent="0.2">
      <c r="A70" s="56">
        <v>40976</v>
      </c>
    </row>
    <row r="71" spans="1:1" x14ac:dyDescent="0.2">
      <c r="A71" s="56">
        <v>40977</v>
      </c>
    </row>
    <row r="72" spans="1:1" x14ac:dyDescent="0.2">
      <c r="A72" s="56">
        <v>40978</v>
      </c>
    </row>
    <row r="73" spans="1:1" x14ac:dyDescent="0.2">
      <c r="A73" s="56">
        <v>40979</v>
      </c>
    </row>
    <row r="74" spans="1:1" x14ac:dyDescent="0.2">
      <c r="A74" s="56">
        <v>40980</v>
      </c>
    </row>
    <row r="75" spans="1:1" x14ac:dyDescent="0.2">
      <c r="A75" s="56">
        <v>40981</v>
      </c>
    </row>
    <row r="76" spans="1:1" x14ac:dyDescent="0.2">
      <c r="A76" s="56">
        <v>40982</v>
      </c>
    </row>
    <row r="77" spans="1:1" x14ac:dyDescent="0.2">
      <c r="A77" s="56">
        <v>40983</v>
      </c>
    </row>
    <row r="78" spans="1:1" x14ac:dyDescent="0.2">
      <c r="A78" s="56">
        <v>40984</v>
      </c>
    </row>
    <row r="79" spans="1:1" x14ac:dyDescent="0.2">
      <c r="A79" s="56">
        <v>40985</v>
      </c>
    </row>
    <row r="80" spans="1:1" x14ac:dyDescent="0.2">
      <c r="A80" s="56">
        <v>40986</v>
      </c>
    </row>
    <row r="81" spans="1:1" x14ac:dyDescent="0.2">
      <c r="A81" s="56">
        <v>40987</v>
      </c>
    </row>
    <row r="82" spans="1:1" x14ac:dyDescent="0.2">
      <c r="A82" s="56">
        <v>40988</v>
      </c>
    </row>
    <row r="83" spans="1:1" x14ac:dyDescent="0.2">
      <c r="A83" s="56">
        <v>40989</v>
      </c>
    </row>
    <row r="84" spans="1:1" x14ac:dyDescent="0.2">
      <c r="A84" s="56">
        <v>40990</v>
      </c>
    </row>
    <row r="85" spans="1:1" x14ac:dyDescent="0.2">
      <c r="A85" s="56">
        <v>40991</v>
      </c>
    </row>
    <row r="86" spans="1:1" x14ac:dyDescent="0.2">
      <c r="A86" s="56">
        <v>40992</v>
      </c>
    </row>
    <row r="87" spans="1:1" x14ac:dyDescent="0.2">
      <c r="A87" s="56">
        <v>40993</v>
      </c>
    </row>
    <row r="88" spans="1:1" x14ac:dyDescent="0.2">
      <c r="A88" s="56">
        <v>40994</v>
      </c>
    </row>
    <row r="89" spans="1:1" x14ac:dyDescent="0.2">
      <c r="A89" s="56">
        <v>40995</v>
      </c>
    </row>
    <row r="90" spans="1:1" x14ac:dyDescent="0.2">
      <c r="A90" s="56">
        <v>40996</v>
      </c>
    </row>
    <row r="91" spans="1:1" x14ac:dyDescent="0.2">
      <c r="A91" s="56">
        <v>40997</v>
      </c>
    </row>
    <row r="92" spans="1:1" x14ac:dyDescent="0.2">
      <c r="A92" s="56">
        <v>40998</v>
      </c>
    </row>
    <row r="93" spans="1:1" x14ac:dyDescent="0.2">
      <c r="A93" s="56">
        <v>40999</v>
      </c>
    </row>
    <row r="94" spans="1:1" x14ac:dyDescent="0.2">
      <c r="A94" s="56">
        <v>41000</v>
      </c>
    </row>
    <row r="95" spans="1:1" x14ac:dyDescent="0.2">
      <c r="A95" s="56">
        <v>41001</v>
      </c>
    </row>
    <row r="96" spans="1:1" x14ac:dyDescent="0.2">
      <c r="A96" s="56">
        <v>41002</v>
      </c>
    </row>
    <row r="97" spans="1:1" x14ac:dyDescent="0.2">
      <c r="A97" s="56">
        <v>41003</v>
      </c>
    </row>
    <row r="98" spans="1:1" x14ac:dyDescent="0.2">
      <c r="A98" s="56">
        <v>41004</v>
      </c>
    </row>
    <row r="99" spans="1:1" x14ac:dyDescent="0.2">
      <c r="A99" s="56">
        <v>41005</v>
      </c>
    </row>
    <row r="100" spans="1:1" x14ac:dyDescent="0.2">
      <c r="A100" s="56">
        <v>41006</v>
      </c>
    </row>
    <row r="101" spans="1:1" x14ac:dyDescent="0.2">
      <c r="A101" s="56">
        <v>41007</v>
      </c>
    </row>
    <row r="102" spans="1:1" x14ac:dyDescent="0.2">
      <c r="A102" s="56">
        <v>41008</v>
      </c>
    </row>
    <row r="103" spans="1:1" x14ac:dyDescent="0.2">
      <c r="A103" s="56">
        <v>41009</v>
      </c>
    </row>
    <row r="104" spans="1:1" x14ac:dyDescent="0.2">
      <c r="A104" s="56">
        <v>41010</v>
      </c>
    </row>
    <row r="105" spans="1:1" x14ac:dyDescent="0.2">
      <c r="A105" s="56">
        <v>41011</v>
      </c>
    </row>
    <row r="106" spans="1:1" x14ac:dyDescent="0.2">
      <c r="A106" s="56">
        <v>41012</v>
      </c>
    </row>
    <row r="107" spans="1:1" x14ac:dyDescent="0.2">
      <c r="A107" s="56">
        <v>41013</v>
      </c>
    </row>
    <row r="108" spans="1:1" x14ac:dyDescent="0.2">
      <c r="A108" s="56">
        <v>41014</v>
      </c>
    </row>
    <row r="109" spans="1:1" x14ac:dyDescent="0.2">
      <c r="A109" s="56">
        <v>41015</v>
      </c>
    </row>
    <row r="110" spans="1:1" x14ac:dyDescent="0.2">
      <c r="A110" s="56">
        <v>41016</v>
      </c>
    </row>
    <row r="111" spans="1:1" x14ac:dyDescent="0.2">
      <c r="A111" s="56">
        <v>41017</v>
      </c>
    </row>
    <row r="112" spans="1:1" x14ac:dyDescent="0.2">
      <c r="A112" s="56">
        <v>41018</v>
      </c>
    </row>
    <row r="113" spans="1:1" x14ac:dyDescent="0.2">
      <c r="A113" s="56">
        <v>41019</v>
      </c>
    </row>
    <row r="114" spans="1:1" x14ac:dyDescent="0.2">
      <c r="A114" s="56">
        <v>41020</v>
      </c>
    </row>
    <row r="115" spans="1:1" x14ac:dyDescent="0.2">
      <c r="A115" s="56">
        <v>41021</v>
      </c>
    </row>
    <row r="116" spans="1:1" x14ac:dyDescent="0.2">
      <c r="A116" s="56">
        <v>41022</v>
      </c>
    </row>
    <row r="117" spans="1:1" x14ac:dyDescent="0.2">
      <c r="A117" s="56">
        <v>41023</v>
      </c>
    </row>
    <row r="118" spans="1:1" x14ac:dyDescent="0.2">
      <c r="A118" s="56">
        <v>41024</v>
      </c>
    </row>
    <row r="119" spans="1:1" x14ac:dyDescent="0.2">
      <c r="A119" s="56">
        <v>41025</v>
      </c>
    </row>
    <row r="120" spans="1:1" x14ac:dyDescent="0.2">
      <c r="A120" s="56">
        <v>41026</v>
      </c>
    </row>
    <row r="121" spans="1:1" x14ac:dyDescent="0.2">
      <c r="A121" s="56">
        <v>41027</v>
      </c>
    </row>
    <row r="122" spans="1:1" x14ac:dyDescent="0.2">
      <c r="A122" s="56">
        <v>41028</v>
      </c>
    </row>
    <row r="123" spans="1:1" x14ac:dyDescent="0.2">
      <c r="A123" s="56">
        <v>41029</v>
      </c>
    </row>
    <row r="124" spans="1:1" x14ac:dyDescent="0.2">
      <c r="A124" s="56">
        <v>41030</v>
      </c>
    </row>
    <row r="125" spans="1:1" x14ac:dyDescent="0.2">
      <c r="A125" s="56">
        <v>41031</v>
      </c>
    </row>
    <row r="126" spans="1:1" x14ac:dyDescent="0.2">
      <c r="A126" s="56">
        <v>41032</v>
      </c>
    </row>
    <row r="127" spans="1:1" x14ac:dyDescent="0.2">
      <c r="A127" s="56">
        <v>41033</v>
      </c>
    </row>
    <row r="128" spans="1:1" x14ac:dyDescent="0.2">
      <c r="A128" s="56">
        <v>41034</v>
      </c>
    </row>
    <row r="129" spans="1:1" x14ac:dyDescent="0.2">
      <c r="A129" s="56">
        <v>41035</v>
      </c>
    </row>
    <row r="130" spans="1:1" x14ac:dyDescent="0.2">
      <c r="A130" s="56">
        <v>41036</v>
      </c>
    </row>
    <row r="131" spans="1:1" x14ac:dyDescent="0.2">
      <c r="A131" s="56">
        <v>41037</v>
      </c>
    </row>
    <row r="132" spans="1:1" x14ac:dyDescent="0.2">
      <c r="A132" s="56">
        <v>41038</v>
      </c>
    </row>
    <row r="133" spans="1:1" x14ac:dyDescent="0.2">
      <c r="A133" s="56">
        <v>41039</v>
      </c>
    </row>
    <row r="134" spans="1:1" x14ac:dyDescent="0.2">
      <c r="A134" s="56">
        <v>41040</v>
      </c>
    </row>
    <row r="135" spans="1:1" x14ac:dyDescent="0.2">
      <c r="A135" s="56">
        <v>41041</v>
      </c>
    </row>
    <row r="136" spans="1:1" x14ac:dyDescent="0.2">
      <c r="A136" s="56">
        <v>41042</v>
      </c>
    </row>
    <row r="137" spans="1:1" x14ac:dyDescent="0.2">
      <c r="A137" s="56">
        <v>41043</v>
      </c>
    </row>
    <row r="138" spans="1:1" x14ac:dyDescent="0.2">
      <c r="A138" s="56">
        <v>41044</v>
      </c>
    </row>
    <row r="139" spans="1:1" x14ac:dyDescent="0.2">
      <c r="A139" s="56">
        <v>41045</v>
      </c>
    </row>
    <row r="140" spans="1:1" x14ac:dyDescent="0.2">
      <c r="A140" s="56">
        <v>41046</v>
      </c>
    </row>
    <row r="141" spans="1:1" x14ac:dyDescent="0.2">
      <c r="A141" s="56">
        <v>41047</v>
      </c>
    </row>
    <row r="142" spans="1:1" x14ac:dyDescent="0.2">
      <c r="A142" s="56">
        <v>41048</v>
      </c>
    </row>
    <row r="143" spans="1:1" x14ac:dyDescent="0.2">
      <c r="A143" s="56">
        <v>41049</v>
      </c>
    </row>
    <row r="144" spans="1:1" x14ac:dyDescent="0.2">
      <c r="A144" s="56">
        <v>41050</v>
      </c>
    </row>
    <row r="145" spans="1:1" x14ac:dyDescent="0.2">
      <c r="A145" s="56">
        <v>41051</v>
      </c>
    </row>
    <row r="146" spans="1:1" x14ac:dyDescent="0.2">
      <c r="A146" s="56">
        <v>41052</v>
      </c>
    </row>
    <row r="147" spans="1:1" x14ac:dyDescent="0.2">
      <c r="A147" s="56">
        <v>41053</v>
      </c>
    </row>
    <row r="148" spans="1:1" x14ac:dyDescent="0.2">
      <c r="A148" s="56">
        <v>41054</v>
      </c>
    </row>
    <row r="149" spans="1:1" x14ac:dyDescent="0.2">
      <c r="A149" s="56">
        <v>41055</v>
      </c>
    </row>
    <row r="150" spans="1:1" x14ac:dyDescent="0.2">
      <c r="A150" s="56">
        <v>41056</v>
      </c>
    </row>
    <row r="151" spans="1:1" x14ac:dyDescent="0.2">
      <c r="A151" s="56">
        <v>41057</v>
      </c>
    </row>
    <row r="152" spans="1:1" x14ac:dyDescent="0.2">
      <c r="A152" s="56">
        <v>41058</v>
      </c>
    </row>
    <row r="153" spans="1:1" x14ac:dyDescent="0.2">
      <c r="A153" s="56">
        <v>41059</v>
      </c>
    </row>
    <row r="154" spans="1:1" x14ac:dyDescent="0.2">
      <c r="A154" s="56">
        <v>41060</v>
      </c>
    </row>
    <row r="155" spans="1:1" x14ac:dyDescent="0.2">
      <c r="A155" s="56">
        <v>41061</v>
      </c>
    </row>
    <row r="156" spans="1:1" x14ac:dyDescent="0.2">
      <c r="A156" s="56">
        <v>41062</v>
      </c>
    </row>
    <row r="157" spans="1:1" x14ac:dyDescent="0.2">
      <c r="A157" s="56">
        <v>41063</v>
      </c>
    </row>
    <row r="158" spans="1:1" x14ac:dyDescent="0.2">
      <c r="A158" s="56">
        <v>41064</v>
      </c>
    </row>
    <row r="159" spans="1:1" x14ac:dyDescent="0.2">
      <c r="A159" s="56">
        <v>41065</v>
      </c>
    </row>
    <row r="160" spans="1:1" x14ac:dyDescent="0.2">
      <c r="A160" s="56">
        <v>41066</v>
      </c>
    </row>
    <row r="161" spans="1:1" x14ac:dyDescent="0.2">
      <c r="A161" s="56">
        <v>41067</v>
      </c>
    </row>
    <row r="162" spans="1:1" x14ac:dyDescent="0.2">
      <c r="A162" s="56">
        <v>41068</v>
      </c>
    </row>
    <row r="163" spans="1:1" x14ac:dyDescent="0.2">
      <c r="A163" s="56">
        <v>41069</v>
      </c>
    </row>
    <row r="164" spans="1:1" x14ac:dyDescent="0.2">
      <c r="A164" s="56">
        <v>41070</v>
      </c>
    </row>
    <row r="165" spans="1:1" x14ac:dyDescent="0.2">
      <c r="A165" s="56">
        <v>41071</v>
      </c>
    </row>
    <row r="166" spans="1:1" x14ac:dyDescent="0.2">
      <c r="A166" s="56">
        <v>41072</v>
      </c>
    </row>
    <row r="167" spans="1:1" x14ac:dyDescent="0.2">
      <c r="A167" s="56">
        <v>41073</v>
      </c>
    </row>
    <row r="168" spans="1:1" x14ac:dyDescent="0.2">
      <c r="A168" s="56">
        <v>41074</v>
      </c>
    </row>
    <row r="169" spans="1:1" x14ac:dyDescent="0.2">
      <c r="A169" s="56">
        <v>41075</v>
      </c>
    </row>
    <row r="170" spans="1:1" x14ac:dyDescent="0.2">
      <c r="A170" s="56">
        <v>41076</v>
      </c>
    </row>
    <row r="171" spans="1:1" x14ac:dyDescent="0.2">
      <c r="A171" s="56">
        <v>41077</v>
      </c>
    </row>
    <row r="172" spans="1:1" x14ac:dyDescent="0.2">
      <c r="A172" s="56">
        <v>41078</v>
      </c>
    </row>
    <row r="173" spans="1:1" x14ac:dyDescent="0.2">
      <c r="A173" s="56">
        <v>41079</v>
      </c>
    </row>
    <row r="174" spans="1:1" x14ac:dyDescent="0.2">
      <c r="A174" s="56">
        <v>41080</v>
      </c>
    </row>
    <row r="175" spans="1:1" x14ac:dyDescent="0.2">
      <c r="A175" s="56">
        <v>41081</v>
      </c>
    </row>
    <row r="176" spans="1:1" x14ac:dyDescent="0.2">
      <c r="A176" s="56">
        <v>41082</v>
      </c>
    </row>
    <row r="177" spans="1:1" x14ac:dyDescent="0.2">
      <c r="A177" s="56">
        <v>41083</v>
      </c>
    </row>
    <row r="178" spans="1:1" x14ac:dyDescent="0.2">
      <c r="A178" s="56">
        <v>41084</v>
      </c>
    </row>
    <row r="179" spans="1:1" x14ac:dyDescent="0.2">
      <c r="A179" s="56">
        <v>41085</v>
      </c>
    </row>
    <row r="180" spans="1:1" x14ac:dyDescent="0.2">
      <c r="A180" s="56">
        <v>41086</v>
      </c>
    </row>
    <row r="181" spans="1:1" x14ac:dyDescent="0.2">
      <c r="A181" s="56">
        <v>41087</v>
      </c>
    </row>
    <row r="182" spans="1:1" x14ac:dyDescent="0.2">
      <c r="A182" s="56">
        <v>41088</v>
      </c>
    </row>
    <row r="183" spans="1:1" x14ac:dyDescent="0.2">
      <c r="A183" s="56">
        <v>41089</v>
      </c>
    </row>
    <row r="184" spans="1:1" x14ac:dyDescent="0.2">
      <c r="A184" s="56">
        <v>41090</v>
      </c>
    </row>
    <row r="185" spans="1:1" x14ac:dyDescent="0.2">
      <c r="A185" s="56">
        <v>41091</v>
      </c>
    </row>
    <row r="186" spans="1:1" x14ac:dyDescent="0.2">
      <c r="A186" s="56">
        <v>41092</v>
      </c>
    </row>
    <row r="187" spans="1:1" x14ac:dyDescent="0.2">
      <c r="A187" s="56">
        <v>41093</v>
      </c>
    </row>
    <row r="188" spans="1:1" x14ac:dyDescent="0.2">
      <c r="A188" s="56">
        <v>41094</v>
      </c>
    </row>
    <row r="189" spans="1:1" x14ac:dyDescent="0.2">
      <c r="A189" s="56">
        <v>41095</v>
      </c>
    </row>
    <row r="190" spans="1:1" x14ac:dyDescent="0.2">
      <c r="A190" s="56">
        <v>41096</v>
      </c>
    </row>
    <row r="191" spans="1:1" x14ac:dyDescent="0.2">
      <c r="A191" s="56">
        <v>41097</v>
      </c>
    </row>
    <row r="192" spans="1:1" x14ac:dyDescent="0.2">
      <c r="A192" s="56">
        <v>41098</v>
      </c>
    </row>
    <row r="193" spans="1:1" x14ac:dyDescent="0.2">
      <c r="A193" s="56">
        <v>41099</v>
      </c>
    </row>
    <row r="194" spans="1:1" x14ac:dyDescent="0.2">
      <c r="A194" s="56">
        <v>41100</v>
      </c>
    </row>
    <row r="195" spans="1:1" x14ac:dyDescent="0.2">
      <c r="A195" s="56">
        <v>41101</v>
      </c>
    </row>
    <row r="196" spans="1:1" x14ac:dyDescent="0.2">
      <c r="A196" s="56">
        <v>41102</v>
      </c>
    </row>
    <row r="197" spans="1:1" x14ac:dyDescent="0.2">
      <c r="A197" s="56">
        <v>41103</v>
      </c>
    </row>
    <row r="198" spans="1:1" x14ac:dyDescent="0.2">
      <c r="A198" s="56">
        <v>41104</v>
      </c>
    </row>
    <row r="199" spans="1:1" x14ac:dyDescent="0.2">
      <c r="A199" s="56">
        <v>41105</v>
      </c>
    </row>
    <row r="200" spans="1:1" x14ac:dyDescent="0.2">
      <c r="A200" s="56">
        <v>41106</v>
      </c>
    </row>
    <row r="201" spans="1:1" x14ac:dyDescent="0.2">
      <c r="A201" s="56">
        <v>41107</v>
      </c>
    </row>
    <row r="202" spans="1:1" x14ac:dyDescent="0.2">
      <c r="A202" s="56">
        <v>41108</v>
      </c>
    </row>
    <row r="203" spans="1:1" x14ac:dyDescent="0.2">
      <c r="A203" s="56">
        <v>41109</v>
      </c>
    </row>
    <row r="204" spans="1:1" x14ac:dyDescent="0.2">
      <c r="A204" s="56">
        <v>41110</v>
      </c>
    </row>
    <row r="205" spans="1:1" x14ac:dyDescent="0.2">
      <c r="A205" s="56">
        <v>41111</v>
      </c>
    </row>
    <row r="206" spans="1:1" x14ac:dyDescent="0.2">
      <c r="A206" s="56">
        <v>41112</v>
      </c>
    </row>
    <row r="207" spans="1:1" x14ac:dyDescent="0.2">
      <c r="A207" s="56">
        <v>41113</v>
      </c>
    </row>
    <row r="208" spans="1:1" x14ac:dyDescent="0.2">
      <c r="A208" s="56">
        <v>41114</v>
      </c>
    </row>
    <row r="209" spans="1:1" x14ac:dyDescent="0.2">
      <c r="A209" s="56">
        <v>41115</v>
      </c>
    </row>
    <row r="210" spans="1:1" x14ac:dyDescent="0.2">
      <c r="A210" s="56">
        <v>41116</v>
      </c>
    </row>
    <row r="211" spans="1:1" x14ac:dyDescent="0.2">
      <c r="A211" s="56">
        <v>41117</v>
      </c>
    </row>
    <row r="212" spans="1:1" x14ac:dyDescent="0.2">
      <c r="A212" s="56">
        <v>41118</v>
      </c>
    </row>
    <row r="213" spans="1:1" x14ac:dyDescent="0.2">
      <c r="A213" s="56">
        <v>41119</v>
      </c>
    </row>
    <row r="214" spans="1:1" x14ac:dyDescent="0.2">
      <c r="A214" s="56">
        <v>41120</v>
      </c>
    </row>
    <row r="215" spans="1:1" x14ac:dyDescent="0.2">
      <c r="A215" s="56">
        <v>41121</v>
      </c>
    </row>
    <row r="216" spans="1:1" x14ac:dyDescent="0.2">
      <c r="A216" s="56">
        <v>41122</v>
      </c>
    </row>
    <row r="217" spans="1:1" x14ac:dyDescent="0.2">
      <c r="A217" s="56">
        <v>41123</v>
      </c>
    </row>
    <row r="218" spans="1:1" x14ac:dyDescent="0.2">
      <c r="A218" s="56">
        <v>41124</v>
      </c>
    </row>
    <row r="219" spans="1:1" x14ac:dyDescent="0.2">
      <c r="A219" s="56">
        <v>41125</v>
      </c>
    </row>
    <row r="220" spans="1:1" x14ac:dyDescent="0.2">
      <c r="A220" s="56">
        <v>41126</v>
      </c>
    </row>
    <row r="221" spans="1:1" x14ac:dyDescent="0.2">
      <c r="A221" s="56">
        <v>41127</v>
      </c>
    </row>
    <row r="222" spans="1:1" x14ac:dyDescent="0.2">
      <c r="A222" s="56">
        <v>41128</v>
      </c>
    </row>
    <row r="223" spans="1:1" x14ac:dyDescent="0.2">
      <c r="A223" s="56">
        <v>41129</v>
      </c>
    </row>
    <row r="224" spans="1:1" x14ac:dyDescent="0.2">
      <c r="A224" s="56">
        <v>41130</v>
      </c>
    </row>
    <row r="225" spans="1:1" x14ac:dyDescent="0.2">
      <c r="A225" s="56">
        <v>41131</v>
      </c>
    </row>
    <row r="226" spans="1:1" x14ac:dyDescent="0.2">
      <c r="A226" s="56">
        <v>41132</v>
      </c>
    </row>
    <row r="227" spans="1:1" x14ac:dyDescent="0.2">
      <c r="A227" s="56">
        <v>41133</v>
      </c>
    </row>
    <row r="228" spans="1:1" x14ac:dyDescent="0.2">
      <c r="A228" s="56">
        <v>41134</v>
      </c>
    </row>
    <row r="229" spans="1:1" x14ac:dyDescent="0.2">
      <c r="A229" s="56">
        <v>41135</v>
      </c>
    </row>
    <row r="230" spans="1:1" x14ac:dyDescent="0.2">
      <c r="A230" s="56">
        <v>41136</v>
      </c>
    </row>
    <row r="231" spans="1:1" x14ac:dyDescent="0.2">
      <c r="A231" s="56">
        <v>41137</v>
      </c>
    </row>
    <row r="232" spans="1:1" x14ac:dyDescent="0.2">
      <c r="A232" s="56">
        <v>41138</v>
      </c>
    </row>
    <row r="233" spans="1:1" x14ac:dyDescent="0.2">
      <c r="A233" s="56">
        <v>41139</v>
      </c>
    </row>
    <row r="234" spans="1:1" x14ac:dyDescent="0.2">
      <c r="A234" s="56">
        <v>41140</v>
      </c>
    </row>
    <row r="235" spans="1:1" x14ac:dyDescent="0.2">
      <c r="A235" s="56">
        <v>41141</v>
      </c>
    </row>
    <row r="236" spans="1:1" x14ac:dyDescent="0.2">
      <c r="A236" s="56">
        <v>41142</v>
      </c>
    </row>
    <row r="237" spans="1:1" x14ac:dyDescent="0.2">
      <c r="A237" s="56">
        <v>41143</v>
      </c>
    </row>
    <row r="238" spans="1:1" x14ac:dyDescent="0.2">
      <c r="A238" s="56">
        <v>41144</v>
      </c>
    </row>
    <row r="239" spans="1:1" x14ac:dyDescent="0.2">
      <c r="A239" s="56">
        <v>41145</v>
      </c>
    </row>
    <row r="240" spans="1:1" x14ac:dyDescent="0.2">
      <c r="A240" s="56">
        <v>41146</v>
      </c>
    </row>
    <row r="241" spans="1:1" x14ac:dyDescent="0.2">
      <c r="A241" s="56">
        <v>41147</v>
      </c>
    </row>
    <row r="242" spans="1:1" x14ac:dyDescent="0.2">
      <c r="A242" s="56">
        <v>41148</v>
      </c>
    </row>
    <row r="243" spans="1:1" x14ac:dyDescent="0.2">
      <c r="A243" s="56">
        <v>41149</v>
      </c>
    </row>
    <row r="244" spans="1:1" x14ac:dyDescent="0.2">
      <c r="A244" s="56">
        <v>41150</v>
      </c>
    </row>
    <row r="245" spans="1:1" x14ac:dyDescent="0.2">
      <c r="A245" s="56">
        <v>41151</v>
      </c>
    </row>
    <row r="246" spans="1:1" x14ac:dyDescent="0.2">
      <c r="A246" s="56">
        <v>41152</v>
      </c>
    </row>
    <row r="247" spans="1:1" x14ac:dyDescent="0.2">
      <c r="A247" s="56">
        <v>41153</v>
      </c>
    </row>
    <row r="248" spans="1:1" x14ac:dyDescent="0.2">
      <c r="A248" s="56">
        <v>41154</v>
      </c>
    </row>
    <row r="249" spans="1:1" x14ac:dyDescent="0.2">
      <c r="A249" s="56">
        <v>41155</v>
      </c>
    </row>
    <row r="250" spans="1:1" x14ac:dyDescent="0.2">
      <c r="A250" s="56">
        <v>41156</v>
      </c>
    </row>
    <row r="251" spans="1:1" x14ac:dyDescent="0.2">
      <c r="A251" s="56">
        <v>41157</v>
      </c>
    </row>
    <row r="252" spans="1:1" x14ac:dyDescent="0.2">
      <c r="A252" s="56">
        <v>41158</v>
      </c>
    </row>
    <row r="253" spans="1:1" x14ac:dyDescent="0.2">
      <c r="A253" s="56">
        <v>41159</v>
      </c>
    </row>
    <row r="254" spans="1:1" x14ac:dyDescent="0.2">
      <c r="A254" s="56">
        <v>41160</v>
      </c>
    </row>
    <row r="255" spans="1:1" x14ac:dyDescent="0.2">
      <c r="A255" s="56">
        <v>41161</v>
      </c>
    </row>
    <row r="256" spans="1:1" x14ac:dyDescent="0.2">
      <c r="A256" s="56">
        <v>41162</v>
      </c>
    </row>
    <row r="257" spans="1:1" x14ac:dyDescent="0.2">
      <c r="A257" s="56">
        <v>41163</v>
      </c>
    </row>
    <row r="258" spans="1:1" x14ac:dyDescent="0.2">
      <c r="A258" s="56">
        <v>41164</v>
      </c>
    </row>
    <row r="259" spans="1:1" x14ac:dyDescent="0.2">
      <c r="A259" s="56">
        <v>41165</v>
      </c>
    </row>
    <row r="260" spans="1:1" x14ac:dyDescent="0.2">
      <c r="A260" s="56">
        <v>41166</v>
      </c>
    </row>
    <row r="261" spans="1:1" x14ac:dyDescent="0.2">
      <c r="A261" s="56">
        <v>41167</v>
      </c>
    </row>
    <row r="262" spans="1:1" x14ac:dyDescent="0.2">
      <c r="A262" s="56">
        <v>41168</v>
      </c>
    </row>
    <row r="263" spans="1:1" x14ac:dyDescent="0.2">
      <c r="A263" s="56">
        <v>41169</v>
      </c>
    </row>
    <row r="264" spans="1:1" x14ac:dyDescent="0.2">
      <c r="A264" s="56">
        <v>41170</v>
      </c>
    </row>
    <row r="265" spans="1:1" x14ac:dyDescent="0.2">
      <c r="A265" s="56">
        <v>41171</v>
      </c>
    </row>
    <row r="266" spans="1:1" x14ac:dyDescent="0.2">
      <c r="A266" s="56">
        <v>41172</v>
      </c>
    </row>
    <row r="267" spans="1:1" x14ac:dyDescent="0.2">
      <c r="A267" s="56">
        <v>41173</v>
      </c>
    </row>
    <row r="268" spans="1:1" x14ac:dyDescent="0.2">
      <c r="A268" s="56">
        <v>41174</v>
      </c>
    </row>
    <row r="269" spans="1:1" x14ac:dyDescent="0.2">
      <c r="A269" s="56">
        <v>41175</v>
      </c>
    </row>
    <row r="270" spans="1:1" x14ac:dyDescent="0.2">
      <c r="A270" s="56">
        <v>41176</v>
      </c>
    </row>
    <row r="271" spans="1:1" x14ac:dyDescent="0.2">
      <c r="A271" s="56">
        <v>41177</v>
      </c>
    </row>
    <row r="272" spans="1:1" x14ac:dyDescent="0.2">
      <c r="A272" s="56">
        <v>41178</v>
      </c>
    </row>
    <row r="273" spans="1:1" x14ac:dyDescent="0.2">
      <c r="A273" s="56">
        <v>41179</v>
      </c>
    </row>
    <row r="274" spans="1:1" x14ac:dyDescent="0.2">
      <c r="A274" s="56">
        <v>41180</v>
      </c>
    </row>
    <row r="275" spans="1:1" x14ac:dyDescent="0.2">
      <c r="A275" s="56">
        <v>41181</v>
      </c>
    </row>
    <row r="276" spans="1:1" x14ac:dyDescent="0.2">
      <c r="A276" s="56">
        <v>41182</v>
      </c>
    </row>
    <row r="277" spans="1:1" x14ac:dyDescent="0.2">
      <c r="A277" s="56">
        <v>41183</v>
      </c>
    </row>
    <row r="278" spans="1:1" x14ac:dyDescent="0.2">
      <c r="A278" s="56">
        <v>41184</v>
      </c>
    </row>
    <row r="279" spans="1:1" x14ac:dyDescent="0.2">
      <c r="A279" s="56">
        <v>41185</v>
      </c>
    </row>
    <row r="280" spans="1:1" x14ac:dyDescent="0.2">
      <c r="A280" s="56">
        <v>41186</v>
      </c>
    </row>
    <row r="281" spans="1:1" x14ac:dyDescent="0.2">
      <c r="A281" s="56">
        <v>41187</v>
      </c>
    </row>
    <row r="282" spans="1:1" x14ac:dyDescent="0.2">
      <c r="A282" s="56">
        <v>41188</v>
      </c>
    </row>
    <row r="283" spans="1:1" x14ac:dyDescent="0.2">
      <c r="A283" s="56">
        <v>41189</v>
      </c>
    </row>
    <row r="284" spans="1:1" x14ac:dyDescent="0.2">
      <c r="A284" s="56">
        <v>41190</v>
      </c>
    </row>
    <row r="285" spans="1:1" x14ac:dyDescent="0.2">
      <c r="A285" s="56">
        <v>41191</v>
      </c>
    </row>
    <row r="286" spans="1:1" x14ac:dyDescent="0.2">
      <c r="A286" s="56">
        <v>41192</v>
      </c>
    </row>
    <row r="287" spans="1:1" x14ac:dyDescent="0.2">
      <c r="A287" s="56">
        <v>41193</v>
      </c>
    </row>
    <row r="288" spans="1:1" x14ac:dyDescent="0.2">
      <c r="A288" s="56">
        <v>41194</v>
      </c>
    </row>
    <row r="289" spans="1:1" x14ac:dyDescent="0.2">
      <c r="A289" s="56">
        <v>41195</v>
      </c>
    </row>
    <row r="290" spans="1:1" x14ac:dyDescent="0.2">
      <c r="A290" s="56">
        <v>41196</v>
      </c>
    </row>
    <row r="291" spans="1:1" x14ac:dyDescent="0.2">
      <c r="A291" s="56">
        <v>41197</v>
      </c>
    </row>
    <row r="292" spans="1:1" x14ac:dyDescent="0.2">
      <c r="A292" s="56">
        <v>41198</v>
      </c>
    </row>
    <row r="293" spans="1:1" x14ac:dyDescent="0.2">
      <c r="A293" s="56">
        <v>41199</v>
      </c>
    </row>
    <row r="294" spans="1:1" x14ac:dyDescent="0.2">
      <c r="A294" s="56">
        <v>41200</v>
      </c>
    </row>
    <row r="295" spans="1:1" x14ac:dyDescent="0.2">
      <c r="A295" s="56">
        <v>41201</v>
      </c>
    </row>
    <row r="296" spans="1:1" x14ac:dyDescent="0.2">
      <c r="A296" s="56">
        <v>41202</v>
      </c>
    </row>
    <row r="297" spans="1:1" x14ac:dyDescent="0.2">
      <c r="A297" s="56">
        <v>41203</v>
      </c>
    </row>
    <row r="298" spans="1:1" x14ac:dyDescent="0.2">
      <c r="A298" s="56">
        <v>41204</v>
      </c>
    </row>
    <row r="299" spans="1:1" x14ac:dyDescent="0.2">
      <c r="A299" s="56">
        <v>41205</v>
      </c>
    </row>
    <row r="300" spans="1:1" x14ac:dyDescent="0.2">
      <c r="A300" s="56">
        <v>41206</v>
      </c>
    </row>
    <row r="301" spans="1:1" x14ac:dyDescent="0.2">
      <c r="A301" s="56">
        <v>41207</v>
      </c>
    </row>
    <row r="302" spans="1:1" x14ac:dyDescent="0.2">
      <c r="A302" s="56">
        <v>41208</v>
      </c>
    </row>
    <row r="303" spans="1:1" x14ac:dyDescent="0.2">
      <c r="A303" s="56">
        <v>41209</v>
      </c>
    </row>
    <row r="304" spans="1:1" x14ac:dyDescent="0.2">
      <c r="A304" s="56">
        <v>41210</v>
      </c>
    </row>
    <row r="305" spans="1:1" x14ac:dyDescent="0.2">
      <c r="A305" s="56">
        <v>41211</v>
      </c>
    </row>
    <row r="306" spans="1:1" x14ac:dyDescent="0.2">
      <c r="A306" s="56">
        <v>41212</v>
      </c>
    </row>
    <row r="307" spans="1:1" x14ac:dyDescent="0.2">
      <c r="A307" s="56">
        <v>41213</v>
      </c>
    </row>
    <row r="308" spans="1:1" x14ac:dyDescent="0.2">
      <c r="A308" s="56">
        <v>41214</v>
      </c>
    </row>
    <row r="309" spans="1:1" x14ac:dyDescent="0.2">
      <c r="A309" s="56">
        <v>41215</v>
      </c>
    </row>
    <row r="310" spans="1:1" x14ac:dyDescent="0.2">
      <c r="A310" s="56">
        <v>41216</v>
      </c>
    </row>
    <row r="311" spans="1:1" x14ac:dyDescent="0.2">
      <c r="A311" s="56">
        <v>41217</v>
      </c>
    </row>
    <row r="312" spans="1:1" x14ac:dyDescent="0.2">
      <c r="A312" s="56">
        <v>41218</v>
      </c>
    </row>
    <row r="313" spans="1:1" x14ac:dyDescent="0.2">
      <c r="A313" s="56">
        <v>41219</v>
      </c>
    </row>
    <row r="314" spans="1:1" x14ac:dyDescent="0.2">
      <c r="A314" s="56">
        <v>41220</v>
      </c>
    </row>
    <row r="315" spans="1:1" x14ac:dyDescent="0.2">
      <c r="A315" s="56">
        <v>41221</v>
      </c>
    </row>
    <row r="316" spans="1:1" x14ac:dyDescent="0.2">
      <c r="A316" s="56">
        <v>41222</v>
      </c>
    </row>
    <row r="317" spans="1:1" x14ac:dyDescent="0.2">
      <c r="A317" s="56">
        <v>41223</v>
      </c>
    </row>
    <row r="318" spans="1:1" x14ac:dyDescent="0.2">
      <c r="A318" s="56">
        <v>41224</v>
      </c>
    </row>
    <row r="319" spans="1:1" x14ac:dyDescent="0.2">
      <c r="A319" s="56">
        <v>41225</v>
      </c>
    </row>
    <row r="320" spans="1:1" x14ac:dyDescent="0.2">
      <c r="A320" s="56">
        <v>41226</v>
      </c>
    </row>
    <row r="321" spans="1:1" x14ac:dyDescent="0.2">
      <c r="A321" s="56">
        <v>41227</v>
      </c>
    </row>
    <row r="322" spans="1:1" x14ac:dyDescent="0.2">
      <c r="A322" s="56">
        <v>41228</v>
      </c>
    </row>
    <row r="323" spans="1:1" x14ac:dyDescent="0.2">
      <c r="A323" s="56">
        <v>41229</v>
      </c>
    </row>
    <row r="324" spans="1:1" x14ac:dyDescent="0.2">
      <c r="A324" s="56">
        <v>41230</v>
      </c>
    </row>
    <row r="325" spans="1:1" x14ac:dyDescent="0.2">
      <c r="A325" s="56">
        <v>41231</v>
      </c>
    </row>
    <row r="326" spans="1:1" x14ac:dyDescent="0.2">
      <c r="A326" s="56">
        <v>41232</v>
      </c>
    </row>
    <row r="327" spans="1:1" x14ac:dyDescent="0.2">
      <c r="A327" s="56">
        <v>41233</v>
      </c>
    </row>
    <row r="328" spans="1:1" x14ac:dyDescent="0.2">
      <c r="A328" s="56">
        <v>41234</v>
      </c>
    </row>
    <row r="329" spans="1:1" x14ac:dyDescent="0.2">
      <c r="A329" s="56">
        <v>41235</v>
      </c>
    </row>
    <row r="330" spans="1:1" x14ac:dyDescent="0.2">
      <c r="A330" s="56">
        <v>41236</v>
      </c>
    </row>
    <row r="331" spans="1:1" x14ac:dyDescent="0.2">
      <c r="A331" s="56">
        <v>41237</v>
      </c>
    </row>
    <row r="332" spans="1:1" x14ac:dyDescent="0.2">
      <c r="A332" s="56">
        <v>41238</v>
      </c>
    </row>
    <row r="333" spans="1:1" x14ac:dyDescent="0.2">
      <c r="A333" s="56">
        <v>41239</v>
      </c>
    </row>
    <row r="334" spans="1:1" x14ac:dyDescent="0.2">
      <c r="A334" s="56">
        <v>41240</v>
      </c>
    </row>
    <row r="335" spans="1:1" x14ac:dyDescent="0.2">
      <c r="A335" s="56">
        <v>41241</v>
      </c>
    </row>
    <row r="336" spans="1:1" x14ac:dyDescent="0.2">
      <c r="A336" s="56">
        <v>41242</v>
      </c>
    </row>
    <row r="337" spans="1:1" x14ac:dyDescent="0.2">
      <c r="A337" s="56">
        <v>41243</v>
      </c>
    </row>
    <row r="338" spans="1:1" x14ac:dyDescent="0.2">
      <c r="A338" s="56">
        <v>41244</v>
      </c>
    </row>
    <row r="339" spans="1:1" x14ac:dyDescent="0.2">
      <c r="A339" s="56">
        <v>41245</v>
      </c>
    </row>
    <row r="340" spans="1:1" x14ac:dyDescent="0.2">
      <c r="A340" s="56">
        <v>41246</v>
      </c>
    </row>
    <row r="341" spans="1:1" x14ac:dyDescent="0.2">
      <c r="A341" s="56">
        <v>41247</v>
      </c>
    </row>
    <row r="342" spans="1:1" x14ac:dyDescent="0.2">
      <c r="A342" s="56">
        <v>41248</v>
      </c>
    </row>
    <row r="343" spans="1:1" x14ac:dyDescent="0.2">
      <c r="A343" s="56">
        <v>41249</v>
      </c>
    </row>
    <row r="344" spans="1:1" x14ac:dyDescent="0.2">
      <c r="A344" s="56">
        <v>41250</v>
      </c>
    </row>
    <row r="345" spans="1:1" x14ac:dyDescent="0.2">
      <c r="A345" s="56">
        <v>41251</v>
      </c>
    </row>
    <row r="346" spans="1:1" x14ac:dyDescent="0.2">
      <c r="A346" s="56">
        <v>41252</v>
      </c>
    </row>
    <row r="347" spans="1:1" x14ac:dyDescent="0.2">
      <c r="A347" s="56">
        <v>41253</v>
      </c>
    </row>
    <row r="348" spans="1:1" x14ac:dyDescent="0.2">
      <c r="A348" s="56">
        <v>41254</v>
      </c>
    </row>
    <row r="349" spans="1:1" x14ac:dyDescent="0.2">
      <c r="A349" s="56">
        <v>41255</v>
      </c>
    </row>
    <row r="350" spans="1:1" x14ac:dyDescent="0.2">
      <c r="A350" s="56">
        <v>41256</v>
      </c>
    </row>
    <row r="351" spans="1:1" x14ac:dyDescent="0.2">
      <c r="A351" s="56">
        <v>41257</v>
      </c>
    </row>
    <row r="352" spans="1:1" x14ac:dyDescent="0.2">
      <c r="A352" s="56">
        <v>41258</v>
      </c>
    </row>
    <row r="353" spans="1:1" x14ac:dyDescent="0.2">
      <c r="A353" s="56">
        <v>41259</v>
      </c>
    </row>
    <row r="354" spans="1:1" x14ac:dyDescent="0.2">
      <c r="A354" s="56">
        <v>41260</v>
      </c>
    </row>
    <row r="355" spans="1:1" x14ac:dyDescent="0.2">
      <c r="A355" s="56">
        <v>41261</v>
      </c>
    </row>
    <row r="356" spans="1:1" x14ac:dyDescent="0.2">
      <c r="A356" s="56">
        <v>41262</v>
      </c>
    </row>
    <row r="357" spans="1:1" x14ac:dyDescent="0.2">
      <c r="A357" s="56">
        <v>41263</v>
      </c>
    </row>
    <row r="358" spans="1:1" x14ac:dyDescent="0.2">
      <c r="A358" s="56">
        <v>41264</v>
      </c>
    </row>
    <row r="359" spans="1:1" x14ac:dyDescent="0.2">
      <c r="A359" s="56">
        <v>41265</v>
      </c>
    </row>
    <row r="360" spans="1:1" x14ac:dyDescent="0.2">
      <c r="A360" s="56">
        <v>41266</v>
      </c>
    </row>
    <row r="361" spans="1:1" x14ac:dyDescent="0.2">
      <c r="A361" s="56">
        <v>41267</v>
      </c>
    </row>
    <row r="362" spans="1:1" x14ac:dyDescent="0.2">
      <c r="A362" s="56">
        <v>41268</v>
      </c>
    </row>
    <row r="363" spans="1:1" x14ac:dyDescent="0.2">
      <c r="A363" s="56">
        <v>41269</v>
      </c>
    </row>
    <row r="364" spans="1:1" x14ac:dyDescent="0.2">
      <c r="A364" s="56">
        <v>41270</v>
      </c>
    </row>
    <row r="365" spans="1:1" x14ac:dyDescent="0.2">
      <c r="A365" s="56">
        <v>41271</v>
      </c>
    </row>
    <row r="366" spans="1:1" x14ac:dyDescent="0.2">
      <c r="A366" s="56">
        <v>41272</v>
      </c>
    </row>
    <row r="367" spans="1:1" x14ac:dyDescent="0.2">
      <c r="A367" s="56">
        <v>41273</v>
      </c>
    </row>
    <row r="368" spans="1:1" x14ac:dyDescent="0.2">
      <c r="A368" s="56">
        <v>41274</v>
      </c>
    </row>
    <row r="369" spans="1:1" x14ac:dyDescent="0.2">
      <c r="A369" s="56">
        <v>41275</v>
      </c>
    </row>
    <row r="370" spans="1:1" x14ac:dyDescent="0.2">
      <c r="A370" s="56">
        <v>41276</v>
      </c>
    </row>
    <row r="371" spans="1:1" x14ac:dyDescent="0.2">
      <c r="A371" s="56">
        <v>41277</v>
      </c>
    </row>
    <row r="372" spans="1:1" x14ac:dyDescent="0.2">
      <c r="A372" s="56">
        <v>41278</v>
      </c>
    </row>
    <row r="373" spans="1:1" x14ac:dyDescent="0.2">
      <c r="A373" s="56">
        <v>41279</v>
      </c>
    </row>
    <row r="374" spans="1:1" x14ac:dyDescent="0.2">
      <c r="A374" s="56">
        <v>41280</v>
      </c>
    </row>
    <row r="375" spans="1:1" x14ac:dyDescent="0.2">
      <c r="A375" s="56">
        <v>41281</v>
      </c>
    </row>
    <row r="376" spans="1:1" x14ac:dyDescent="0.2">
      <c r="A376" s="56">
        <v>41282</v>
      </c>
    </row>
    <row r="377" spans="1:1" x14ac:dyDescent="0.2">
      <c r="A377" s="56">
        <v>41283</v>
      </c>
    </row>
    <row r="378" spans="1:1" x14ac:dyDescent="0.2">
      <c r="A378" s="56">
        <v>41284</v>
      </c>
    </row>
    <row r="379" spans="1:1" x14ac:dyDescent="0.2">
      <c r="A379" s="56">
        <v>41285</v>
      </c>
    </row>
    <row r="380" spans="1:1" x14ac:dyDescent="0.2">
      <c r="A380" s="56">
        <v>41286</v>
      </c>
    </row>
    <row r="381" spans="1:1" x14ac:dyDescent="0.2">
      <c r="A381" s="56">
        <v>41287</v>
      </c>
    </row>
    <row r="382" spans="1:1" x14ac:dyDescent="0.2">
      <c r="A382" s="56">
        <v>41288</v>
      </c>
    </row>
    <row r="383" spans="1:1" x14ac:dyDescent="0.2">
      <c r="A383" s="56">
        <v>41289</v>
      </c>
    </row>
    <row r="384" spans="1:1" x14ac:dyDescent="0.2">
      <c r="A384" s="56">
        <v>41290</v>
      </c>
    </row>
    <row r="385" spans="1:1" x14ac:dyDescent="0.2">
      <c r="A385" s="56">
        <v>41291</v>
      </c>
    </row>
    <row r="386" spans="1:1" x14ac:dyDescent="0.2">
      <c r="A386" s="56">
        <v>41292</v>
      </c>
    </row>
    <row r="387" spans="1:1" x14ac:dyDescent="0.2">
      <c r="A387" s="56">
        <v>41293</v>
      </c>
    </row>
    <row r="388" spans="1:1" x14ac:dyDescent="0.2">
      <c r="A388" s="56">
        <v>41294</v>
      </c>
    </row>
    <row r="389" spans="1:1" x14ac:dyDescent="0.2">
      <c r="A389" s="56">
        <v>41295</v>
      </c>
    </row>
    <row r="390" spans="1:1" x14ac:dyDescent="0.2">
      <c r="A390" s="56">
        <v>41296</v>
      </c>
    </row>
    <row r="391" spans="1:1" x14ac:dyDescent="0.2">
      <c r="A391" s="56">
        <v>41297</v>
      </c>
    </row>
    <row r="392" spans="1:1" x14ac:dyDescent="0.2">
      <c r="A392" s="56">
        <v>41298</v>
      </c>
    </row>
    <row r="393" spans="1:1" x14ac:dyDescent="0.2">
      <c r="A393" s="56">
        <v>41299</v>
      </c>
    </row>
    <row r="394" spans="1:1" x14ac:dyDescent="0.2">
      <c r="A394" s="56">
        <v>41300</v>
      </c>
    </row>
    <row r="395" spans="1:1" x14ac:dyDescent="0.2">
      <c r="A395" s="56">
        <v>41301</v>
      </c>
    </row>
    <row r="396" spans="1:1" x14ac:dyDescent="0.2">
      <c r="A396" s="56">
        <v>41302</v>
      </c>
    </row>
    <row r="397" spans="1:1" x14ac:dyDescent="0.2">
      <c r="A397" s="56">
        <v>41303</v>
      </c>
    </row>
    <row r="398" spans="1:1" x14ac:dyDescent="0.2">
      <c r="A398" s="56">
        <v>41304</v>
      </c>
    </row>
    <row r="399" spans="1:1" x14ac:dyDescent="0.2">
      <c r="A399" s="56">
        <v>41305</v>
      </c>
    </row>
    <row r="400" spans="1:1" x14ac:dyDescent="0.2">
      <c r="A400" s="56">
        <v>41306</v>
      </c>
    </row>
    <row r="401" spans="1:1" x14ac:dyDescent="0.2">
      <c r="A401" s="56">
        <v>41307</v>
      </c>
    </row>
    <row r="402" spans="1:1" x14ac:dyDescent="0.2">
      <c r="A402" s="56">
        <v>41308</v>
      </c>
    </row>
    <row r="403" spans="1:1" x14ac:dyDescent="0.2">
      <c r="A403" s="56">
        <v>41309</v>
      </c>
    </row>
    <row r="404" spans="1:1" x14ac:dyDescent="0.2">
      <c r="A404" s="56">
        <v>41310</v>
      </c>
    </row>
    <row r="405" spans="1:1" x14ac:dyDescent="0.2">
      <c r="A405" s="56">
        <v>41311</v>
      </c>
    </row>
    <row r="406" spans="1:1" x14ac:dyDescent="0.2">
      <c r="A406" s="56">
        <v>41312</v>
      </c>
    </row>
    <row r="407" spans="1:1" x14ac:dyDescent="0.2">
      <c r="A407" s="56">
        <v>41313</v>
      </c>
    </row>
    <row r="408" spans="1:1" x14ac:dyDescent="0.2">
      <c r="A408" s="56">
        <v>41314</v>
      </c>
    </row>
    <row r="409" spans="1:1" x14ac:dyDescent="0.2">
      <c r="A409" s="56">
        <v>41315</v>
      </c>
    </row>
    <row r="410" spans="1:1" x14ac:dyDescent="0.2">
      <c r="A410" s="56">
        <v>41316</v>
      </c>
    </row>
    <row r="411" spans="1:1" x14ac:dyDescent="0.2">
      <c r="A411" s="56">
        <v>41317</v>
      </c>
    </row>
    <row r="412" spans="1:1" x14ac:dyDescent="0.2">
      <c r="A412" s="56">
        <v>41318</v>
      </c>
    </row>
    <row r="413" spans="1:1" x14ac:dyDescent="0.2">
      <c r="A413" s="56">
        <v>41319</v>
      </c>
    </row>
    <row r="414" spans="1:1" x14ac:dyDescent="0.2">
      <c r="A414" s="56">
        <v>41320</v>
      </c>
    </row>
    <row r="415" spans="1:1" x14ac:dyDescent="0.2">
      <c r="A415" s="56">
        <v>41321</v>
      </c>
    </row>
    <row r="416" spans="1:1" x14ac:dyDescent="0.2">
      <c r="A416" s="56">
        <v>41322</v>
      </c>
    </row>
    <row r="417" spans="1:1" x14ac:dyDescent="0.2">
      <c r="A417" s="56">
        <v>41323</v>
      </c>
    </row>
    <row r="418" spans="1:1" x14ac:dyDescent="0.2">
      <c r="A418" s="56">
        <v>41324</v>
      </c>
    </row>
    <row r="419" spans="1:1" x14ac:dyDescent="0.2">
      <c r="A419" s="56">
        <v>41325</v>
      </c>
    </row>
    <row r="420" spans="1:1" x14ac:dyDescent="0.2">
      <c r="A420" s="56">
        <v>41326</v>
      </c>
    </row>
    <row r="421" spans="1:1" x14ac:dyDescent="0.2">
      <c r="A421" s="56">
        <v>41327</v>
      </c>
    </row>
    <row r="422" spans="1:1" x14ac:dyDescent="0.2">
      <c r="A422" s="56">
        <v>41328</v>
      </c>
    </row>
    <row r="423" spans="1:1" x14ac:dyDescent="0.2">
      <c r="A423" s="56">
        <v>41329</v>
      </c>
    </row>
    <row r="424" spans="1:1" x14ac:dyDescent="0.2">
      <c r="A424" s="56">
        <v>41330</v>
      </c>
    </row>
    <row r="425" spans="1:1" x14ac:dyDescent="0.2">
      <c r="A425" s="56">
        <v>41331</v>
      </c>
    </row>
    <row r="426" spans="1:1" x14ac:dyDescent="0.2">
      <c r="A426" s="56">
        <v>41332</v>
      </c>
    </row>
    <row r="427" spans="1:1" x14ac:dyDescent="0.2">
      <c r="A427" s="56">
        <v>41333</v>
      </c>
    </row>
    <row r="428" spans="1:1" x14ac:dyDescent="0.2">
      <c r="A428" s="56">
        <v>41334</v>
      </c>
    </row>
    <row r="429" spans="1:1" x14ac:dyDescent="0.2">
      <c r="A429" s="56">
        <v>41335</v>
      </c>
    </row>
    <row r="430" spans="1:1" x14ac:dyDescent="0.2">
      <c r="A430" s="56">
        <v>41336</v>
      </c>
    </row>
    <row r="431" spans="1:1" x14ac:dyDescent="0.2">
      <c r="A431" s="56">
        <v>41337</v>
      </c>
    </row>
    <row r="432" spans="1:1" x14ac:dyDescent="0.2">
      <c r="A432" s="56">
        <v>41338</v>
      </c>
    </row>
    <row r="433" spans="1:1" x14ac:dyDescent="0.2">
      <c r="A433" s="56">
        <v>41339</v>
      </c>
    </row>
    <row r="434" spans="1:1" x14ac:dyDescent="0.2">
      <c r="A434" s="56">
        <v>41340</v>
      </c>
    </row>
    <row r="435" spans="1:1" x14ac:dyDescent="0.2">
      <c r="A435" s="56">
        <v>41341</v>
      </c>
    </row>
    <row r="436" spans="1:1" x14ac:dyDescent="0.2">
      <c r="A436" s="56">
        <v>41342</v>
      </c>
    </row>
    <row r="437" spans="1:1" x14ac:dyDescent="0.2">
      <c r="A437" s="56">
        <v>41343</v>
      </c>
    </row>
    <row r="438" spans="1:1" x14ac:dyDescent="0.2">
      <c r="A438" s="56">
        <v>41344</v>
      </c>
    </row>
    <row r="439" spans="1:1" x14ac:dyDescent="0.2">
      <c r="A439" s="56">
        <v>41345</v>
      </c>
    </row>
    <row r="440" spans="1:1" x14ac:dyDescent="0.2">
      <c r="A440" s="56">
        <v>41346</v>
      </c>
    </row>
    <row r="441" spans="1:1" x14ac:dyDescent="0.2">
      <c r="A441" s="56">
        <v>41347</v>
      </c>
    </row>
    <row r="442" spans="1:1" x14ac:dyDescent="0.2">
      <c r="A442" s="56">
        <v>41348</v>
      </c>
    </row>
    <row r="443" spans="1:1" x14ac:dyDescent="0.2">
      <c r="A443" s="56">
        <v>41349</v>
      </c>
    </row>
    <row r="444" spans="1:1" x14ac:dyDescent="0.2">
      <c r="A444" s="56">
        <v>41350</v>
      </c>
    </row>
    <row r="445" spans="1:1" x14ac:dyDescent="0.2">
      <c r="A445" s="56">
        <v>41351</v>
      </c>
    </row>
    <row r="446" spans="1:1" x14ac:dyDescent="0.2">
      <c r="A446" s="56">
        <v>41352</v>
      </c>
    </row>
    <row r="447" spans="1:1" x14ac:dyDescent="0.2">
      <c r="A447" s="56">
        <v>41353</v>
      </c>
    </row>
    <row r="448" spans="1:1" x14ac:dyDescent="0.2">
      <c r="A448" s="56">
        <v>41354</v>
      </c>
    </row>
    <row r="449" spans="1:1" x14ac:dyDescent="0.2">
      <c r="A449" s="56">
        <v>41355</v>
      </c>
    </row>
    <row r="450" spans="1:1" x14ac:dyDescent="0.2">
      <c r="A450" s="56">
        <v>41356</v>
      </c>
    </row>
    <row r="451" spans="1:1" x14ac:dyDescent="0.2">
      <c r="A451" s="56">
        <v>41357</v>
      </c>
    </row>
    <row r="452" spans="1:1" x14ac:dyDescent="0.2">
      <c r="A452" s="56">
        <v>41358</v>
      </c>
    </row>
    <row r="453" spans="1:1" x14ac:dyDescent="0.2">
      <c r="A453" s="56">
        <v>41359</v>
      </c>
    </row>
    <row r="454" spans="1:1" x14ac:dyDescent="0.2">
      <c r="A454" s="56">
        <v>41360</v>
      </c>
    </row>
    <row r="455" spans="1:1" x14ac:dyDescent="0.2">
      <c r="A455" s="56">
        <v>41361</v>
      </c>
    </row>
    <row r="456" spans="1:1" x14ac:dyDescent="0.2">
      <c r="A456" s="56">
        <v>41362</v>
      </c>
    </row>
    <row r="457" spans="1:1" x14ac:dyDescent="0.2">
      <c r="A457" s="56">
        <v>41363</v>
      </c>
    </row>
    <row r="458" spans="1:1" x14ac:dyDescent="0.2">
      <c r="A458" s="56">
        <v>41364</v>
      </c>
    </row>
    <row r="459" spans="1:1" x14ac:dyDescent="0.2">
      <c r="A459" s="56">
        <v>41365</v>
      </c>
    </row>
    <row r="460" spans="1:1" x14ac:dyDescent="0.2">
      <c r="A460" s="56">
        <v>41366</v>
      </c>
    </row>
    <row r="461" spans="1:1" x14ac:dyDescent="0.2">
      <c r="A461" s="56">
        <v>41367</v>
      </c>
    </row>
    <row r="462" spans="1:1" x14ac:dyDescent="0.2">
      <c r="A462" s="56">
        <v>41368</v>
      </c>
    </row>
    <row r="463" spans="1:1" x14ac:dyDescent="0.2">
      <c r="A463" s="56">
        <v>41369</v>
      </c>
    </row>
    <row r="464" spans="1:1" x14ac:dyDescent="0.2">
      <c r="A464" s="56">
        <v>41370</v>
      </c>
    </row>
    <row r="465" spans="1:1" x14ac:dyDescent="0.2">
      <c r="A465" s="56">
        <v>41371</v>
      </c>
    </row>
    <row r="466" spans="1:1" x14ac:dyDescent="0.2">
      <c r="A466" s="56">
        <v>41372</v>
      </c>
    </row>
    <row r="467" spans="1:1" x14ac:dyDescent="0.2">
      <c r="A467" s="56">
        <v>41373</v>
      </c>
    </row>
    <row r="468" spans="1:1" x14ac:dyDescent="0.2">
      <c r="A468" s="56">
        <v>41374</v>
      </c>
    </row>
    <row r="469" spans="1:1" x14ac:dyDescent="0.2">
      <c r="A469" s="56">
        <v>41375</v>
      </c>
    </row>
    <row r="470" spans="1:1" x14ac:dyDescent="0.2">
      <c r="A470" s="56">
        <v>41376</v>
      </c>
    </row>
    <row r="471" spans="1:1" x14ac:dyDescent="0.2">
      <c r="A471" s="56">
        <v>41377</v>
      </c>
    </row>
    <row r="472" spans="1:1" x14ac:dyDescent="0.2">
      <c r="A472" s="56">
        <v>41378</v>
      </c>
    </row>
    <row r="473" spans="1:1" x14ac:dyDescent="0.2">
      <c r="A473" s="56">
        <v>41379</v>
      </c>
    </row>
    <row r="474" spans="1:1" x14ac:dyDescent="0.2">
      <c r="A474" s="56">
        <v>41380</v>
      </c>
    </row>
    <row r="475" spans="1:1" x14ac:dyDescent="0.2">
      <c r="A475" s="56">
        <v>41381</v>
      </c>
    </row>
    <row r="476" spans="1:1" x14ac:dyDescent="0.2">
      <c r="A476" s="56">
        <v>41382</v>
      </c>
    </row>
    <row r="477" spans="1:1" x14ac:dyDescent="0.2">
      <c r="A477" s="56">
        <v>41383</v>
      </c>
    </row>
    <row r="478" spans="1:1" x14ac:dyDescent="0.2">
      <c r="A478" s="56">
        <v>41384</v>
      </c>
    </row>
    <row r="479" spans="1:1" x14ac:dyDescent="0.2">
      <c r="A479" s="56">
        <v>41385</v>
      </c>
    </row>
    <row r="480" spans="1:1" x14ac:dyDescent="0.2">
      <c r="A480" s="56">
        <v>41386</v>
      </c>
    </row>
    <row r="481" spans="1:1" x14ac:dyDescent="0.2">
      <c r="A481" s="56">
        <v>41387</v>
      </c>
    </row>
    <row r="482" spans="1:1" x14ac:dyDescent="0.2">
      <c r="A482" s="56">
        <v>41388</v>
      </c>
    </row>
    <row r="483" spans="1:1" x14ac:dyDescent="0.2">
      <c r="A483" s="56">
        <v>41389</v>
      </c>
    </row>
    <row r="484" spans="1:1" x14ac:dyDescent="0.2">
      <c r="A484" s="56">
        <v>41390</v>
      </c>
    </row>
    <row r="485" spans="1:1" x14ac:dyDescent="0.2">
      <c r="A485" s="56">
        <v>41391</v>
      </c>
    </row>
    <row r="486" spans="1:1" x14ac:dyDescent="0.2">
      <c r="A486" s="56">
        <v>41392</v>
      </c>
    </row>
    <row r="487" spans="1:1" x14ac:dyDescent="0.2">
      <c r="A487" s="56">
        <v>41393</v>
      </c>
    </row>
    <row r="488" spans="1:1" x14ac:dyDescent="0.2">
      <c r="A488" s="56">
        <v>41394</v>
      </c>
    </row>
    <row r="489" spans="1:1" x14ac:dyDescent="0.2">
      <c r="A489" s="56">
        <v>41395</v>
      </c>
    </row>
    <row r="490" spans="1:1" x14ac:dyDescent="0.2">
      <c r="A490" s="56">
        <v>41396</v>
      </c>
    </row>
    <row r="491" spans="1:1" x14ac:dyDescent="0.2">
      <c r="A491" s="56">
        <v>41397</v>
      </c>
    </row>
    <row r="492" spans="1:1" x14ac:dyDescent="0.2">
      <c r="A492" s="56">
        <v>41398</v>
      </c>
    </row>
    <row r="493" spans="1:1" x14ac:dyDescent="0.2">
      <c r="A493" s="56">
        <v>41399</v>
      </c>
    </row>
    <row r="494" spans="1:1" x14ac:dyDescent="0.2">
      <c r="A494" s="56">
        <v>41400</v>
      </c>
    </row>
    <row r="495" spans="1:1" x14ac:dyDescent="0.2">
      <c r="A495" s="56">
        <v>41401</v>
      </c>
    </row>
    <row r="496" spans="1:1" x14ac:dyDescent="0.2">
      <c r="A496" s="56">
        <v>41402</v>
      </c>
    </row>
    <row r="497" spans="1:1" x14ac:dyDescent="0.2">
      <c r="A497" s="56">
        <v>41403</v>
      </c>
    </row>
    <row r="498" spans="1:1" x14ac:dyDescent="0.2">
      <c r="A498" s="56">
        <v>41404</v>
      </c>
    </row>
    <row r="499" spans="1:1" x14ac:dyDescent="0.2">
      <c r="A499" s="56">
        <v>41405</v>
      </c>
    </row>
    <row r="500" spans="1:1" x14ac:dyDescent="0.2">
      <c r="A500" s="56">
        <v>41406</v>
      </c>
    </row>
    <row r="501" spans="1:1" x14ac:dyDescent="0.2">
      <c r="A501" s="56">
        <v>41407</v>
      </c>
    </row>
    <row r="502" spans="1:1" x14ac:dyDescent="0.2">
      <c r="A502" s="56">
        <v>41408</v>
      </c>
    </row>
    <row r="503" spans="1:1" x14ac:dyDescent="0.2">
      <c r="A503" s="56">
        <v>41409</v>
      </c>
    </row>
    <row r="504" spans="1:1" x14ac:dyDescent="0.2">
      <c r="A504" s="56">
        <v>41410</v>
      </c>
    </row>
    <row r="505" spans="1:1" x14ac:dyDescent="0.2">
      <c r="A505" s="56">
        <v>41411</v>
      </c>
    </row>
    <row r="506" spans="1:1" x14ac:dyDescent="0.2">
      <c r="A506" s="56">
        <v>41412</v>
      </c>
    </row>
    <row r="507" spans="1:1" x14ac:dyDescent="0.2">
      <c r="A507" s="56">
        <v>41413</v>
      </c>
    </row>
    <row r="508" spans="1:1" x14ac:dyDescent="0.2">
      <c r="A508" s="56">
        <v>41414</v>
      </c>
    </row>
    <row r="509" spans="1:1" x14ac:dyDescent="0.2">
      <c r="A509" s="56">
        <v>41415</v>
      </c>
    </row>
    <row r="510" spans="1:1" x14ac:dyDescent="0.2">
      <c r="A510" s="56">
        <v>41416</v>
      </c>
    </row>
    <row r="511" spans="1:1" x14ac:dyDescent="0.2">
      <c r="A511" s="56">
        <v>41417</v>
      </c>
    </row>
    <row r="512" spans="1:1" x14ac:dyDescent="0.2">
      <c r="A512" s="56">
        <v>41418</v>
      </c>
    </row>
    <row r="513" spans="1:1" x14ac:dyDescent="0.2">
      <c r="A513" s="56">
        <v>41419</v>
      </c>
    </row>
    <row r="514" spans="1:1" x14ac:dyDescent="0.2">
      <c r="A514" s="56">
        <v>41420</v>
      </c>
    </row>
    <row r="515" spans="1:1" x14ac:dyDescent="0.2">
      <c r="A515" s="56">
        <v>41421</v>
      </c>
    </row>
    <row r="516" spans="1:1" x14ac:dyDescent="0.2">
      <c r="A516" s="56">
        <v>41422</v>
      </c>
    </row>
    <row r="517" spans="1:1" x14ac:dyDescent="0.2">
      <c r="A517" s="56">
        <v>41423</v>
      </c>
    </row>
    <row r="518" spans="1:1" x14ac:dyDescent="0.2">
      <c r="A518" s="56">
        <v>41424</v>
      </c>
    </row>
    <row r="519" spans="1:1" x14ac:dyDescent="0.2">
      <c r="A519" s="56">
        <v>41425</v>
      </c>
    </row>
    <row r="520" spans="1:1" x14ac:dyDescent="0.2">
      <c r="A520" s="56">
        <v>41426</v>
      </c>
    </row>
    <row r="521" spans="1:1" x14ac:dyDescent="0.2">
      <c r="A521" s="56">
        <v>41427</v>
      </c>
    </row>
    <row r="522" spans="1:1" x14ac:dyDescent="0.2">
      <c r="A522" s="56">
        <v>41428</v>
      </c>
    </row>
    <row r="523" spans="1:1" x14ac:dyDescent="0.2">
      <c r="A523" s="56">
        <v>41429</v>
      </c>
    </row>
    <row r="524" spans="1:1" x14ac:dyDescent="0.2">
      <c r="A524" s="56">
        <v>41430</v>
      </c>
    </row>
    <row r="525" spans="1:1" x14ac:dyDescent="0.2">
      <c r="A525" s="56">
        <v>41431</v>
      </c>
    </row>
    <row r="526" spans="1:1" x14ac:dyDescent="0.2">
      <c r="A526" s="56">
        <v>41432</v>
      </c>
    </row>
    <row r="527" spans="1:1" x14ac:dyDescent="0.2">
      <c r="A527" s="56">
        <v>41433</v>
      </c>
    </row>
    <row r="528" spans="1:1" x14ac:dyDescent="0.2">
      <c r="A528" s="56">
        <v>41434</v>
      </c>
    </row>
    <row r="529" spans="1:1" x14ac:dyDescent="0.2">
      <c r="A529" s="56">
        <v>41435</v>
      </c>
    </row>
    <row r="530" spans="1:1" x14ac:dyDescent="0.2">
      <c r="A530" s="56">
        <v>41436</v>
      </c>
    </row>
    <row r="531" spans="1:1" x14ac:dyDescent="0.2">
      <c r="A531" s="56">
        <v>41437</v>
      </c>
    </row>
    <row r="532" spans="1:1" x14ac:dyDescent="0.2">
      <c r="A532" s="56">
        <v>41438</v>
      </c>
    </row>
    <row r="533" spans="1:1" x14ac:dyDescent="0.2">
      <c r="A533" s="56">
        <v>41439</v>
      </c>
    </row>
    <row r="534" spans="1:1" x14ac:dyDescent="0.2">
      <c r="A534" s="56">
        <v>41440</v>
      </c>
    </row>
    <row r="535" spans="1:1" x14ac:dyDescent="0.2">
      <c r="A535" s="56">
        <v>41441</v>
      </c>
    </row>
    <row r="536" spans="1:1" x14ac:dyDescent="0.2">
      <c r="A536" s="56">
        <v>41442</v>
      </c>
    </row>
    <row r="537" spans="1:1" x14ac:dyDescent="0.2">
      <c r="A537" s="56">
        <v>41443</v>
      </c>
    </row>
    <row r="538" spans="1:1" x14ac:dyDescent="0.2">
      <c r="A538" s="56">
        <v>41444</v>
      </c>
    </row>
    <row r="539" spans="1:1" x14ac:dyDescent="0.2">
      <c r="A539" s="56">
        <v>41445</v>
      </c>
    </row>
    <row r="540" spans="1:1" x14ac:dyDescent="0.2">
      <c r="A540" s="56">
        <v>41446</v>
      </c>
    </row>
    <row r="541" spans="1:1" x14ac:dyDescent="0.2">
      <c r="A541" s="56">
        <v>41447</v>
      </c>
    </row>
    <row r="542" spans="1:1" x14ac:dyDescent="0.2">
      <c r="A542" s="56">
        <v>41448</v>
      </c>
    </row>
    <row r="543" spans="1:1" x14ac:dyDescent="0.2">
      <c r="A543" s="56">
        <v>41449</v>
      </c>
    </row>
    <row r="544" spans="1:1" x14ac:dyDescent="0.2">
      <c r="A544" s="56">
        <v>41450</v>
      </c>
    </row>
    <row r="545" spans="1:1" x14ac:dyDescent="0.2">
      <c r="A545" s="56">
        <v>41451</v>
      </c>
    </row>
    <row r="546" spans="1:1" x14ac:dyDescent="0.2">
      <c r="A546" s="56">
        <v>41452</v>
      </c>
    </row>
    <row r="547" spans="1:1" x14ac:dyDescent="0.2">
      <c r="A547" s="56">
        <v>41453</v>
      </c>
    </row>
    <row r="548" spans="1:1" x14ac:dyDescent="0.2">
      <c r="A548" s="56">
        <v>41454</v>
      </c>
    </row>
    <row r="549" spans="1:1" x14ac:dyDescent="0.2">
      <c r="A549" s="56">
        <v>41455</v>
      </c>
    </row>
    <row r="550" spans="1:1" x14ac:dyDescent="0.2">
      <c r="A550" s="56">
        <v>41456</v>
      </c>
    </row>
    <row r="551" spans="1:1" x14ac:dyDescent="0.2">
      <c r="A551" s="56">
        <v>41457</v>
      </c>
    </row>
    <row r="552" spans="1:1" x14ac:dyDescent="0.2">
      <c r="A552" s="56">
        <v>41458</v>
      </c>
    </row>
    <row r="553" spans="1:1" x14ac:dyDescent="0.2">
      <c r="A553" s="56">
        <v>41459</v>
      </c>
    </row>
    <row r="554" spans="1:1" x14ac:dyDescent="0.2">
      <c r="A554" s="56">
        <v>41460</v>
      </c>
    </row>
    <row r="555" spans="1:1" x14ac:dyDescent="0.2">
      <c r="A555" s="56">
        <v>41461</v>
      </c>
    </row>
    <row r="556" spans="1:1" x14ac:dyDescent="0.2">
      <c r="A556" s="56">
        <v>41462</v>
      </c>
    </row>
    <row r="557" spans="1:1" x14ac:dyDescent="0.2">
      <c r="A557" s="56">
        <v>41463</v>
      </c>
    </row>
    <row r="558" spans="1:1" x14ac:dyDescent="0.2">
      <c r="A558" s="56">
        <v>41464</v>
      </c>
    </row>
    <row r="559" spans="1:1" x14ac:dyDescent="0.2">
      <c r="A559" s="56">
        <v>41465</v>
      </c>
    </row>
    <row r="560" spans="1:1" x14ac:dyDescent="0.2">
      <c r="A560" s="56">
        <v>41466</v>
      </c>
    </row>
    <row r="561" spans="1:1" x14ac:dyDescent="0.2">
      <c r="A561" s="56">
        <v>41467</v>
      </c>
    </row>
    <row r="562" spans="1:1" x14ac:dyDescent="0.2">
      <c r="A562" s="56">
        <v>41468</v>
      </c>
    </row>
    <row r="563" spans="1:1" x14ac:dyDescent="0.2">
      <c r="A563" s="56">
        <v>41469</v>
      </c>
    </row>
    <row r="564" spans="1:1" x14ac:dyDescent="0.2">
      <c r="A564" s="56">
        <v>41470</v>
      </c>
    </row>
    <row r="565" spans="1:1" x14ac:dyDescent="0.2">
      <c r="A565" s="56">
        <v>41471</v>
      </c>
    </row>
    <row r="566" spans="1:1" x14ac:dyDescent="0.2">
      <c r="A566" s="56">
        <v>41472</v>
      </c>
    </row>
    <row r="567" spans="1:1" x14ac:dyDescent="0.2">
      <c r="A567" s="56">
        <v>41473</v>
      </c>
    </row>
    <row r="568" spans="1:1" x14ac:dyDescent="0.2">
      <c r="A568" s="56">
        <v>41474</v>
      </c>
    </row>
    <row r="569" spans="1:1" x14ac:dyDescent="0.2">
      <c r="A569" s="56">
        <v>41475</v>
      </c>
    </row>
    <row r="570" spans="1:1" x14ac:dyDescent="0.2">
      <c r="A570" s="56">
        <v>41476</v>
      </c>
    </row>
    <row r="571" spans="1:1" x14ac:dyDescent="0.2">
      <c r="A571" s="56">
        <v>41477</v>
      </c>
    </row>
    <row r="572" spans="1:1" x14ac:dyDescent="0.2">
      <c r="A572" s="56">
        <v>41478</v>
      </c>
    </row>
    <row r="573" spans="1:1" x14ac:dyDescent="0.2">
      <c r="A573" s="56">
        <v>41479</v>
      </c>
    </row>
    <row r="574" spans="1:1" x14ac:dyDescent="0.2">
      <c r="A574" s="56">
        <v>41480</v>
      </c>
    </row>
    <row r="575" spans="1:1" x14ac:dyDescent="0.2">
      <c r="A575" s="56">
        <v>41481</v>
      </c>
    </row>
    <row r="576" spans="1:1" x14ac:dyDescent="0.2">
      <c r="A576" s="56">
        <v>41482</v>
      </c>
    </row>
    <row r="577" spans="1:1" x14ac:dyDescent="0.2">
      <c r="A577" s="56">
        <v>41483</v>
      </c>
    </row>
    <row r="578" spans="1:1" x14ac:dyDescent="0.2">
      <c r="A578" s="56">
        <v>41484</v>
      </c>
    </row>
    <row r="579" spans="1:1" x14ac:dyDescent="0.2">
      <c r="A579" s="56">
        <v>41485</v>
      </c>
    </row>
    <row r="580" spans="1:1" x14ac:dyDescent="0.2">
      <c r="A580" s="56">
        <v>41486</v>
      </c>
    </row>
    <row r="581" spans="1:1" x14ac:dyDescent="0.2">
      <c r="A581" s="56">
        <v>41487</v>
      </c>
    </row>
    <row r="582" spans="1:1" x14ac:dyDescent="0.2">
      <c r="A582" s="56">
        <v>41488</v>
      </c>
    </row>
    <row r="583" spans="1:1" x14ac:dyDescent="0.2">
      <c r="A583" s="56">
        <v>41489</v>
      </c>
    </row>
    <row r="584" spans="1:1" x14ac:dyDescent="0.2">
      <c r="A584" s="56">
        <v>41490</v>
      </c>
    </row>
    <row r="585" spans="1:1" x14ac:dyDescent="0.2">
      <c r="A585" s="56">
        <v>41491</v>
      </c>
    </row>
    <row r="586" spans="1:1" x14ac:dyDescent="0.2">
      <c r="A586" s="56">
        <v>41492</v>
      </c>
    </row>
    <row r="587" spans="1:1" x14ac:dyDescent="0.2">
      <c r="A587" s="56">
        <v>41493</v>
      </c>
    </row>
    <row r="588" spans="1:1" x14ac:dyDescent="0.2">
      <c r="A588" s="56">
        <v>41494</v>
      </c>
    </row>
    <row r="589" spans="1:1" x14ac:dyDescent="0.2">
      <c r="A589" s="56">
        <v>41495</v>
      </c>
    </row>
    <row r="590" spans="1:1" x14ac:dyDescent="0.2">
      <c r="A590" s="56">
        <v>41496</v>
      </c>
    </row>
    <row r="591" spans="1:1" x14ac:dyDescent="0.2">
      <c r="A591" s="56">
        <v>41497</v>
      </c>
    </row>
    <row r="592" spans="1:1" x14ac:dyDescent="0.2">
      <c r="A592" s="56">
        <v>41498</v>
      </c>
    </row>
    <row r="593" spans="1:1" x14ac:dyDescent="0.2">
      <c r="A593" s="56">
        <v>41499</v>
      </c>
    </row>
    <row r="594" spans="1:1" x14ac:dyDescent="0.2">
      <c r="A594" s="56">
        <v>41500</v>
      </c>
    </row>
    <row r="595" spans="1:1" x14ac:dyDescent="0.2">
      <c r="A595" s="56">
        <v>41501</v>
      </c>
    </row>
    <row r="596" spans="1:1" x14ac:dyDescent="0.2">
      <c r="A596" s="56">
        <v>41502</v>
      </c>
    </row>
    <row r="597" spans="1:1" x14ac:dyDescent="0.2">
      <c r="A597" s="56">
        <v>41503</v>
      </c>
    </row>
    <row r="598" spans="1:1" x14ac:dyDescent="0.2">
      <c r="A598" s="56">
        <v>41504</v>
      </c>
    </row>
    <row r="599" spans="1:1" x14ac:dyDescent="0.2">
      <c r="A599" s="56">
        <v>41505</v>
      </c>
    </row>
    <row r="600" spans="1:1" x14ac:dyDescent="0.2">
      <c r="A600" s="56">
        <v>41506</v>
      </c>
    </row>
    <row r="601" spans="1:1" x14ac:dyDescent="0.2">
      <c r="A601" s="56">
        <v>41507</v>
      </c>
    </row>
    <row r="602" spans="1:1" x14ac:dyDescent="0.2">
      <c r="A602" s="56">
        <v>41508</v>
      </c>
    </row>
    <row r="603" spans="1:1" x14ac:dyDescent="0.2">
      <c r="A603" s="56">
        <v>41509</v>
      </c>
    </row>
    <row r="604" spans="1:1" x14ac:dyDescent="0.2">
      <c r="A604" s="56">
        <v>41510</v>
      </c>
    </row>
    <row r="605" spans="1:1" x14ac:dyDescent="0.2">
      <c r="A605" s="56">
        <v>41511</v>
      </c>
    </row>
    <row r="606" spans="1:1" x14ac:dyDescent="0.2">
      <c r="A606" s="56">
        <v>41512</v>
      </c>
    </row>
    <row r="607" spans="1:1" x14ac:dyDescent="0.2">
      <c r="A607" s="56">
        <v>41513</v>
      </c>
    </row>
    <row r="608" spans="1:1" x14ac:dyDescent="0.2">
      <c r="A608" s="56">
        <v>41514</v>
      </c>
    </row>
    <row r="609" spans="1:1" x14ac:dyDescent="0.2">
      <c r="A609" s="56">
        <v>41515</v>
      </c>
    </row>
    <row r="610" spans="1:1" x14ac:dyDescent="0.2">
      <c r="A610" s="56">
        <v>41516</v>
      </c>
    </row>
    <row r="611" spans="1:1" x14ac:dyDescent="0.2">
      <c r="A611" s="56">
        <v>41517</v>
      </c>
    </row>
    <row r="612" spans="1:1" x14ac:dyDescent="0.2">
      <c r="A612" s="56">
        <v>41518</v>
      </c>
    </row>
    <row r="613" spans="1:1" x14ac:dyDescent="0.2">
      <c r="A613" s="56">
        <v>41519</v>
      </c>
    </row>
    <row r="614" spans="1:1" x14ac:dyDescent="0.2">
      <c r="A614" s="56">
        <v>41520</v>
      </c>
    </row>
    <row r="615" spans="1:1" x14ac:dyDescent="0.2">
      <c r="A615" s="56">
        <v>41521</v>
      </c>
    </row>
    <row r="616" spans="1:1" x14ac:dyDescent="0.2">
      <c r="A616" s="56">
        <v>41522</v>
      </c>
    </row>
    <row r="617" spans="1:1" x14ac:dyDescent="0.2">
      <c r="A617" s="56">
        <v>41523</v>
      </c>
    </row>
    <row r="618" spans="1:1" x14ac:dyDescent="0.2">
      <c r="A618" s="56">
        <v>41524</v>
      </c>
    </row>
    <row r="619" spans="1:1" x14ac:dyDescent="0.2">
      <c r="A619" s="56">
        <v>41525</v>
      </c>
    </row>
    <row r="620" spans="1:1" x14ac:dyDescent="0.2">
      <c r="A620" s="56">
        <v>41526</v>
      </c>
    </row>
    <row r="621" spans="1:1" x14ac:dyDescent="0.2">
      <c r="A621" s="56">
        <v>41527</v>
      </c>
    </row>
    <row r="622" spans="1:1" x14ac:dyDescent="0.2">
      <c r="A622" s="56">
        <v>41528</v>
      </c>
    </row>
    <row r="623" spans="1:1" x14ac:dyDescent="0.2">
      <c r="A623" s="56">
        <v>41529</v>
      </c>
    </row>
    <row r="624" spans="1:1" x14ac:dyDescent="0.2">
      <c r="A624" s="56">
        <v>41530</v>
      </c>
    </row>
    <row r="625" spans="1:1" x14ac:dyDescent="0.2">
      <c r="A625" s="56">
        <v>41531</v>
      </c>
    </row>
    <row r="626" spans="1:1" x14ac:dyDescent="0.2">
      <c r="A626" s="56">
        <v>41532</v>
      </c>
    </row>
    <row r="627" spans="1:1" x14ac:dyDescent="0.2">
      <c r="A627" s="56">
        <v>41533</v>
      </c>
    </row>
    <row r="628" spans="1:1" x14ac:dyDescent="0.2">
      <c r="A628" s="56">
        <v>41534</v>
      </c>
    </row>
    <row r="629" spans="1:1" x14ac:dyDescent="0.2">
      <c r="A629" s="56">
        <v>41535</v>
      </c>
    </row>
    <row r="630" spans="1:1" x14ac:dyDescent="0.2">
      <c r="A630" s="56">
        <v>41536</v>
      </c>
    </row>
    <row r="631" spans="1:1" x14ac:dyDescent="0.2">
      <c r="A631" s="56">
        <v>41537</v>
      </c>
    </row>
    <row r="632" spans="1:1" x14ac:dyDescent="0.2">
      <c r="A632" s="56">
        <v>41538</v>
      </c>
    </row>
    <row r="633" spans="1:1" x14ac:dyDescent="0.2">
      <c r="A633" s="56">
        <v>41539</v>
      </c>
    </row>
    <row r="634" spans="1:1" x14ac:dyDescent="0.2">
      <c r="A634" s="56">
        <v>41540</v>
      </c>
    </row>
    <row r="635" spans="1:1" x14ac:dyDescent="0.2">
      <c r="A635" s="56">
        <v>41541</v>
      </c>
    </row>
    <row r="636" spans="1:1" x14ac:dyDescent="0.2">
      <c r="A636" s="56">
        <v>41542</v>
      </c>
    </row>
    <row r="637" spans="1:1" x14ac:dyDescent="0.2">
      <c r="A637" s="56">
        <v>41543</v>
      </c>
    </row>
    <row r="638" spans="1:1" x14ac:dyDescent="0.2">
      <c r="A638" s="56">
        <v>41544</v>
      </c>
    </row>
    <row r="639" spans="1:1" x14ac:dyDescent="0.2">
      <c r="A639" s="56">
        <v>41545</v>
      </c>
    </row>
    <row r="640" spans="1:1" x14ac:dyDescent="0.2">
      <c r="A640" s="56">
        <v>41546</v>
      </c>
    </row>
    <row r="641" spans="1:1" x14ac:dyDescent="0.2">
      <c r="A641" s="56">
        <v>41547</v>
      </c>
    </row>
    <row r="642" spans="1:1" x14ac:dyDescent="0.2">
      <c r="A642" s="56">
        <v>41548</v>
      </c>
    </row>
    <row r="643" spans="1:1" x14ac:dyDescent="0.2">
      <c r="A643" s="56">
        <v>41549</v>
      </c>
    </row>
    <row r="644" spans="1:1" x14ac:dyDescent="0.2">
      <c r="A644" s="56">
        <v>41550</v>
      </c>
    </row>
    <row r="645" spans="1:1" x14ac:dyDescent="0.2">
      <c r="A645" s="56">
        <v>41551</v>
      </c>
    </row>
    <row r="646" spans="1:1" x14ac:dyDescent="0.2">
      <c r="A646" s="56">
        <v>41552</v>
      </c>
    </row>
    <row r="647" spans="1:1" x14ac:dyDescent="0.2">
      <c r="A647" s="56">
        <v>41553</v>
      </c>
    </row>
    <row r="648" spans="1:1" x14ac:dyDescent="0.2">
      <c r="A648" s="56">
        <v>41554</v>
      </c>
    </row>
    <row r="649" spans="1:1" x14ac:dyDescent="0.2">
      <c r="A649" s="56">
        <v>41555</v>
      </c>
    </row>
    <row r="650" spans="1:1" x14ac:dyDescent="0.2">
      <c r="A650" s="56">
        <v>41556</v>
      </c>
    </row>
    <row r="651" spans="1:1" x14ac:dyDescent="0.2">
      <c r="A651" s="56">
        <v>41557</v>
      </c>
    </row>
    <row r="652" spans="1:1" x14ac:dyDescent="0.2">
      <c r="A652" s="56">
        <v>41558</v>
      </c>
    </row>
    <row r="653" spans="1:1" x14ac:dyDescent="0.2">
      <c r="A653" s="56">
        <v>41559</v>
      </c>
    </row>
    <row r="654" spans="1:1" x14ac:dyDescent="0.2">
      <c r="A654" s="56">
        <v>41560</v>
      </c>
    </row>
    <row r="655" spans="1:1" x14ac:dyDescent="0.2">
      <c r="A655" s="56">
        <v>41561</v>
      </c>
    </row>
    <row r="656" spans="1:1" x14ac:dyDescent="0.2">
      <c r="A656" s="56">
        <v>41562</v>
      </c>
    </row>
    <row r="657" spans="1:1" x14ac:dyDescent="0.2">
      <c r="A657" s="56">
        <v>41563</v>
      </c>
    </row>
    <row r="658" spans="1:1" x14ac:dyDescent="0.2">
      <c r="A658" s="56">
        <v>41564</v>
      </c>
    </row>
    <row r="659" spans="1:1" x14ac:dyDescent="0.2">
      <c r="A659" s="56">
        <v>41565</v>
      </c>
    </row>
    <row r="660" spans="1:1" x14ac:dyDescent="0.2">
      <c r="A660" s="56">
        <v>41566</v>
      </c>
    </row>
    <row r="661" spans="1:1" x14ac:dyDescent="0.2">
      <c r="A661" s="56">
        <v>41567</v>
      </c>
    </row>
    <row r="662" spans="1:1" x14ac:dyDescent="0.2">
      <c r="A662" s="56">
        <v>41568</v>
      </c>
    </row>
    <row r="663" spans="1:1" x14ac:dyDescent="0.2">
      <c r="A663" s="56">
        <v>41569</v>
      </c>
    </row>
    <row r="664" spans="1:1" x14ac:dyDescent="0.2">
      <c r="A664" s="56">
        <v>41570</v>
      </c>
    </row>
    <row r="665" spans="1:1" x14ac:dyDescent="0.2">
      <c r="A665" s="56">
        <v>41571</v>
      </c>
    </row>
    <row r="666" spans="1:1" x14ac:dyDescent="0.2">
      <c r="A666" s="56">
        <v>41572</v>
      </c>
    </row>
    <row r="667" spans="1:1" x14ac:dyDescent="0.2">
      <c r="A667" s="56">
        <v>41573</v>
      </c>
    </row>
    <row r="668" spans="1:1" x14ac:dyDescent="0.2">
      <c r="A668" s="56">
        <v>41574</v>
      </c>
    </row>
    <row r="669" spans="1:1" x14ac:dyDescent="0.2">
      <c r="A669" s="56">
        <v>41575</v>
      </c>
    </row>
    <row r="670" spans="1:1" x14ac:dyDescent="0.2">
      <c r="A670" s="56">
        <v>41576</v>
      </c>
    </row>
    <row r="671" spans="1:1" x14ac:dyDescent="0.2">
      <c r="A671" s="56">
        <v>41577</v>
      </c>
    </row>
    <row r="672" spans="1:1" x14ac:dyDescent="0.2">
      <c r="A672" s="56">
        <v>41578</v>
      </c>
    </row>
    <row r="673" spans="1:1" x14ac:dyDescent="0.2">
      <c r="A673" s="56">
        <v>41579</v>
      </c>
    </row>
    <row r="674" spans="1:1" x14ac:dyDescent="0.2">
      <c r="A674" s="56">
        <v>41580</v>
      </c>
    </row>
    <row r="675" spans="1:1" x14ac:dyDescent="0.2">
      <c r="A675" s="56">
        <v>41581</v>
      </c>
    </row>
    <row r="676" spans="1:1" x14ac:dyDescent="0.2">
      <c r="A676" s="56">
        <v>41582</v>
      </c>
    </row>
    <row r="677" spans="1:1" x14ac:dyDescent="0.2">
      <c r="A677" s="56">
        <v>41583</v>
      </c>
    </row>
    <row r="678" spans="1:1" x14ac:dyDescent="0.2">
      <c r="A678" s="56">
        <v>41584</v>
      </c>
    </row>
    <row r="679" spans="1:1" x14ac:dyDescent="0.2">
      <c r="A679" s="56">
        <v>41585</v>
      </c>
    </row>
    <row r="680" spans="1:1" x14ac:dyDescent="0.2">
      <c r="A680" s="56">
        <v>41586</v>
      </c>
    </row>
    <row r="681" spans="1:1" x14ac:dyDescent="0.2">
      <c r="A681" s="56">
        <v>41587</v>
      </c>
    </row>
    <row r="682" spans="1:1" x14ac:dyDescent="0.2">
      <c r="A682" s="56">
        <v>41588</v>
      </c>
    </row>
    <row r="683" spans="1:1" x14ac:dyDescent="0.2">
      <c r="A683" s="56">
        <v>41589</v>
      </c>
    </row>
    <row r="684" spans="1:1" x14ac:dyDescent="0.2">
      <c r="A684" s="56">
        <v>41590</v>
      </c>
    </row>
    <row r="685" spans="1:1" x14ac:dyDescent="0.2">
      <c r="A685" s="56">
        <v>41591</v>
      </c>
    </row>
    <row r="686" spans="1:1" x14ac:dyDescent="0.2">
      <c r="A686" s="56">
        <v>41592</v>
      </c>
    </row>
    <row r="687" spans="1:1" x14ac:dyDescent="0.2">
      <c r="A687" s="56">
        <v>41593</v>
      </c>
    </row>
    <row r="688" spans="1:1" x14ac:dyDescent="0.2">
      <c r="A688" s="56">
        <v>41594</v>
      </c>
    </row>
    <row r="689" spans="1:1" x14ac:dyDescent="0.2">
      <c r="A689" s="56">
        <v>41595</v>
      </c>
    </row>
    <row r="690" spans="1:1" x14ac:dyDescent="0.2">
      <c r="A690" s="56">
        <v>41596</v>
      </c>
    </row>
    <row r="691" spans="1:1" x14ac:dyDescent="0.2">
      <c r="A691" s="56">
        <v>41597</v>
      </c>
    </row>
    <row r="692" spans="1:1" x14ac:dyDescent="0.2">
      <c r="A692" s="56">
        <v>41598</v>
      </c>
    </row>
    <row r="693" spans="1:1" x14ac:dyDescent="0.2">
      <c r="A693" s="56">
        <v>41599</v>
      </c>
    </row>
    <row r="694" spans="1:1" x14ac:dyDescent="0.2">
      <c r="A694" s="56">
        <v>41600</v>
      </c>
    </row>
    <row r="695" spans="1:1" x14ac:dyDescent="0.2">
      <c r="A695" s="56">
        <v>41601</v>
      </c>
    </row>
    <row r="696" spans="1:1" x14ac:dyDescent="0.2">
      <c r="A696" s="56">
        <v>41602</v>
      </c>
    </row>
    <row r="697" spans="1:1" x14ac:dyDescent="0.2">
      <c r="A697" s="56">
        <v>41603</v>
      </c>
    </row>
    <row r="698" spans="1:1" x14ac:dyDescent="0.2">
      <c r="A698" s="56">
        <v>41604</v>
      </c>
    </row>
    <row r="699" spans="1:1" x14ac:dyDescent="0.2">
      <c r="A699" s="56">
        <v>41605</v>
      </c>
    </row>
    <row r="700" spans="1:1" x14ac:dyDescent="0.2">
      <c r="A700" s="56">
        <v>41606</v>
      </c>
    </row>
    <row r="701" spans="1:1" x14ac:dyDescent="0.2">
      <c r="A701" s="56">
        <v>41607</v>
      </c>
    </row>
    <row r="702" spans="1:1" x14ac:dyDescent="0.2">
      <c r="A702" s="56">
        <v>41608</v>
      </c>
    </row>
    <row r="703" spans="1:1" x14ac:dyDescent="0.2">
      <c r="A703" s="56">
        <v>41609</v>
      </c>
    </row>
    <row r="704" spans="1:1" x14ac:dyDescent="0.2">
      <c r="A704" s="56">
        <v>41610</v>
      </c>
    </row>
    <row r="705" spans="1:1" x14ac:dyDescent="0.2">
      <c r="A705" s="56">
        <v>41611</v>
      </c>
    </row>
    <row r="706" spans="1:1" x14ac:dyDescent="0.2">
      <c r="A706" s="56">
        <v>41612</v>
      </c>
    </row>
    <row r="707" spans="1:1" x14ac:dyDescent="0.2">
      <c r="A707" s="56">
        <v>41613</v>
      </c>
    </row>
    <row r="708" spans="1:1" x14ac:dyDescent="0.2">
      <c r="A708" s="56">
        <v>41614</v>
      </c>
    </row>
    <row r="709" spans="1:1" x14ac:dyDescent="0.2">
      <c r="A709" s="56">
        <v>41615</v>
      </c>
    </row>
    <row r="710" spans="1:1" x14ac:dyDescent="0.2">
      <c r="A710" s="56">
        <v>41616</v>
      </c>
    </row>
    <row r="711" spans="1:1" x14ac:dyDescent="0.2">
      <c r="A711" s="56">
        <v>41617</v>
      </c>
    </row>
    <row r="712" spans="1:1" x14ac:dyDescent="0.2">
      <c r="A712" s="56">
        <v>41618</v>
      </c>
    </row>
    <row r="713" spans="1:1" x14ac:dyDescent="0.2">
      <c r="A713" s="56">
        <v>41619</v>
      </c>
    </row>
    <row r="714" spans="1:1" x14ac:dyDescent="0.2">
      <c r="A714" s="56">
        <v>41620</v>
      </c>
    </row>
    <row r="715" spans="1:1" x14ac:dyDescent="0.2">
      <c r="A715" s="56">
        <v>41621</v>
      </c>
    </row>
    <row r="716" spans="1:1" x14ac:dyDescent="0.2">
      <c r="A716" s="56">
        <v>41622</v>
      </c>
    </row>
    <row r="717" spans="1:1" x14ac:dyDescent="0.2">
      <c r="A717" s="56">
        <v>41623</v>
      </c>
    </row>
    <row r="718" spans="1:1" x14ac:dyDescent="0.2">
      <c r="A718" s="56">
        <v>41624</v>
      </c>
    </row>
    <row r="719" spans="1:1" x14ac:dyDescent="0.2">
      <c r="A719" s="56">
        <v>41625</v>
      </c>
    </row>
    <row r="720" spans="1:1" x14ac:dyDescent="0.2">
      <c r="A720" s="56">
        <v>41626</v>
      </c>
    </row>
    <row r="721" spans="1:1" x14ac:dyDescent="0.2">
      <c r="A721" s="56">
        <v>41627</v>
      </c>
    </row>
    <row r="722" spans="1:1" x14ac:dyDescent="0.2">
      <c r="A722" s="56">
        <v>41628</v>
      </c>
    </row>
    <row r="723" spans="1:1" x14ac:dyDescent="0.2">
      <c r="A723" s="56">
        <v>41629</v>
      </c>
    </row>
    <row r="724" spans="1:1" x14ac:dyDescent="0.2">
      <c r="A724" s="56">
        <v>41630</v>
      </c>
    </row>
    <row r="725" spans="1:1" x14ac:dyDescent="0.2">
      <c r="A725" s="56">
        <v>41631</v>
      </c>
    </row>
    <row r="726" spans="1:1" x14ac:dyDescent="0.2">
      <c r="A726" s="56">
        <v>41632</v>
      </c>
    </row>
    <row r="727" spans="1:1" x14ac:dyDescent="0.2">
      <c r="A727" s="56">
        <v>41633</v>
      </c>
    </row>
    <row r="728" spans="1:1" x14ac:dyDescent="0.2">
      <c r="A728" s="56">
        <v>41634</v>
      </c>
    </row>
    <row r="729" spans="1:1" x14ac:dyDescent="0.2">
      <c r="A729" s="56">
        <v>41635</v>
      </c>
    </row>
    <row r="730" spans="1:1" x14ac:dyDescent="0.2">
      <c r="A730" s="56">
        <v>41636</v>
      </c>
    </row>
    <row r="731" spans="1:1" x14ac:dyDescent="0.2">
      <c r="A731" s="56">
        <v>41637</v>
      </c>
    </row>
    <row r="732" spans="1:1" x14ac:dyDescent="0.2">
      <c r="A732" s="56">
        <v>41638</v>
      </c>
    </row>
    <row r="733" spans="1:1" x14ac:dyDescent="0.2">
      <c r="A733" s="56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7" zoomScale="80" zoomScaleNormal="100" zoomScaleSheetLayoutView="80" workbookViewId="0">
      <selection activeCell="C14" activeCellId="3" sqref="C47:D57 C35:D39 C27:D28 C14:D15"/>
    </sheetView>
  </sheetViews>
  <sheetFormatPr defaultRowHeight="15" x14ac:dyDescent="0.3"/>
  <cols>
    <col min="1" max="1" width="14.28515625" style="21" bestFit="1" customWidth="1"/>
    <col min="2" max="2" width="80" style="22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7" t="s">
        <v>255</v>
      </c>
      <c r="B1" s="224"/>
      <c r="C1" s="485" t="s">
        <v>97</v>
      </c>
      <c r="D1" s="485"/>
      <c r="E1" s="106"/>
    </row>
    <row r="2" spans="1:12" s="6" customFormat="1" x14ac:dyDescent="0.3">
      <c r="A2" s="69" t="s">
        <v>128</v>
      </c>
      <c r="B2" s="224"/>
      <c r="C2" s="486" t="str">
        <f>'ფორმა N1'!K2</f>
        <v>01.09.2020 - 31.10.2020</v>
      </c>
      <c r="D2" s="487"/>
      <c r="E2" s="106"/>
    </row>
    <row r="3" spans="1:12" s="6" customFormat="1" x14ac:dyDescent="0.3">
      <c r="A3" s="69"/>
      <c r="B3" s="224"/>
      <c r="C3" s="68"/>
      <c r="D3" s="68"/>
      <c r="E3" s="106"/>
    </row>
    <row r="4" spans="1:12" s="2" customFormat="1" x14ac:dyDescent="0.3">
      <c r="A4" s="70" t="str">
        <f>'ფორმა N2'!A4</f>
        <v>ანგარიშვალდებული პირის დასახელება:</v>
      </c>
      <c r="B4" s="225"/>
      <c r="C4" s="69"/>
      <c r="D4" s="69"/>
      <c r="E4" s="101"/>
      <c r="L4" s="6"/>
    </row>
    <row r="5" spans="1:12" s="2" customFormat="1" x14ac:dyDescent="0.3">
      <c r="A5" s="110" t="str">
        <f>'ფორმა N1'!A5</f>
        <v>მოქალაქეთა პოლიტიკური გაერთიანება „ლელო საქართველოსთვის“</v>
      </c>
      <c r="B5" s="226"/>
      <c r="C5" s="53"/>
      <c r="D5" s="53"/>
      <c r="E5" s="101"/>
    </row>
    <row r="6" spans="1:12" s="2" customFormat="1" x14ac:dyDescent="0.3">
      <c r="A6" s="70"/>
      <c r="B6" s="225"/>
      <c r="C6" s="69"/>
      <c r="D6" s="69"/>
      <c r="E6" s="101"/>
    </row>
    <row r="7" spans="1:12" s="6" customFormat="1" ht="18" x14ac:dyDescent="0.3">
      <c r="A7" s="93"/>
      <c r="B7" s="105"/>
      <c r="C7" s="71"/>
      <c r="D7" s="71"/>
      <c r="E7" s="106"/>
    </row>
    <row r="8" spans="1:12" s="6" customFormat="1" ht="30" x14ac:dyDescent="0.3">
      <c r="A8" s="99" t="s">
        <v>64</v>
      </c>
      <c r="B8" s="72" t="s">
        <v>232</v>
      </c>
      <c r="C8" s="72" t="s">
        <v>66</v>
      </c>
      <c r="D8" s="72" t="s">
        <v>67</v>
      </c>
      <c r="E8" s="106"/>
      <c r="F8" s="20"/>
    </row>
    <row r="9" spans="1:12" s="7" customFormat="1" x14ac:dyDescent="0.3">
      <c r="A9" s="211">
        <v>1</v>
      </c>
      <c r="B9" s="211" t="s">
        <v>65</v>
      </c>
      <c r="C9" s="78">
        <f>SUM(C10,C26)</f>
        <v>5740938.0099999998</v>
      </c>
      <c r="D9" s="78">
        <f>SUM(D10,D26)</f>
        <v>5727353.0099999998</v>
      </c>
      <c r="E9" s="106"/>
    </row>
    <row r="10" spans="1:12" s="7" customFormat="1" x14ac:dyDescent="0.3">
      <c r="A10" s="80">
        <v>1.1000000000000001</v>
      </c>
      <c r="B10" s="80" t="s">
        <v>69</v>
      </c>
      <c r="C10" s="78">
        <f>SUM(C11,C12,C16,C19,C25)</f>
        <v>5727353.0099999998</v>
      </c>
      <c r="D10" s="78">
        <f>SUM(D11,D12,D16,D19,D25)</f>
        <v>5727353.0099999998</v>
      </c>
      <c r="E10" s="106"/>
    </row>
    <row r="11" spans="1:12" s="9" customFormat="1" ht="18" x14ac:dyDescent="0.3">
      <c r="A11" s="81" t="s">
        <v>30</v>
      </c>
      <c r="B11" s="81" t="s">
        <v>68</v>
      </c>
      <c r="C11" s="8"/>
      <c r="D11" s="8"/>
      <c r="E11" s="106"/>
    </row>
    <row r="12" spans="1:12" s="10" customFormat="1" x14ac:dyDescent="0.3">
      <c r="A12" s="81" t="s">
        <v>31</v>
      </c>
      <c r="B12" s="81" t="s">
        <v>290</v>
      </c>
      <c r="C12" s="100">
        <f>SUM(C13:C15)</f>
        <v>5727353.0099999998</v>
      </c>
      <c r="D12" s="100">
        <f>SUM(D13:D15)</f>
        <v>5727353.0099999998</v>
      </c>
      <c r="E12" s="106"/>
    </row>
    <row r="13" spans="1:12" s="3" customFormat="1" x14ac:dyDescent="0.3">
      <c r="A13" s="90" t="s">
        <v>70</v>
      </c>
      <c r="B13" s="90" t="s">
        <v>293</v>
      </c>
      <c r="C13" s="8">
        <f>760632.51+1825958+3139762.5</f>
        <v>5726353.0099999998</v>
      </c>
      <c r="D13" s="8">
        <f>760632.51+1825958+3139762.5</f>
        <v>5726353.0099999998</v>
      </c>
      <c r="E13" s="106"/>
    </row>
    <row r="14" spans="1:12" s="3" customFormat="1" x14ac:dyDescent="0.3">
      <c r="A14" s="90" t="s">
        <v>437</v>
      </c>
      <c r="B14" s="90" t="s">
        <v>436</v>
      </c>
      <c r="C14" s="8">
        <v>1000</v>
      </c>
      <c r="D14" s="8">
        <v>1000</v>
      </c>
      <c r="E14" s="106"/>
    </row>
    <row r="15" spans="1:12" s="3" customFormat="1" x14ac:dyDescent="0.3">
      <c r="A15" s="90" t="s">
        <v>438</v>
      </c>
      <c r="B15" s="90" t="s">
        <v>86</v>
      </c>
      <c r="C15" s="8"/>
      <c r="D15" s="8"/>
      <c r="E15" s="106"/>
    </row>
    <row r="16" spans="1:12" s="3" customFormat="1" x14ac:dyDescent="0.3">
      <c r="A16" s="81" t="s">
        <v>71</v>
      </c>
      <c r="B16" s="81" t="s">
        <v>72</v>
      </c>
      <c r="C16" s="100">
        <f>SUM(C17:C18)</f>
        <v>0</v>
      </c>
      <c r="D16" s="100">
        <f>SUM(D17:D18)</f>
        <v>0</v>
      </c>
      <c r="E16" s="106"/>
    </row>
    <row r="17" spans="1:5" s="3" customFormat="1" x14ac:dyDescent="0.3">
      <c r="A17" s="90" t="s">
        <v>73</v>
      </c>
      <c r="B17" s="90" t="s">
        <v>75</v>
      </c>
      <c r="C17" s="8"/>
      <c r="D17" s="8"/>
      <c r="E17" s="106"/>
    </row>
    <row r="18" spans="1:5" s="3" customFormat="1" ht="30" x14ac:dyDescent="0.3">
      <c r="A18" s="90" t="s">
        <v>74</v>
      </c>
      <c r="B18" s="90" t="s">
        <v>98</v>
      </c>
      <c r="C18" s="8"/>
      <c r="D18" s="8"/>
      <c r="E18" s="106"/>
    </row>
    <row r="19" spans="1:5" s="3" customFormat="1" x14ac:dyDescent="0.3">
      <c r="A19" s="81" t="s">
        <v>76</v>
      </c>
      <c r="B19" s="81" t="s">
        <v>371</v>
      </c>
      <c r="C19" s="100">
        <f>SUM(C20:C23)</f>
        <v>0</v>
      </c>
      <c r="D19" s="100">
        <f>SUM(D20:D23)</f>
        <v>0</v>
      </c>
      <c r="E19" s="106"/>
    </row>
    <row r="20" spans="1:5" s="3" customFormat="1" x14ac:dyDescent="0.3">
      <c r="A20" s="90" t="s">
        <v>77</v>
      </c>
      <c r="B20" s="90" t="s">
        <v>78</v>
      </c>
      <c r="C20" s="8"/>
      <c r="D20" s="8"/>
      <c r="E20" s="106"/>
    </row>
    <row r="21" spans="1:5" s="3" customFormat="1" ht="30" x14ac:dyDescent="0.3">
      <c r="A21" s="90" t="s">
        <v>81</v>
      </c>
      <c r="B21" s="90" t="s">
        <v>79</v>
      </c>
      <c r="C21" s="8"/>
      <c r="D21" s="8"/>
      <c r="E21" s="106"/>
    </row>
    <row r="22" spans="1:5" s="3" customFormat="1" x14ac:dyDescent="0.3">
      <c r="A22" s="90" t="s">
        <v>82</v>
      </c>
      <c r="B22" s="90" t="s">
        <v>80</v>
      </c>
      <c r="C22" s="8"/>
      <c r="D22" s="8"/>
      <c r="E22" s="106"/>
    </row>
    <row r="23" spans="1:5" s="3" customFormat="1" x14ac:dyDescent="0.3">
      <c r="A23" s="90" t="s">
        <v>83</v>
      </c>
      <c r="B23" s="90" t="s">
        <v>384</v>
      </c>
      <c r="C23" s="8"/>
      <c r="D23" s="8"/>
      <c r="E23" s="106"/>
    </row>
    <row r="24" spans="1:5" s="3" customFormat="1" x14ac:dyDescent="0.3">
      <c r="A24" s="81" t="s">
        <v>84</v>
      </c>
      <c r="B24" s="81" t="s">
        <v>385</v>
      </c>
      <c r="C24" s="234"/>
      <c r="D24" s="8"/>
      <c r="E24" s="106"/>
    </row>
    <row r="25" spans="1:5" s="3" customFormat="1" x14ac:dyDescent="0.3">
      <c r="A25" s="81" t="s">
        <v>234</v>
      </c>
      <c r="B25" s="81" t="s">
        <v>391</v>
      </c>
      <c r="C25" s="8"/>
      <c r="D25" s="8"/>
      <c r="E25" s="106"/>
    </row>
    <row r="26" spans="1:5" x14ac:dyDescent="0.3">
      <c r="A26" s="80">
        <v>1.2</v>
      </c>
      <c r="B26" s="80" t="s">
        <v>85</v>
      </c>
      <c r="C26" s="78">
        <f>SUM(C27,C35)</f>
        <v>13585</v>
      </c>
      <c r="D26" s="78">
        <f>SUM(D27,D35)</f>
        <v>0</v>
      </c>
      <c r="E26" s="106"/>
    </row>
    <row r="27" spans="1:5" x14ac:dyDescent="0.3">
      <c r="A27" s="81" t="s">
        <v>32</v>
      </c>
      <c r="B27" s="81" t="s">
        <v>293</v>
      </c>
      <c r="C27" s="100">
        <f>SUM(C28:C30)</f>
        <v>13585</v>
      </c>
      <c r="D27" s="100">
        <f>SUM(D28:D30)</f>
        <v>0</v>
      </c>
      <c r="E27" s="106"/>
    </row>
    <row r="28" spans="1:5" x14ac:dyDescent="0.3">
      <c r="A28" s="219" t="s">
        <v>87</v>
      </c>
      <c r="B28" s="219" t="s">
        <v>291</v>
      </c>
      <c r="C28" s="8">
        <f>8500+1000</f>
        <v>9500</v>
      </c>
      <c r="D28" s="8">
        <v>0</v>
      </c>
      <c r="E28" s="106"/>
    </row>
    <row r="29" spans="1:5" x14ac:dyDescent="0.3">
      <c r="A29" s="219" t="s">
        <v>88</v>
      </c>
      <c r="B29" s="219" t="s">
        <v>294</v>
      </c>
      <c r="C29" s="8"/>
      <c r="D29" s="8"/>
      <c r="E29" s="106"/>
    </row>
    <row r="30" spans="1:5" x14ac:dyDescent="0.3">
      <c r="A30" s="219" t="s">
        <v>393</v>
      </c>
      <c r="B30" s="219" t="s">
        <v>292</v>
      </c>
      <c r="C30" s="8">
        <f>1500+1700+885</f>
        <v>4085</v>
      </c>
      <c r="D30" s="8">
        <v>0</v>
      </c>
      <c r="E30" s="106"/>
    </row>
    <row r="31" spans="1:5" x14ac:dyDescent="0.3">
      <c r="A31" s="81" t="s">
        <v>33</v>
      </c>
      <c r="B31" s="81" t="s">
        <v>436</v>
      </c>
      <c r="C31" s="100">
        <f>SUM(C32:C34)</f>
        <v>0</v>
      </c>
      <c r="D31" s="100">
        <f>SUM(D32:D34)</f>
        <v>0</v>
      </c>
      <c r="E31" s="106"/>
    </row>
    <row r="32" spans="1:5" x14ac:dyDescent="0.3">
      <c r="A32" s="219" t="s">
        <v>12</v>
      </c>
      <c r="B32" s="219" t="s">
        <v>439</v>
      </c>
      <c r="C32" s="8"/>
      <c r="D32" s="8"/>
      <c r="E32" s="106"/>
    </row>
    <row r="33" spans="1:9" x14ac:dyDescent="0.3">
      <c r="A33" s="219" t="s">
        <v>13</v>
      </c>
      <c r="B33" s="219" t="s">
        <v>440</v>
      </c>
      <c r="C33" s="8"/>
      <c r="D33" s="8"/>
      <c r="E33" s="106"/>
    </row>
    <row r="34" spans="1:9" x14ac:dyDescent="0.3">
      <c r="A34" s="219" t="s">
        <v>264</v>
      </c>
      <c r="B34" s="219" t="s">
        <v>441</v>
      </c>
      <c r="C34" s="8"/>
      <c r="D34" s="8"/>
      <c r="E34" s="106"/>
    </row>
    <row r="35" spans="1:9" s="23" customFormat="1" x14ac:dyDescent="0.3">
      <c r="A35" s="81" t="s">
        <v>34</v>
      </c>
      <c r="B35" s="232" t="s">
        <v>390</v>
      </c>
      <c r="C35" s="8"/>
      <c r="D35" s="8"/>
    </row>
    <row r="36" spans="1:9" s="2" customFormat="1" x14ac:dyDescent="0.3">
      <c r="A36" s="1"/>
      <c r="B36" s="227"/>
      <c r="E36" s="5"/>
    </row>
    <row r="37" spans="1:9" s="2" customFormat="1" x14ac:dyDescent="0.3">
      <c r="B37" s="227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2" t="s">
        <v>96</v>
      </c>
      <c r="B40" s="227"/>
      <c r="E40" s="5"/>
    </row>
    <row r="41" spans="1:9" s="2" customFormat="1" x14ac:dyDescent="0.3">
      <c r="B41" s="227"/>
      <c r="E41"/>
      <c r="F41"/>
      <c r="G41"/>
      <c r="H41"/>
      <c r="I41"/>
    </row>
    <row r="42" spans="1:9" s="2" customFormat="1" x14ac:dyDescent="0.3">
      <c r="B42" s="227"/>
      <c r="D42" s="12"/>
      <c r="E42"/>
      <c r="F42"/>
      <c r="G42"/>
      <c r="H42"/>
      <c r="I42"/>
    </row>
    <row r="43" spans="1:9" s="2" customFormat="1" x14ac:dyDescent="0.3">
      <c r="A43"/>
      <c r="B43" s="229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27" t="s">
        <v>253</v>
      </c>
      <c r="D44" s="12"/>
      <c r="E44"/>
      <c r="F44"/>
      <c r="G44"/>
      <c r="H44"/>
      <c r="I44"/>
    </row>
    <row r="45" spans="1:9" customFormat="1" ht="12.75" x14ac:dyDescent="0.2">
      <c r="B45" s="230" t="s">
        <v>127</v>
      </c>
    </row>
    <row r="46" spans="1:9" customFormat="1" ht="12.75" x14ac:dyDescent="0.2">
      <c r="B46" s="23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10" zoomScale="80" zoomScaleNormal="100" zoomScaleSheetLayoutView="80" workbookViewId="0">
      <selection activeCell="C14" activeCellId="3" sqref="C47:D57 C35:D39 C27:D28 C14:D15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7" t="s">
        <v>443</v>
      </c>
      <c r="B1" s="208"/>
      <c r="C1" s="485" t="s">
        <v>97</v>
      </c>
      <c r="D1" s="485"/>
      <c r="E1" s="84"/>
    </row>
    <row r="2" spans="1:5" s="6" customFormat="1" x14ac:dyDescent="0.3">
      <c r="A2" s="350" t="s">
        <v>445</v>
      </c>
      <c r="B2" s="208"/>
      <c r="C2" s="483" t="str">
        <f>'ფორმა N1'!K2</f>
        <v>01.09.2020 - 31.10.2020</v>
      </c>
      <c r="D2" s="484"/>
      <c r="E2" s="84"/>
    </row>
    <row r="3" spans="1:5" s="6" customFormat="1" x14ac:dyDescent="0.3">
      <c r="A3" s="350" t="s">
        <v>444</v>
      </c>
      <c r="B3" s="208"/>
      <c r="C3" s="209"/>
      <c r="D3" s="209"/>
      <c r="E3" s="84"/>
    </row>
    <row r="4" spans="1:5" s="6" customFormat="1" x14ac:dyDescent="0.3">
      <c r="A4" s="69" t="s">
        <v>128</v>
      </c>
      <c r="B4" s="208"/>
      <c r="C4" s="209"/>
      <c r="D4" s="209"/>
      <c r="E4" s="84"/>
    </row>
    <row r="5" spans="1:5" s="6" customFormat="1" x14ac:dyDescent="0.3">
      <c r="A5" s="69"/>
      <c r="B5" s="208"/>
      <c r="C5" s="209"/>
      <c r="D5" s="209"/>
      <c r="E5" s="84"/>
    </row>
    <row r="6" spans="1:5" x14ac:dyDescent="0.3">
      <c r="A6" s="70" t="str">
        <f>'[1]ფორმა N2'!A4</f>
        <v>ანგარიშვალდებული პირის დასახელება:</v>
      </c>
      <c r="B6" s="70"/>
      <c r="C6" s="69"/>
      <c r="D6" s="69"/>
      <c r="E6" s="85"/>
    </row>
    <row r="7" spans="1:5" x14ac:dyDescent="0.3">
      <c r="A7" s="210" t="str">
        <f>'ფორმა N1'!A5</f>
        <v>მოქალაქეთა პოლიტიკური გაერთიანება „ლელო საქართველოსთვის“</v>
      </c>
      <c r="B7" s="73"/>
      <c r="C7" s="74"/>
      <c r="D7" s="74"/>
      <c r="E7" s="85"/>
    </row>
    <row r="8" spans="1:5" x14ac:dyDescent="0.3">
      <c r="A8" s="70"/>
      <c r="B8" s="70"/>
      <c r="C8" s="69"/>
      <c r="D8" s="69"/>
      <c r="E8" s="85"/>
    </row>
    <row r="9" spans="1:5" s="6" customFormat="1" x14ac:dyDescent="0.3">
      <c r="A9" s="208"/>
      <c r="B9" s="208"/>
      <c r="C9" s="71"/>
      <c r="D9" s="71"/>
      <c r="E9" s="84"/>
    </row>
    <row r="10" spans="1:5" s="6" customFormat="1" ht="30" x14ac:dyDescent="0.3">
      <c r="A10" s="82" t="s">
        <v>64</v>
      </c>
      <c r="B10" s="83" t="s">
        <v>11</v>
      </c>
      <c r="C10" s="72" t="s">
        <v>10</v>
      </c>
      <c r="D10" s="72" t="s">
        <v>9</v>
      </c>
      <c r="E10" s="84"/>
    </row>
    <row r="11" spans="1:5" s="7" customFormat="1" x14ac:dyDescent="0.2">
      <c r="A11" s="211">
        <v>1</v>
      </c>
      <c r="B11" s="211" t="s">
        <v>57</v>
      </c>
      <c r="C11" s="75">
        <f>SUM(C12,C16,C56,C59,C60,C61,C79)</f>
        <v>0</v>
      </c>
      <c r="D11" s="75">
        <f>SUM(D12,D16,D56,D59,D60,D61,D67,D75,D76)</f>
        <v>258520.69</v>
      </c>
      <c r="E11" s="212"/>
    </row>
    <row r="12" spans="1:5" s="9" customFormat="1" ht="18" x14ac:dyDescent="0.2">
      <c r="A12" s="80">
        <v>1.1000000000000001</v>
      </c>
      <c r="B12" s="80" t="s">
        <v>58</v>
      </c>
      <c r="C12" s="76">
        <f>SUM(C13:C15)</f>
        <v>0</v>
      </c>
      <c r="D12" s="76">
        <f>SUM(D13:D15)</f>
        <v>0</v>
      </c>
      <c r="E12" s="86"/>
    </row>
    <row r="13" spans="1:5" s="10" customFormat="1" x14ac:dyDescent="0.2">
      <c r="A13" s="81" t="s">
        <v>30</v>
      </c>
      <c r="B13" s="81" t="s">
        <v>59</v>
      </c>
      <c r="C13" s="4"/>
      <c r="D13" s="4"/>
      <c r="E13" s="87"/>
    </row>
    <row r="14" spans="1:5" s="3" customFormat="1" x14ac:dyDescent="0.2">
      <c r="A14" s="81" t="s">
        <v>31</v>
      </c>
      <c r="B14" s="81" t="s">
        <v>0</v>
      </c>
      <c r="C14" s="4"/>
      <c r="D14" s="4"/>
      <c r="E14" s="88"/>
    </row>
    <row r="15" spans="1:5" s="3" customFormat="1" x14ac:dyDescent="0.3">
      <c r="A15" s="352" t="s">
        <v>447</v>
      </c>
      <c r="B15" s="353" t="s">
        <v>448</v>
      </c>
      <c r="C15" s="353"/>
      <c r="D15" s="353"/>
      <c r="E15" s="88"/>
    </row>
    <row r="16" spans="1:5" s="7" customFormat="1" x14ac:dyDescent="0.2">
      <c r="A16" s="80">
        <v>1.2</v>
      </c>
      <c r="B16" s="80" t="s">
        <v>60</v>
      </c>
      <c r="C16" s="77">
        <f>SUM(C17,C20,C32,C33,C34,C35,C38,C39,C46:C50,C54,C55)</f>
        <v>0</v>
      </c>
      <c r="D16" s="77">
        <f>SUM(D17,D20,D32,D33,D34,D35,D38,D39,D46:D50,D54,D55)</f>
        <v>258520.69</v>
      </c>
      <c r="E16" s="212"/>
    </row>
    <row r="17" spans="1:6" s="3" customFormat="1" x14ac:dyDescent="0.2">
      <c r="A17" s="81" t="s">
        <v>32</v>
      </c>
      <c r="B17" s="81" t="s">
        <v>1</v>
      </c>
      <c r="C17" s="76">
        <f>SUM(C18:C19)</f>
        <v>0</v>
      </c>
      <c r="D17" s="76">
        <f>SUM(D18:D19)</f>
        <v>0</v>
      </c>
      <c r="E17" s="88"/>
    </row>
    <row r="18" spans="1:6" s="3" customFormat="1" x14ac:dyDescent="0.2">
      <c r="A18" s="90" t="s">
        <v>87</v>
      </c>
      <c r="B18" s="90" t="s">
        <v>61</v>
      </c>
      <c r="C18" s="4"/>
      <c r="D18" s="213"/>
      <c r="E18" s="88"/>
    </row>
    <row r="19" spans="1:6" s="3" customFormat="1" x14ac:dyDescent="0.2">
      <c r="A19" s="90" t="s">
        <v>88</v>
      </c>
      <c r="B19" s="90" t="s">
        <v>62</v>
      </c>
      <c r="C19" s="4"/>
      <c r="D19" s="213"/>
      <c r="E19" s="88"/>
    </row>
    <row r="20" spans="1:6" s="3" customFormat="1" x14ac:dyDescent="0.2">
      <c r="A20" s="81" t="s">
        <v>33</v>
      </c>
      <c r="B20" s="81" t="s">
        <v>2</v>
      </c>
      <c r="C20" s="76">
        <f>SUM(C21:C26,C31)</f>
        <v>0</v>
      </c>
      <c r="D20" s="76">
        <f>SUM(D21:D26,D31)</f>
        <v>0</v>
      </c>
      <c r="E20" s="214"/>
      <c r="F20" s="215"/>
    </row>
    <row r="21" spans="1:6" s="218" customFormat="1" ht="30" x14ac:dyDescent="0.2">
      <c r="A21" s="90" t="s">
        <v>12</v>
      </c>
      <c r="B21" s="90" t="s">
        <v>233</v>
      </c>
      <c r="C21" s="216"/>
      <c r="D21" s="34"/>
      <c r="E21" s="217"/>
    </row>
    <row r="22" spans="1:6" s="218" customFormat="1" x14ac:dyDescent="0.2">
      <c r="A22" s="90" t="s">
        <v>13</v>
      </c>
      <c r="B22" s="90" t="s">
        <v>14</v>
      </c>
      <c r="C22" s="216"/>
      <c r="D22" s="35"/>
      <c r="E22" s="217"/>
    </row>
    <row r="23" spans="1:6" s="218" customFormat="1" ht="30" x14ac:dyDescent="0.2">
      <c r="A23" s="90" t="s">
        <v>264</v>
      </c>
      <c r="B23" s="90" t="s">
        <v>22</v>
      </c>
      <c r="C23" s="216"/>
      <c r="D23" s="36"/>
      <c r="E23" s="217"/>
    </row>
    <row r="24" spans="1:6" s="218" customFormat="1" ht="16.5" customHeight="1" x14ac:dyDescent="0.2">
      <c r="A24" s="90" t="s">
        <v>265</v>
      </c>
      <c r="B24" s="90" t="s">
        <v>15</v>
      </c>
      <c r="C24" s="216"/>
      <c r="D24" s="36"/>
      <c r="E24" s="217"/>
    </row>
    <row r="25" spans="1:6" s="218" customFormat="1" ht="16.5" customHeight="1" x14ac:dyDescent="0.2">
      <c r="A25" s="90" t="s">
        <v>266</v>
      </c>
      <c r="B25" s="90" t="s">
        <v>16</v>
      </c>
      <c r="C25" s="216"/>
      <c r="D25" s="36"/>
      <c r="E25" s="217"/>
    </row>
    <row r="26" spans="1:6" s="218" customFormat="1" ht="16.5" customHeight="1" x14ac:dyDescent="0.2">
      <c r="A26" s="90" t="s">
        <v>267</v>
      </c>
      <c r="B26" s="90" t="s">
        <v>17</v>
      </c>
      <c r="C26" s="76">
        <f>SUM(C27:C30)</f>
        <v>0</v>
      </c>
      <c r="D26" s="76">
        <f>SUM(D27:D30)</f>
        <v>0</v>
      </c>
      <c r="E26" s="217"/>
    </row>
    <row r="27" spans="1:6" s="218" customFormat="1" ht="16.5" customHeight="1" x14ac:dyDescent="0.2">
      <c r="A27" s="219" t="s">
        <v>268</v>
      </c>
      <c r="B27" s="219" t="s">
        <v>18</v>
      </c>
      <c r="C27" s="216"/>
      <c r="D27" s="36"/>
      <c r="E27" s="217"/>
    </row>
    <row r="28" spans="1:6" s="218" customFormat="1" ht="16.5" customHeight="1" x14ac:dyDescent="0.2">
      <c r="A28" s="219" t="s">
        <v>269</v>
      </c>
      <c r="B28" s="219" t="s">
        <v>19</v>
      </c>
      <c r="C28" s="216"/>
      <c r="D28" s="36"/>
      <c r="E28" s="217"/>
    </row>
    <row r="29" spans="1:6" s="218" customFormat="1" ht="16.5" customHeight="1" x14ac:dyDescent="0.2">
      <c r="A29" s="219" t="s">
        <v>270</v>
      </c>
      <c r="B29" s="219" t="s">
        <v>20</v>
      </c>
      <c r="C29" s="216"/>
      <c r="D29" s="36"/>
      <c r="E29" s="217"/>
    </row>
    <row r="30" spans="1:6" s="218" customFormat="1" ht="16.5" customHeight="1" x14ac:dyDescent="0.2">
      <c r="A30" s="219" t="s">
        <v>271</v>
      </c>
      <c r="B30" s="219" t="s">
        <v>23</v>
      </c>
      <c r="C30" s="216"/>
      <c r="D30" s="37"/>
      <c r="E30" s="217"/>
    </row>
    <row r="31" spans="1:6" s="218" customFormat="1" ht="16.5" customHeight="1" x14ac:dyDescent="0.2">
      <c r="A31" s="90" t="s">
        <v>272</v>
      </c>
      <c r="B31" s="90" t="s">
        <v>21</v>
      </c>
      <c r="C31" s="216"/>
      <c r="D31" s="37"/>
      <c r="E31" s="217"/>
    </row>
    <row r="32" spans="1:6" s="3" customFormat="1" ht="16.5" customHeight="1" x14ac:dyDescent="0.2">
      <c r="A32" s="81" t="s">
        <v>34</v>
      </c>
      <c r="B32" s="81" t="s">
        <v>3</v>
      </c>
      <c r="C32" s="4"/>
      <c r="D32" s="213"/>
      <c r="E32" s="214"/>
    </row>
    <row r="33" spans="1:5" s="3" customFormat="1" ht="16.5" customHeight="1" x14ac:dyDescent="0.2">
      <c r="A33" s="81" t="s">
        <v>35</v>
      </c>
      <c r="B33" s="81" t="s">
        <v>4</v>
      </c>
      <c r="C33" s="4"/>
      <c r="D33" s="213"/>
      <c r="E33" s="88"/>
    </row>
    <row r="34" spans="1:5" s="3" customFormat="1" ht="16.5" customHeight="1" x14ac:dyDescent="0.2">
      <c r="A34" s="81" t="s">
        <v>36</v>
      </c>
      <c r="B34" s="81" t="s">
        <v>5</v>
      </c>
      <c r="C34" s="4"/>
      <c r="D34" s="213"/>
      <c r="E34" s="88"/>
    </row>
    <row r="35" spans="1:5" s="3" customFormat="1" x14ac:dyDescent="0.2">
      <c r="A35" s="81" t="s">
        <v>37</v>
      </c>
      <c r="B35" s="81" t="s">
        <v>63</v>
      </c>
      <c r="C35" s="76">
        <f>SUM(C36:C37)</f>
        <v>0</v>
      </c>
      <c r="D35" s="76">
        <f>SUM(D36:D37)</f>
        <v>0</v>
      </c>
      <c r="E35" s="88"/>
    </row>
    <row r="36" spans="1:5" s="3" customFormat="1" ht="16.5" customHeight="1" x14ac:dyDescent="0.2">
      <c r="A36" s="90" t="s">
        <v>273</v>
      </c>
      <c r="B36" s="90" t="s">
        <v>56</v>
      </c>
      <c r="C36" s="4"/>
      <c r="D36" s="213"/>
      <c r="E36" s="88"/>
    </row>
    <row r="37" spans="1:5" s="3" customFormat="1" ht="16.5" customHeight="1" x14ac:dyDescent="0.2">
      <c r="A37" s="90" t="s">
        <v>274</v>
      </c>
      <c r="B37" s="90" t="s">
        <v>55</v>
      </c>
      <c r="C37" s="4"/>
      <c r="D37" s="213"/>
      <c r="E37" s="88"/>
    </row>
    <row r="38" spans="1:5" s="3" customFormat="1" ht="16.5" customHeight="1" x14ac:dyDescent="0.2">
      <c r="A38" s="81" t="s">
        <v>38</v>
      </c>
      <c r="B38" s="81" t="s">
        <v>49</v>
      </c>
      <c r="C38" s="4"/>
      <c r="D38" s="213"/>
      <c r="E38" s="88"/>
    </row>
    <row r="39" spans="1:5" s="3" customFormat="1" ht="16.5" customHeight="1" x14ac:dyDescent="0.2">
      <c r="A39" s="81" t="s">
        <v>39</v>
      </c>
      <c r="B39" s="81" t="s">
        <v>363</v>
      </c>
      <c r="C39" s="76">
        <f>SUM(C40:C45)</f>
        <v>0</v>
      </c>
      <c r="D39" s="76">
        <f>SUM(D40:D45)</f>
        <v>258520.69</v>
      </c>
      <c r="E39" s="88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13"/>
      <c r="E40" s="88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13"/>
      <c r="E41" s="88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13"/>
      <c r="E42" s="88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13"/>
      <c r="E43" s="88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13">
        <v>179335.03</v>
      </c>
      <c r="E44" s="88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13">
        <v>79185.66</v>
      </c>
      <c r="E45" s="88"/>
    </row>
    <row r="46" spans="1:5" s="3" customFormat="1" ht="30" x14ac:dyDescent="0.2">
      <c r="A46" s="81" t="s">
        <v>40</v>
      </c>
      <c r="B46" s="81" t="s">
        <v>28</v>
      </c>
      <c r="C46" s="4"/>
      <c r="D46" s="213"/>
      <c r="E46" s="88"/>
    </row>
    <row r="47" spans="1:5" s="3" customFormat="1" ht="16.5" customHeight="1" x14ac:dyDescent="0.2">
      <c r="A47" s="81" t="s">
        <v>41</v>
      </c>
      <c r="B47" s="81" t="s">
        <v>24</v>
      </c>
      <c r="C47" s="4"/>
      <c r="D47" s="213"/>
      <c r="E47" s="88"/>
    </row>
    <row r="48" spans="1:5" s="3" customFormat="1" ht="16.5" customHeight="1" x14ac:dyDescent="0.2">
      <c r="A48" s="81" t="s">
        <v>42</v>
      </c>
      <c r="B48" s="81" t="s">
        <v>25</v>
      </c>
      <c r="C48" s="4"/>
      <c r="D48" s="213"/>
      <c r="E48" s="88"/>
    </row>
    <row r="49" spans="1:6" s="3" customFormat="1" ht="16.5" customHeight="1" x14ac:dyDescent="0.2">
      <c r="A49" s="81" t="s">
        <v>43</v>
      </c>
      <c r="B49" s="81" t="s">
        <v>26</v>
      </c>
      <c r="C49" s="4"/>
      <c r="D49" s="213"/>
      <c r="E49" s="88"/>
    </row>
    <row r="50" spans="1:6" s="3" customFormat="1" ht="16.5" customHeight="1" x14ac:dyDescent="0.2">
      <c r="A50" s="81" t="s">
        <v>44</v>
      </c>
      <c r="B50" s="81" t="s">
        <v>364</v>
      </c>
      <c r="C50" s="76">
        <f>SUM(C51:C53)</f>
        <v>0</v>
      </c>
      <c r="D50" s="76">
        <f>SUM(D51:D53)</f>
        <v>0</v>
      </c>
      <c r="E50" s="88"/>
    </row>
    <row r="51" spans="1:6" s="3" customFormat="1" ht="16.5" customHeight="1" x14ac:dyDescent="0.2">
      <c r="A51" s="90" t="s">
        <v>338</v>
      </c>
      <c r="B51" s="90" t="s">
        <v>341</v>
      </c>
      <c r="C51" s="4"/>
      <c r="D51" s="213"/>
      <c r="E51" s="88"/>
    </row>
    <row r="52" spans="1:6" s="3" customFormat="1" ht="16.5" customHeight="1" x14ac:dyDescent="0.2">
      <c r="A52" s="90" t="s">
        <v>339</v>
      </c>
      <c r="B52" s="90" t="s">
        <v>340</v>
      </c>
      <c r="C52" s="4"/>
      <c r="D52" s="213"/>
      <c r="E52" s="88"/>
    </row>
    <row r="53" spans="1:6" s="3" customFormat="1" ht="16.5" customHeight="1" x14ac:dyDescent="0.2">
      <c r="A53" s="90" t="s">
        <v>342</v>
      </c>
      <c r="B53" s="90" t="s">
        <v>343</v>
      </c>
      <c r="C53" s="4"/>
      <c r="D53" s="213"/>
      <c r="E53" s="88"/>
    </row>
    <row r="54" spans="1:6" s="3" customFormat="1" x14ac:dyDescent="0.2">
      <c r="A54" s="81" t="s">
        <v>45</v>
      </c>
      <c r="B54" s="81" t="s">
        <v>29</v>
      </c>
      <c r="C54" s="4"/>
      <c r="D54" s="213"/>
      <c r="E54" s="88"/>
    </row>
    <row r="55" spans="1:6" s="3" customFormat="1" ht="16.5" customHeight="1" x14ac:dyDescent="0.2">
      <c r="A55" s="81" t="s">
        <v>46</v>
      </c>
      <c r="B55" s="81" t="s">
        <v>6</v>
      </c>
      <c r="C55" s="4"/>
      <c r="D55" s="213"/>
      <c r="E55" s="214"/>
      <c r="F55" s="215"/>
    </row>
    <row r="56" spans="1:6" s="3" customFormat="1" ht="30" x14ac:dyDescent="0.2">
      <c r="A56" s="80">
        <v>1.3</v>
      </c>
      <c r="B56" s="80" t="s">
        <v>368</v>
      </c>
      <c r="C56" s="77">
        <f>SUM(C57:C58)</f>
        <v>0</v>
      </c>
      <c r="D56" s="77">
        <f>SUM(D57:D58)</f>
        <v>0</v>
      </c>
      <c r="E56" s="214"/>
      <c r="F56" s="215"/>
    </row>
    <row r="57" spans="1:6" s="3" customFormat="1" ht="30" x14ac:dyDescent="0.2">
      <c r="A57" s="81" t="s">
        <v>50</v>
      </c>
      <c r="B57" s="81" t="s">
        <v>48</v>
      </c>
      <c r="C57" s="4"/>
      <c r="D57" s="213"/>
      <c r="E57" s="214"/>
      <c r="F57" s="215"/>
    </row>
    <row r="58" spans="1:6" s="3" customFormat="1" ht="16.5" customHeight="1" x14ac:dyDescent="0.2">
      <c r="A58" s="81" t="s">
        <v>51</v>
      </c>
      <c r="B58" s="81" t="s">
        <v>47</v>
      </c>
      <c r="C58" s="4"/>
      <c r="D58" s="213"/>
      <c r="E58" s="214"/>
      <c r="F58" s="215"/>
    </row>
    <row r="59" spans="1:6" s="3" customFormat="1" x14ac:dyDescent="0.2">
      <c r="A59" s="80">
        <v>1.4</v>
      </c>
      <c r="B59" s="80" t="s">
        <v>370</v>
      </c>
      <c r="C59" s="4"/>
      <c r="D59" s="213"/>
      <c r="E59" s="214"/>
      <c r="F59" s="215"/>
    </row>
    <row r="60" spans="1:6" s="218" customFormat="1" x14ac:dyDescent="0.2">
      <c r="A60" s="80">
        <v>1.5</v>
      </c>
      <c r="B60" s="80" t="s">
        <v>7</v>
      </c>
      <c r="C60" s="216"/>
      <c r="D60" s="36"/>
      <c r="E60" s="217"/>
    </row>
    <row r="61" spans="1:6" s="218" customFormat="1" x14ac:dyDescent="0.3">
      <c r="A61" s="80">
        <v>1.6</v>
      </c>
      <c r="B61" s="39" t="s">
        <v>8</v>
      </c>
      <c r="C61" s="78">
        <f>SUM(C62:C66)</f>
        <v>0</v>
      </c>
      <c r="D61" s="79">
        <f>SUM(D62:D66)</f>
        <v>0</v>
      </c>
      <c r="E61" s="217"/>
    </row>
    <row r="62" spans="1:6" s="218" customFormat="1" x14ac:dyDescent="0.2">
      <c r="A62" s="81" t="s">
        <v>280</v>
      </c>
      <c r="B62" s="40" t="s">
        <v>52</v>
      </c>
      <c r="C62" s="216"/>
      <c r="D62" s="36"/>
      <c r="E62" s="217"/>
    </row>
    <row r="63" spans="1:6" s="218" customFormat="1" ht="30" x14ac:dyDescent="0.2">
      <c r="A63" s="81" t="s">
        <v>281</v>
      </c>
      <c r="B63" s="40" t="s">
        <v>54</v>
      </c>
      <c r="C63" s="216"/>
      <c r="D63" s="36"/>
      <c r="E63" s="217"/>
    </row>
    <row r="64" spans="1:6" s="218" customFormat="1" x14ac:dyDescent="0.2">
      <c r="A64" s="81" t="s">
        <v>282</v>
      </c>
      <c r="B64" s="40" t="s">
        <v>53</v>
      </c>
      <c r="C64" s="36"/>
      <c r="D64" s="36"/>
      <c r="E64" s="217"/>
    </row>
    <row r="65" spans="1:5" s="218" customFormat="1" x14ac:dyDescent="0.2">
      <c r="A65" s="81" t="s">
        <v>283</v>
      </c>
      <c r="B65" s="40" t="s">
        <v>27</v>
      </c>
      <c r="C65" s="216"/>
      <c r="D65" s="36"/>
      <c r="E65" s="217"/>
    </row>
    <row r="66" spans="1:5" s="218" customFormat="1" x14ac:dyDescent="0.2">
      <c r="A66" s="81" t="s">
        <v>309</v>
      </c>
      <c r="B66" s="40" t="s">
        <v>310</v>
      </c>
      <c r="C66" s="216"/>
      <c r="D66" s="36"/>
      <c r="E66" s="217"/>
    </row>
    <row r="67" spans="1:5" x14ac:dyDescent="0.3">
      <c r="A67" s="211">
        <v>2</v>
      </c>
      <c r="B67" s="211" t="s">
        <v>365</v>
      </c>
      <c r="C67" s="220"/>
      <c r="D67" s="78">
        <f>SUM(D68:D74)</f>
        <v>0</v>
      </c>
      <c r="E67" s="89"/>
    </row>
    <row r="68" spans="1:5" x14ac:dyDescent="0.3">
      <c r="A68" s="91">
        <v>2.1</v>
      </c>
      <c r="B68" s="221" t="s">
        <v>89</v>
      </c>
      <c r="C68" s="222"/>
      <c r="D68" s="22"/>
      <c r="E68" s="89"/>
    </row>
    <row r="69" spans="1:5" x14ac:dyDescent="0.3">
      <c r="A69" s="91">
        <v>2.2000000000000002</v>
      </c>
      <c r="B69" s="221" t="s">
        <v>366</v>
      </c>
      <c r="C69" s="222"/>
      <c r="D69" s="22"/>
      <c r="E69" s="89"/>
    </row>
    <row r="70" spans="1:5" x14ac:dyDescent="0.3">
      <c r="A70" s="91">
        <v>2.2999999999999998</v>
      </c>
      <c r="B70" s="221" t="s">
        <v>93</v>
      </c>
      <c r="C70" s="222"/>
      <c r="D70" s="22"/>
      <c r="E70" s="89"/>
    </row>
    <row r="71" spans="1:5" x14ac:dyDescent="0.3">
      <c r="A71" s="91">
        <v>2.4</v>
      </c>
      <c r="B71" s="221" t="s">
        <v>92</v>
      </c>
      <c r="C71" s="222"/>
      <c r="D71" s="22"/>
      <c r="E71" s="89"/>
    </row>
    <row r="72" spans="1:5" x14ac:dyDescent="0.3">
      <c r="A72" s="91">
        <v>2.5</v>
      </c>
      <c r="B72" s="221" t="s">
        <v>367</v>
      </c>
      <c r="C72" s="222"/>
      <c r="D72" s="22"/>
      <c r="E72" s="89"/>
    </row>
    <row r="73" spans="1:5" x14ac:dyDescent="0.3">
      <c r="A73" s="91">
        <v>2.6</v>
      </c>
      <c r="B73" s="221" t="s">
        <v>90</v>
      </c>
      <c r="C73" s="222"/>
      <c r="D73" s="22"/>
      <c r="E73" s="89"/>
    </row>
    <row r="74" spans="1:5" x14ac:dyDescent="0.3">
      <c r="A74" s="91">
        <v>2.7</v>
      </c>
      <c r="B74" s="221" t="s">
        <v>91</v>
      </c>
      <c r="C74" s="223"/>
      <c r="D74" s="22"/>
      <c r="E74" s="89"/>
    </row>
    <row r="75" spans="1:5" x14ac:dyDescent="0.3">
      <c r="A75" s="211">
        <v>3</v>
      </c>
      <c r="B75" s="211" t="s">
        <v>389</v>
      </c>
      <c r="C75" s="78"/>
      <c r="D75" s="22"/>
      <c r="E75" s="89"/>
    </row>
    <row r="76" spans="1:5" x14ac:dyDescent="0.3">
      <c r="A76" s="211">
        <v>4</v>
      </c>
      <c r="B76" s="211" t="s">
        <v>235</v>
      </c>
      <c r="C76" s="78"/>
      <c r="D76" s="78">
        <f>SUM(D77:D78)</f>
        <v>0</v>
      </c>
      <c r="E76" s="89"/>
    </row>
    <row r="77" spans="1:5" x14ac:dyDescent="0.3">
      <c r="A77" s="91">
        <v>4.0999999999999996</v>
      </c>
      <c r="B77" s="91" t="s">
        <v>236</v>
      </c>
      <c r="C77" s="222"/>
      <c r="D77" s="8"/>
      <c r="E77" s="89"/>
    </row>
    <row r="78" spans="1:5" x14ac:dyDescent="0.3">
      <c r="A78" s="91">
        <v>4.2</v>
      </c>
      <c r="B78" s="91" t="s">
        <v>237</v>
      </c>
      <c r="C78" s="223"/>
      <c r="D78" s="8"/>
      <c r="E78" s="89"/>
    </row>
    <row r="79" spans="1:5" x14ac:dyDescent="0.3">
      <c r="A79" s="211">
        <v>5</v>
      </c>
      <c r="B79" s="211" t="s">
        <v>262</v>
      </c>
      <c r="C79" s="236"/>
      <c r="D79" s="223"/>
      <c r="E79" s="89"/>
    </row>
    <row r="80" spans="1:5" x14ac:dyDescent="0.3">
      <c r="B80" s="38"/>
    </row>
    <row r="81" spans="1:9" x14ac:dyDescent="0.3">
      <c r="A81" s="488" t="s">
        <v>431</v>
      </c>
      <c r="B81" s="488"/>
      <c r="C81" s="488"/>
      <c r="D81" s="488"/>
      <c r="E81" s="5"/>
    </row>
    <row r="82" spans="1:9" x14ac:dyDescent="0.3">
      <c r="B82" s="38"/>
    </row>
    <row r="83" spans="1:9" s="23" customFormat="1" ht="12.75" x14ac:dyDescent="0.2"/>
    <row r="84" spans="1:9" x14ac:dyDescent="0.3">
      <c r="A84" s="62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2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59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C14" activeCellId="3" sqref="C47:D57 C35:D39 C27:D28 C14:D15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447" customWidth="1"/>
    <col min="4" max="4" width="15.140625" style="447" customWidth="1"/>
    <col min="5" max="5" width="0.7109375" style="21" customWidth="1"/>
    <col min="6" max="16384" width="9.140625" style="21"/>
  </cols>
  <sheetData>
    <row r="1" spans="1:12" x14ac:dyDescent="0.3">
      <c r="A1" s="67" t="s">
        <v>285</v>
      </c>
      <c r="B1" s="107"/>
      <c r="C1" s="489" t="s">
        <v>97</v>
      </c>
      <c r="D1" s="489"/>
      <c r="E1" s="139"/>
    </row>
    <row r="2" spans="1:12" x14ac:dyDescent="0.3">
      <c r="A2" s="69" t="s">
        <v>128</v>
      </c>
      <c r="B2" s="107"/>
      <c r="C2" s="490" t="str">
        <f>'ფორმა N1'!K2</f>
        <v>01.09.2020 - 31.10.2020</v>
      </c>
      <c r="D2" s="490"/>
      <c r="E2" s="139"/>
    </row>
    <row r="3" spans="1:12" x14ac:dyDescent="0.3">
      <c r="A3" s="69"/>
      <c r="B3" s="107"/>
      <c r="C3" s="418"/>
      <c r="D3" s="418"/>
      <c r="E3" s="139"/>
    </row>
    <row r="4" spans="1:12" s="2" customFormat="1" x14ac:dyDescent="0.3">
      <c r="A4" s="70" t="s">
        <v>257</v>
      </c>
      <c r="B4" s="70"/>
      <c r="C4" s="419"/>
      <c r="D4" s="419"/>
      <c r="E4" s="101"/>
      <c r="L4" s="21"/>
    </row>
    <row r="5" spans="1:12" s="2" customFormat="1" x14ac:dyDescent="0.3">
      <c r="A5" s="110" t="str">
        <f>'ფორმა N1'!A5</f>
        <v>მოქალაქეთა პოლიტიკური გაერთიანება „ლელო საქართველოსთვის“</v>
      </c>
      <c r="B5" s="104"/>
      <c r="C5" s="420"/>
      <c r="D5" s="420"/>
      <c r="E5" s="101"/>
    </row>
    <row r="6" spans="1:12" s="2" customFormat="1" x14ac:dyDescent="0.3">
      <c r="A6" s="70"/>
      <c r="B6" s="70"/>
      <c r="C6" s="419"/>
      <c r="D6" s="419"/>
      <c r="E6" s="101"/>
    </row>
    <row r="7" spans="1:12" s="6" customFormat="1" x14ac:dyDescent="0.3">
      <c r="A7" s="321"/>
      <c r="B7" s="321"/>
      <c r="C7" s="421"/>
      <c r="D7" s="421"/>
      <c r="E7" s="140"/>
    </row>
    <row r="8" spans="1:12" s="6" customFormat="1" ht="30" x14ac:dyDescent="0.3">
      <c r="A8" s="99" t="s">
        <v>64</v>
      </c>
      <c r="B8" s="72" t="s">
        <v>11</v>
      </c>
      <c r="C8" s="422" t="s">
        <v>10</v>
      </c>
      <c r="D8" s="422" t="s">
        <v>9</v>
      </c>
      <c r="E8" s="140"/>
    </row>
    <row r="9" spans="1:12" s="9" customFormat="1" ht="18" x14ac:dyDescent="0.2">
      <c r="A9" s="13">
        <v>1</v>
      </c>
      <c r="B9" s="13" t="s">
        <v>57</v>
      </c>
      <c r="C9" s="423">
        <f>SUM(C10,C14,C54,C57,C58,C59,C76)</f>
        <v>5238982.6500000032</v>
      </c>
      <c r="D9" s="423">
        <f>SUM(D10,D14,D54,D57,D58,D59,D65,D72,D73)</f>
        <v>5720748.4800000004</v>
      </c>
      <c r="E9" s="141"/>
    </row>
    <row r="10" spans="1:12" s="9" customFormat="1" ht="18" x14ac:dyDescent="0.2">
      <c r="A10" s="14">
        <v>1.1000000000000001</v>
      </c>
      <c r="B10" s="14" t="s">
        <v>58</v>
      </c>
      <c r="C10" s="424">
        <f>SUM(C11:C13)</f>
        <v>291619.27999999997</v>
      </c>
      <c r="D10" s="424">
        <f>SUM(D11:D13)</f>
        <v>364319.13</v>
      </c>
      <c r="E10" s="141"/>
    </row>
    <row r="11" spans="1:12" s="9" customFormat="1" ht="16.5" customHeight="1" x14ac:dyDescent="0.2">
      <c r="A11" s="16" t="s">
        <v>30</v>
      </c>
      <c r="B11" s="16" t="s">
        <v>59</v>
      </c>
      <c r="C11" s="466">
        <v>289833.56</v>
      </c>
      <c r="D11" s="468">
        <f>331695.27+4490.78+26347.36</f>
        <v>362533.41000000003</v>
      </c>
      <c r="E11" s="141"/>
    </row>
    <row r="12" spans="1:12" ht="16.5" customHeight="1" x14ac:dyDescent="0.3">
      <c r="A12" s="16" t="s">
        <v>31</v>
      </c>
      <c r="B12" s="16" t="s">
        <v>0</v>
      </c>
      <c r="C12" s="467"/>
      <c r="D12" s="469"/>
      <c r="E12" s="139"/>
    </row>
    <row r="13" spans="1:12" ht="16.5" customHeight="1" x14ac:dyDescent="0.3">
      <c r="A13" s="352" t="s">
        <v>447</v>
      </c>
      <c r="B13" s="353" t="s">
        <v>449</v>
      </c>
      <c r="C13" s="470">
        <v>1785.72</v>
      </c>
      <c r="D13" s="470">
        <f>700+700+350+35.72</f>
        <v>1785.72</v>
      </c>
      <c r="E13" s="139"/>
    </row>
    <row r="14" spans="1:12" x14ac:dyDescent="0.3">
      <c r="A14" s="14">
        <v>1.2</v>
      </c>
      <c r="B14" s="14" t="s">
        <v>60</v>
      </c>
      <c r="C14" s="424">
        <f>SUM(C15,C18,C30:C33,C36,C37,C44,C45,C46,C47,C48,C52,C53)</f>
        <v>4967897.6400000025</v>
      </c>
      <c r="D14" s="424">
        <f>SUM(D15,D18,D30:D33,D36,D37,D44,D45,D46,D47,D48,D52,D53)</f>
        <v>5326407.78</v>
      </c>
      <c r="E14" s="139"/>
    </row>
    <row r="15" spans="1:12" x14ac:dyDescent="0.3">
      <c r="A15" s="16" t="s">
        <v>32</v>
      </c>
      <c r="B15" s="16" t="s">
        <v>1</v>
      </c>
      <c r="C15" s="424">
        <f>SUM(C16:C17)</f>
        <v>0</v>
      </c>
      <c r="D15" s="424">
        <f>SUM(D16:D17)</f>
        <v>0</v>
      </c>
      <c r="E15" s="139"/>
    </row>
    <row r="16" spans="1:12" ht="17.25" customHeight="1" x14ac:dyDescent="0.3">
      <c r="A16" s="17" t="s">
        <v>87</v>
      </c>
      <c r="B16" s="17" t="s">
        <v>61</v>
      </c>
      <c r="C16" s="427"/>
      <c r="D16" s="428"/>
      <c r="E16" s="139"/>
    </row>
    <row r="17" spans="1:5" ht="17.25" customHeight="1" x14ac:dyDescent="0.3">
      <c r="A17" s="17" t="s">
        <v>88</v>
      </c>
      <c r="B17" s="17" t="s">
        <v>62</v>
      </c>
      <c r="C17" s="427"/>
      <c r="D17" s="428"/>
      <c r="E17" s="139"/>
    </row>
    <row r="18" spans="1:5" x14ac:dyDescent="0.3">
      <c r="A18" s="16" t="s">
        <v>33</v>
      </c>
      <c r="B18" s="16" t="s">
        <v>2</v>
      </c>
      <c r="C18" s="424">
        <f>SUM(C19:C24,C29)</f>
        <v>60290.17</v>
      </c>
      <c r="D18" s="424">
        <f>SUM(D19:D24,D29)</f>
        <v>83657.959999999992</v>
      </c>
      <c r="E18" s="139"/>
    </row>
    <row r="19" spans="1:5" ht="30" x14ac:dyDescent="0.3">
      <c r="A19" s="17" t="s">
        <v>12</v>
      </c>
      <c r="B19" s="17" t="s">
        <v>233</v>
      </c>
      <c r="C19" s="429">
        <v>420</v>
      </c>
      <c r="D19" s="430">
        <f>969.6+150+852.6+2600+55</f>
        <v>4627.2</v>
      </c>
      <c r="E19" s="139"/>
    </row>
    <row r="20" spans="1:5" x14ac:dyDescent="0.3">
      <c r="A20" s="17" t="s">
        <v>13</v>
      </c>
      <c r="B20" s="17" t="s">
        <v>14</v>
      </c>
      <c r="C20" s="429"/>
      <c r="D20" s="430">
        <v>6000</v>
      </c>
      <c r="E20" s="139"/>
    </row>
    <row r="21" spans="1:5" ht="30" x14ac:dyDescent="0.3">
      <c r="A21" s="17" t="s">
        <v>264</v>
      </c>
      <c r="B21" s="17" t="s">
        <v>22</v>
      </c>
      <c r="C21" s="429"/>
      <c r="D21" s="430"/>
      <c r="E21" s="139"/>
    </row>
    <row r="22" spans="1:5" x14ac:dyDescent="0.3">
      <c r="A22" s="17" t="s">
        <v>265</v>
      </c>
      <c r="B22" s="17" t="s">
        <v>15</v>
      </c>
      <c r="C22" s="429">
        <f>35014.75+4248.65</f>
        <v>39263.4</v>
      </c>
      <c r="D22" s="430">
        <f>160+515+362.93+110.32+120+120+60+77.42+60+9512.16+16159.73</f>
        <v>27257.559999999998</v>
      </c>
      <c r="E22" s="139"/>
    </row>
    <row r="23" spans="1:5" x14ac:dyDescent="0.3">
      <c r="A23" s="17" t="s">
        <v>266</v>
      </c>
      <c r="B23" s="17" t="s">
        <v>16</v>
      </c>
      <c r="C23" s="429"/>
      <c r="D23" s="430">
        <v>0</v>
      </c>
      <c r="E23" s="139"/>
    </row>
    <row r="24" spans="1:5" x14ac:dyDescent="0.3">
      <c r="A24" s="17" t="s">
        <v>267</v>
      </c>
      <c r="B24" s="17" t="s">
        <v>17</v>
      </c>
      <c r="C24" s="464">
        <f>SUM(C25:C28)</f>
        <v>7194.7699999999995</v>
      </c>
      <c r="D24" s="464">
        <f>SUM(D25:D28)</f>
        <v>7962.0599999999995</v>
      </c>
      <c r="E24" s="139"/>
    </row>
    <row r="25" spans="1:5" ht="16.5" customHeight="1" x14ac:dyDescent="0.3">
      <c r="A25" s="18" t="s">
        <v>268</v>
      </c>
      <c r="B25" s="18" t="s">
        <v>18</v>
      </c>
      <c r="C25" s="429">
        <v>5719.18</v>
      </c>
      <c r="D25" s="430">
        <f>5688.32+15.2+14.2+22.2</f>
        <v>5739.9199999999992</v>
      </c>
      <c r="E25" s="139"/>
    </row>
    <row r="26" spans="1:5" ht="16.5" customHeight="1" x14ac:dyDescent="0.3">
      <c r="A26" s="18" t="s">
        <v>269</v>
      </c>
      <c r="B26" s="18" t="s">
        <v>19</v>
      </c>
      <c r="C26" s="429">
        <v>1038.45</v>
      </c>
      <c r="D26" s="430">
        <f>1780.93+30.8+35.2+27.2</f>
        <v>1874.13</v>
      </c>
      <c r="E26" s="139"/>
    </row>
    <row r="27" spans="1:5" ht="16.5" customHeight="1" x14ac:dyDescent="0.3">
      <c r="A27" s="18" t="s">
        <v>270</v>
      </c>
      <c r="B27" s="18" t="s">
        <v>20</v>
      </c>
      <c r="C27" s="429">
        <v>237.98</v>
      </c>
      <c r="D27" s="430">
        <v>94.29</v>
      </c>
      <c r="E27" s="139"/>
    </row>
    <row r="28" spans="1:5" ht="16.5" customHeight="1" x14ac:dyDescent="0.3">
      <c r="A28" s="18" t="s">
        <v>271</v>
      </c>
      <c r="B28" s="18" t="s">
        <v>23</v>
      </c>
      <c r="C28" s="429">
        <v>199.16000000000003</v>
      </c>
      <c r="D28" s="430">
        <f>114.22+46.5+46.5+46.5</f>
        <v>253.72</v>
      </c>
      <c r="E28" s="139"/>
    </row>
    <row r="29" spans="1:5" x14ac:dyDescent="0.3">
      <c r="A29" s="17" t="s">
        <v>272</v>
      </c>
      <c r="B29" s="17" t="s">
        <v>21</v>
      </c>
      <c r="C29" s="429">
        <f>1102+12310</f>
        <v>13412</v>
      </c>
      <c r="D29" s="430">
        <f>5212+2555+358+6674.4+8501.74+7000+2200+5310</f>
        <v>37811.14</v>
      </c>
      <c r="E29" s="139"/>
    </row>
    <row r="30" spans="1:5" x14ac:dyDescent="0.3">
      <c r="A30" s="16" t="s">
        <v>34</v>
      </c>
      <c r="B30" s="16" t="s">
        <v>3</v>
      </c>
      <c r="C30" s="466"/>
      <c r="D30" s="428"/>
      <c r="E30" s="139"/>
    </row>
    <row r="31" spans="1:5" x14ac:dyDescent="0.3">
      <c r="A31" s="16" t="s">
        <v>35</v>
      </c>
      <c r="B31" s="16" t="s">
        <v>4</v>
      </c>
      <c r="C31" s="427"/>
      <c r="D31" s="428">
        <f>1200+4289.8</f>
        <v>5489.8</v>
      </c>
      <c r="E31" s="139"/>
    </row>
    <row r="32" spans="1:5" x14ac:dyDescent="0.3">
      <c r="A32" s="16" t="s">
        <v>36</v>
      </c>
      <c r="B32" s="16" t="s">
        <v>5</v>
      </c>
      <c r="C32" s="427"/>
      <c r="D32" s="428"/>
      <c r="E32" s="139"/>
    </row>
    <row r="33" spans="1:5" x14ac:dyDescent="0.3">
      <c r="A33" s="16" t="s">
        <v>37</v>
      </c>
      <c r="B33" s="16" t="s">
        <v>63</v>
      </c>
      <c r="C33" s="424">
        <f>SUM(C34:C35)</f>
        <v>2874.54</v>
      </c>
      <c r="D33" s="424">
        <f>SUM(D34:D35)</f>
        <v>984</v>
      </c>
      <c r="E33" s="139"/>
    </row>
    <row r="34" spans="1:5" x14ac:dyDescent="0.3">
      <c r="A34" s="17" t="s">
        <v>273</v>
      </c>
      <c r="B34" s="17" t="s">
        <v>56</v>
      </c>
      <c r="C34" s="466">
        <v>1557.5</v>
      </c>
      <c r="D34" s="428">
        <v>984</v>
      </c>
      <c r="E34" s="139"/>
    </row>
    <row r="35" spans="1:5" x14ac:dyDescent="0.3">
      <c r="A35" s="17" t="s">
        <v>274</v>
      </c>
      <c r="B35" s="17" t="s">
        <v>55</v>
      </c>
      <c r="C35" s="466">
        <v>1317.04</v>
      </c>
      <c r="D35" s="428"/>
      <c r="E35" s="139"/>
    </row>
    <row r="36" spans="1:5" x14ac:dyDescent="0.3">
      <c r="A36" s="16" t="s">
        <v>38</v>
      </c>
      <c r="B36" s="16" t="s">
        <v>49</v>
      </c>
      <c r="C36" s="466">
        <v>2584.48</v>
      </c>
      <c r="D36" s="468">
        <v>2584.48</v>
      </c>
      <c r="E36" s="139"/>
    </row>
    <row r="37" spans="1:5" x14ac:dyDescent="0.3">
      <c r="A37" s="16" t="s">
        <v>39</v>
      </c>
      <c r="B37" s="16" t="s">
        <v>326</v>
      </c>
      <c r="C37" s="424">
        <f>SUM(C38:C43)</f>
        <v>4278830.4700000007</v>
      </c>
      <c r="D37" s="424">
        <f>SUM(D38:D43)</f>
        <v>4479369.6099999994</v>
      </c>
      <c r="E37" s="139"/>
    </row>
    <row r="38" spans="1:5" x14ac:dyDescent="0.3">
      <c r="A38" s="17" t="s">
        <v>323</v>
      </c>
      <c r="B38" s="17" t="s">
        <v>327</v>
      </c>
      <c r="C38" s="466">
        <v>2419049.5900000003</v>
      </c>
      <c r="D38" s="466">
        <v>2438770.98</v>
      </c>
      <c r="E38" s="139"/>
    </row>
    <row r="39" spans="1:5" x14ac:dyDescent="0.3">
      <c r="A39" s="17" t="s">
        <v>324</v>
      </c>
      <c r="B39" s="17" t="s">
        <v>328</v>
      </c>
      <c r="C39" s="466">
        <v>53543</v>
      </c>
      <c r="D39" s="466">
        <f>9200+360+1500+600+5292+13860+20000+7951</f>
        <v>58763</v>
      </c>
      <c r="E39" s="139"/>
    </row>
    <row r="40" spans="1:5" x14ac:dyDescent="0.3">
      <c r="A40" s="17" t="s">
        <v>325</v>
      </c>
      <c r="B40" s="17" t="s">
        <v>331</v>
      </c>
      <c r="C40" s="466">
        <v>302275.09999999998</v>
      </c>
      <c r="D40" s="468">
        <f>1000+1180+1180+2200+1180+1180+1987+1180+2500+2500+30000+60000+12538+51000+14000+14000+51000+1080+3700+43200.74+7776.13</f>
        <v>304381.87</v>
      </c>
      <c r="E40" s="139"/>
    </row>
    <row r="41" spans="1:5" x14ac:dyDescent="0.3">
      <c r="A41" s="17" t="s">
        <v>330</v>
      </c>
      <c r="B41" s="17" t="s">
        <v>332</v>
      </c>
      <c r="C41" s="466">
        <v>96360.97</v>
      </c>
      <c r="D41" s="468">
        <f>10000+5600+2400+2220+1560+1139+1350+3378+29872+8291+20000+27774</f>
        <v>113584</v>
      </c>
      <c r="E41" s="139"/>
    </row>
    <row r="42" spans="1:5" x14ac:dyDescent="0.3">
      <c r="A42" s="17" t="s">
        <v>333</v>
      </c>
      <c r="B42" s="17" t="s">
        <v>429</v>
      </c>
      <c r="C42" s="466">
        <v>922037.78</v>
      </c>
      <c r="D42" s="468">
        <f>1857.18+46900+2000+1000+1000+1000+500+2700+620+160+250+400+1100+400+100+400+100+800+200+4263.53+16008+645.16+6050+4420.22+11000+16000+8000+8000+18170.94+20000+18084.04+2500+30000+40000+15000+70000+10000+60000+30000+20000+60000+520994.71</f>
        <v>1050623.78</v>
      </c>
      <c r="E42" s="139"/>
    </row>
    <row r="43" spans="1:5" x14ac:dyDescent="0.3">
      <c r="A43" s="17" t="s">
        <v>430</v>
      </c>
      <c r="B43" s="17" t="s">
        <v>329</v>
      </c>
      <c r="C43" s="466">
        <f>484679.03+885</f>
        <v>485564.03</v>
      </c>
      <c r="D43" s="468">
        <f>53758.12+500+340+4600+7300+1140+285+3500+875+89.29+600+100+53133.3+5940+750+6250+1150+1350+3450+10590.9+3149.6+1900+620+3620+6330+1445+1709+7780+32275+5220+1305+225+2100+4000+500+9000+27126+2474.96+11621.91+113328.54+115968.53+4878.36+967.47</f>
        <v>513245.97999999986</v>
      </c>
      <c r="E43" s="139"/>
    </row>
    <row r="44" spans="1:5" ht="30" x14ac:dyDescent="0.3">
      <c r="A44" s="16" t="s">
        <v>40</v>
      </c>
      <c r="B44" s="16" t="s">
        <v>28</v>
      </c>
      <c r="C44" s="466">
        <v>101036.44</v>
      </c>
      <c r="D44" s="468">
        <f>300+1500+1000+450+1718.84+2613.7+7331.34+3650+3300+767+320+16300+3835+11600+2870+2832+10000+81.6+6504.16+7500+1239+252+201.6+1652+1203.6+3757+1650+30</f>
        <v>94458.840000000026</v>
      </c>
      <c r="E44" s="139"/>
    </row>
    <row r="45" spans="1:5" x14ac:dyDescent="0.3">
      <c r="A45" s="16" t="s">
        <v>41</v>
      </c>
      <c r="B45" s="16" t="s">
        <v>24</v>
      </c>
      <c r="C45" s="466">
        <v>2234.4</v>
      </c>
      <c r="D45" s="468">
        <f>1000+1000+74.4+160</f>
        <v>2234.4</v>
      </c>
      <c r="E45" s="139"/>
    </row>
    <row r="46" spans="1:5" x14ac:dyDescent="0.3">
      <c r="A46" s="16" t="s">
        <v>42</v>
      </c>
      <c r="B46" s="16" t="s">
        <v>25</v>
      </c>
      <c r="C46" s="466"/>
      <c r="D46" s="428"/>
      <c r="E46" s="139"/>
    </row>
    <row r="47" spans="1:5" x14ac:dyDescent="0.3">
      <c r="A47" s="16" t="s">
        <v>43</v>
      </c>
      <c r="B47" s="16" t="s">
        <v>26</v>
      </c>
      <c r="C47" s="466">
        <v>3957.4</v>
      </c>
      <c r="D47" s="428"/>
      <c r="E47" s="139"/>
    </row>
    <row r="48" spans="1:5" x14ac:dyDescent="0.3">
      <c r="A48" s="16" t="s">
        <v>44</v>
      </c>
      <c r="B48" s="16" t="s">
        <v>279</v>
      </c>
      <c r="C48" s="424">
        <f>SUM(C49:C51)</f>
        <v>344140.94</v>
      </c>
      <c r="D48" s="424">
        <f>SUM(D49:D51)</f>
        <v>469719.71</v>
      </c>
      <c r="E48" s="139"/>
    </row>
    <row r="49" spans="1:5" x14ac:dyDescent="0.3">
      <c r="A49" s="90" t="s">
        <v>338</v>
      </c>
      <c r="B49" s="90" t="s">
        <v>341</v>
      </c>
      <c r="C49" s="466">
        <v>336640.94</v>
      </c>
      <c r="D49" s="468">
        <f>370275.21+33836.51-675+57282.99</f>
        <v>460719.71</v>
      </c>
      <c r="E49" s="139"/>
    </row>
    <row r="50" spans="1:5" x14ac:dyDescent="0.3">
      <c r="A50" s="90" t="s">
        <v>339</v>
      </c>
      <c r="B50" s="90" t="s">
        <v>340</v>
      </c>
      <c r="C50" s="466">
        <v>7500</v>
      </c>
      <c r="D50" s="468">
        <f>9000</f>
        <v>9000</v>
      </c>
      <c r="E50" s="139"/>
    </row>
    <row r="51" spans="1:5" x14ac:dyDescent="0.3">
      <c r="A51" s="90" t="s">
        <v>342</v>
      </c>
      <c r="B51" s="90" t="s">
        <v>343</v>
      </c>
      <c r="C51" s="466"/>
      <c r="D51" s="468"/>
      <c r="E51" s="139"/>
    </row>
    <row r="52" spans="1:5" ht="26.25" customHeight="1" x14ac:dyDescent="0.3">
      <c r="A52" s="16" t="s">
        <v>45</v>
      </c>
      <c r="B52" s="16" t="s">
        <v>29</v>
      </c>
      <c r="C52" s="466"/>
      <c r="D52" s="468"/>
      <c r="E52" s="139"/>
    </row>
    <row r="53" spans="1:5" x14ac:dyDescent="0.3">
      <c r="A53" s="16" t="s">
        <v>46</v>
      </c>
      <c r="B53" s="16" t="s">
        <v>6</v>
      </c>
      <c r="C53" s="512">
        <f>3241.5+30299.86+3946.43+107333.01+5428+21700</f>
        <v>171948.79999999999</v>
      </c>
      <c r="D53" s="468">
        <f>80+2738.5+4514+2714+3000+12000+6700+10000+30000+210+3000+15000+20000+2032.91+30000+618+600+150+500+6128.86+5000+10000+3841+1500+50+1350+675+91+10000+3000+1816+326.88+94.14+16.95+81.97+14.77+65</f>
        <v>187908.98</v>
      </c>
      <c r="E53" s="139"/>
    </row>
    <row r="54" spans="1:5" ht="30" x14ac:dyDescent="0.3">
      <c r="A54" s="14">
        <v>1.3</v>
      </c>
      <c r="B54" s="80" t="s">
        <v>368</v>
      </c>
      <c r="C54" s="424">
        <f>SUM(C55:C56)</f>
        <v>22220</v>
      </c>
      <c r="D54" s="424">
        <f>SUM(D55:D56)</f>
        <v>22220</v>
      </c>
      <c r="E54" s="139"/>
    </row>
    <row r="55" spans="1:5" ht="30" x14ac:dyDescent="0.3">
      <c r="A55" s="16" t="s">
        <v>50</v>
      </c>
      <c r="B55" s="16" t="s">
        <v>48</v>
      </c>
      <c r="C55" s="466">
        <v>22220</v>
      </c>
      <c r="D55" s="428">
        <v>22220</v>
      </c>
      <c r="E55" s="139"/>
    </row>
    <row r="56" spans="1:5" x14ac:dyDescent="0.3">
      <c r="A56" s="16" t="s">
        <v>51</v>
      </c>
      <c r="B56" s="16" t="s">
        <v>47</v>
      </c>
      <c r="C56" s="425"/>
      <c r="D56" s="426"/>
      <c r="E56" s="139"/>
    </row>
    <row r="57" spans="1:5" x14ac:dyDescent="0.3">
      <c r="A57" s="14">
        <v>1.4</v>
      </c>
      <c r="B57" s="14" t="s">
        <v>370</v>
      </c>
      <c r="C57" s="425"/>
      <c r="D57" s="426"/>
      <c r="E57" s="139"/>
    </row>
    <row r="58" spans="1:5" x14ac:dyDescent="0.3">
      <c r="A58" s="14">
        <v>1.5</v>
      </c>
      <c r="B58" s="14" t="s">
        <v>7</v>
      </c>
      <c r="C58" s="429"/>
      <c r="D58" s="430"/>
      <c r="E58" s="139"/>
    </row>
    <row r="59" spans="1:5" x14ac:dyDescent="0.3">
      <c r="A59" s="14">
        <v>1.6</v>
      </c>
      <c r="B59" s="39" t="s">
        <v>8</v>
      </c>
      <c r="C59" s="424">
        <f>SUM(C60:C64)</f>
        <v>-42754.270000000004</v>
      </c>
      <c r="D59" s="424">
        <f>SUM(D60:D64)</f>
        <v>7801.57</v>
      </c>
      <c r="E59" s="139"/>
    </row>
    <row r="60" spans="1:5" x14ac:dyDescent="0.3">
      <c r="A60" s="16" t="s">
        <v>280</v>
      </c>
      <c r="B60" s="40" t="s">
        <v>52</v>
      </c>
      <c r="C60" s="429"/>
      <c r="D60" s="430"/>
      <c r="E60" s="139"/>
    </row>
    <row r="61" spans="1:5" ht="30" x14ac:dyDescent="0.3">
      <c r="A61" s="16" t="s">
        <v>281</v>
      </c>
      <c r="B61" s="40" t="s">
        <v>54</v>
      </c>
      <c r="C61" s="429">
        <v>4861.41</v>
      </c>
      <c r="D61" s="430">
        <f>89.29+35.72+4490.78+77.16+183.7+2924.92</f>
        <v>7801.57</v>
      </c>
      <c r="E61" s="139"/>
    </row>
    <row r="62" spans="1:5" x14ac:dyDescent="0.3">
      <c r="A62" s="16" t="s">
        <v>282</v>
      </c>
      <c r="B62" s="40" t="s">
        <v>53</v>
      </c>
      <c r="C62" s="430"/>
      <c r="D62" s="430"/>
      <c r="E62" s="139"/>
    </row>
    <row r="63" spans="1:5" x14ac:dyDescent="0.3">
      <c r="A63" s="16" t="s">
        <v>283</v>
      </c>
      <c r="B63" s="40" t="s">
        <v>27</v>
      </c>
      <c r="C63" s="429">
        <f>2956.08+24.38-50862.53</f>
        <v>-47882.07</v>
      </c>
      <c r="D63" s="430"/>
      <c r="E63" s="139"/>
    </row>
    <row r="64" spans="1:5" x14ac:dyDescent="0.3">
      <c r="A64" s="16" t="s">
        <v>309</v>
      </c>
      <c r="B64" s="191" t="s">
        <v>310</v>
      </c>
      <c r="C64" s="429">
        <f>776.82-510.43</f>
        <v>266.39000000000004</v>
      </c>
      <c r="D64" s="431"/>
      <c r="E64" s="139"/>
    </row>
    <row r="65" spans="1:5" x14ac:dyDescent="0.3">
      <c r="A65" s="13">
        <v>2</v>
      </c>
      <c r="B65" s="41" t="s">
        <v>95</v>
      </c>
      <c r="C65" s="432"/>
      <c r="D65" s="433">
        <f>SUM(D66:D71)</f>
        <v>0</v>
      </c>
      <c r="E65" s="139"/>
    </row>
    <row r="66" spans="1:5" x14ac:dyDescent="0.3">
      <c r="A66" s="15">
        <v>2.1</v>
      </c>
      <c r="B66" s="42" t="s">
        <v>89</v>
      </c>
      <c r="C66" s="432"/>
      <c r="D66" s="434"/>
      <c r="E66" s="139"/>
    </row>
    <row r="67" spans="1:5" x14ac:dyDescent="0.3">
      <c r="A67" s="15">
        <v>2.2000000000000002</v>
      </c>
      <c r="B67" s="42" t="s">
        <v>93</v>
      </c>
      <c r="C67" s="435"/>
      <c r="D67" s="436"/>
      <c r="E67" s="139"/>
    </row>
    <row r="68" spans="1:5" x14ac:dyDescent="0.3">
      <c r="A68" s="15">
        <v>2.2999999999999998</v>
      </c>
      <c r="B68" s="42" t="s">
        <v>92</v>
      </c>
      <c r="C68" s="435"/>
      <c r="D68" s="436"/>
      <c r="E68" s="139"/>
    </row>
    <row r="69" spans="1:5" x14ac:dyDescent="0.3">
      <c r="A69" s="15">
        <v>2.4</v>
      </c>
      <c r="B69" s="42" t="s">
        <v>94</v>
      </c>
      <c r="C69" s="435"/>
      <c r="D69" s="436"/>
      <c r="E69" s="139"/>
    </row>
    <row r="70" spans="1:5" x14ac:dyDescent="0.3">
      <c r="A70" s="15">
        <v>2.5</v>
      </c>
      <c r="B70" s="42" t="s">
        <v>90</v>
      </c>
      <c r="C70" s="435"/>
      <c r="D70" s="436"/>
      <c r="E70" s="139"/>
    </row>
    <row r="71" spans="1:5" x14ac:dyDescent="0.3">
      <c r="A71" s="15">
        <v>2.6</v>
      </c>
      <c r="B71" s="42" t="s">
        <v>91</v>
      </c>
      <c r="C71" s="435"/>
      <c r="D71" s="436"/>
      <c r="E71" s="139"/>
    </row>
    <row r="72" spans="1:5" s="2" customFormat="1" x14ac:dyDescent="0.3">
      <c r="A72" s="13">
        <v>3</v>
      </c>
      <c r="B72" s="237" t="s">
        <v>389</v>
      </c>
      <c r="C72" s="437"/>
      <c r="D72" s="438"/>
      <c r="E72" s="98"/>
    </row>
    <row r="73" spans="1:5" s="2" customFormat="1" x14ac:dyDescent="0.3">
      <c r="A73" s="13">
        <v>4</v>
      </c>
      <c r="B73" s="13" t="s">
        <v>235</v>
      </c>
      <c r="C73" s="437">
        <f>SUM(C74:C75)</f>
        <v>0</v>
      </c>
      <c r="D73" s="439">
        <f>SUM(D74:D75)</f>
        <v>0</v>
      </c>
      <c r="E73" s="98"/>
    </row>
    <row r="74" spans="1:5" s="2" customFormat="1" x14ac:dyDescent="0.3">
      <c r="A74" s="15">
        <v>4.0999999999999996</v>
      </c>
      <c r="B74" s="15" t="s">
        <v>236</v>
      </c>
      <c r="C74" s="440"/>
      <c r="D74" s="440"/>
      <c r="E74" s="98"/>
    </row>
    <row r="75" spans="1:5" s="2" customFormat="1" x14ac:dyDescent="0.3">
      <c r="A75" s="15">
        <v>4.2</v>
      </c>
      <c r="B75" s="15" t="s">
        <v>237</v>
      </c>
      <c r="C75" s="440"/>
      <c r="D75" s="440"/>
      <c r="E75" s="98"/>
    </row>
    <row r="76" spans="1:5" s="2" customFormat="1" x14ac:dyDescent="0.3">
      <c r="A76" s="13">
        <v>5</v>
      </c>
      <c r="B76" s="235" t="s">
        <v>262</v>
      </c>
      <c r="C76" s="440"/>
      <c r="D76" s="439"/>
      <c r="E76" s="98"/>
    </row>
    <row r="77" spans="1:5" s="2" customFormat="1" x14ac:dyDescent="0.3">
      <c r="A77" s="330"/>
      <c r="B77" s="330"/>
      <c r="C77" s="441"/>
      <c r="D77" s="441"/>
      <c r="E77" s="98"/>
    </row>
    <row r="78" spans="1:5" s="2" customFormat="1" x14ac:dyDescent="0.3">
      <c r="A78" s="488" t="s">
        <v>431</v>
      </c>
      <c r="B78" s="488"/>
      <c r="C78" s="488"/>
      <c r="D78" s="488"/>
      <c r="E78" s="98"/>
    </row>
    <row r="79" spans="1:5" s="2" customFormat="1" x14ac:dyDescent="0.3">
      <c r="A79" s="330"/>
      <c r="B79" s="330"/>
      <c r="C79" s="441"/>
      <c r="D79" s="441"/>
      <c r="E79" s="98"/>
    </row>
    <row r="80" spans="1:5" s="23" customFormat="1" ht="12.75" x14ac:dyDescent="0.2">
      <c r="C80" s="442"/>
      <c r="D80" s="443"/>
    </row>
    <row r="81" spans="1:9" s="2" customFormat="1" x14ac:dyDescent="0.3">
      <c r="A81" s="62" t="s">
        <v>96</v>
      </c>
      <c r="C81" s="444"/>
      <c r="D81" s="444"/>
      <c r="E81" s="5"/>
    </row>
    <row r="82" spans="1:9" s="2" customFormat="1" x14ac:dyDescent="0.3">
      <c r="C82" s="444"/>
      <c r="D82" s="444"/>
      <c r="E82"/>
      <c r="F82"/>
      <c r="G82"/>
      <c r="H82"/>
      <c r="I82"/>
    </row>
    <row r="83" spans="1:9" s="2" customFormat="1" x14ac:dyDescent="0.3">
      <c r="C83" s="444"/>
      <c r="D83" s="441"/>
      <c r="E83"/>
      <c r="F83"/>
      <c r="G83"/>
      <c r="H83"/>
      <c r="I83"/>
    </row>
    <row r="84" spans="1:9" s="2" customFormat="1" x14ac:dyDescent="0.3">
      <c r="A84"/>
      <c r="B84" s="38" t="s">
        <v>432</v>
      </c>
      <c r="C84" s="444"/>
      <c r="D84" s="441"/>
      <c r="E84"/>
      <c r="F84"/>
      <c r="G84"/>
      <c r="H84"/>
      <c r="I84"/>
    </row>
    <row r="85" spans="1:9" s="2" customFormat="1" x14ac:dyDescent="0.3">
      <c r="A85"/>
      <c r="B85" s="491" t="s">
        <v>433</v>
      </c>
      <c r="C85" s="491"/>
      <c r="D85" s="491"/>
      <c r="E85"/>
      <c r="F85"/>
      <c r="G85"/>
      <c r="H85"/>
      <c r="I85"/>
    </row>
    <row r="86" spans="1:9" customFormat="1" ht="12.75" x14ac:dyDescent="0.2">
      <c r="B86" s="59" t="s">
        <v>434</v>
      </c>
      <c r="C86" s="445"/>
      <c r="D86" s="446"/>
    </row>
    <row r="87" spans="1:9" s="2" customFormat="1" x14ac:dyDescent="0.3">
      <c r="A87" s="11"/>
      <c r="B87" s="491" t="s">
        <v>435</v>
      </c>
      <c r="C87" s="491"/>
      <c r="D87" s="491"/>
    </row>
    <row r="88" spans="1:9" s="23" customFormat="1" ht="12.75" x14ac:dyDescent="0.2">
      <c r="C88" s="442"/>
      <c r="D88" s="443"/>
    </row>
    <row r="89" spans="1:9" s="23" customFormat="1" ht="12.75" x14ac:dyDescent="0.2">
      <c r="C89" s="442"/>
      <c r="D89" s="443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7" fitToHeight="2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view="pageBreakPreview" topLeftCell="A9" zoomScale="80" zoomScaleNormal="100" zoomScaleSheetLayoutView="80" workbookViewId="0">
      <selection activeCell="C14" activeCellId="3" sqref="C47:D57 C35:D39 C27:D28 C14:D15"/>
    </sheetView>
  </sheetViews>
  <sheetFormatPr defaultRowHeight="15" x14ac:dyDescent="0.3"/>
  <cols>
    <col min="1" max="1" width="10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7" t="s">
        <v>307</v>
      </c>
      <c r="B1" s="70"/>
      <c r="C1" s="485" t="s">
        <v>97</v>
      </c>
      <c r="D1" s="485"/>
      <c r="E1" s="84"/>
    </row>
    <row r="2" spans="1:5" s="6" customFormat="1" x14ac:dyDescent="0.3">
      <c r="A2" s="67" t="s">
        <v>301</v>
      </c>
      <c r="B2" s="70"/>
      <c r="C2" s="483" t="str">
        <f>'ფორმა N1'!K2</f>
        <v>01.09.2020 - 31.10.2020</v>
      </c>
      <c r="D2" s="483"/>
      <c r="E2" s="84"/>
    </row>
    <row r="3" spans="1:5" s="6" customFormat="1" x14ac:dyDescent="0.3">
      <c r="A3" s="69" t="s">
        <v>128</v>
      </c>
      <c r="B3" s="67"/>
      <c r="C3" s="151"/>
      <c r="D3" s="151"/>
      <c r="E3" s="84"/>
    </row>
    <row r="4" spans="1:5" s="6" customFormat="1" x14ac:dyDescent="0.3">
      <c r="A4" s="69"/>
      <c r="B4" s="69"/>
      <c r="C4" s="151"/>
      <c r="D4" s="151"/>
      <c r="E4" s="84"/>
    </row>
    <row r="5" spans="1:5" x14ac:dyDescent="0.3">
      <c r="A5" s="70" t="str">
        <f>'ფორმა N2'!A4</f>
        <v>ანგარიშვალდებული პირის დასახელება:</v>
      </c>
      <c r="B5" s="70"/>
      <c r="C5" s="69"/>
      <c r="D5" s="69"/>
      <c r="E5" s="85"/>
    </row>
    <row r="6" spans="1:5" x14ac:dyDescent="0.3">
      <c r="A6" s="397" t="str">
        <f>'ფორმა N1'!A5</f>
        <v>მოქალაქეთა პოლიტიკური გაერთიანება „ლელო საქართველოსთვის“</v>
      </c>
      <c r="B6" s="73"/>
      <c r="C6" s="74"/>
      <c r="D6" s="74"/>
      <c r="E6" s="85"/>
    </row>
    <row r="7" spans="1:5" x14ac:dyDescent="0.3">
      <c r="A7" s="70"/>
      <c r="B7" s="70"/>
      <c r="C7" s="69"/>
      <c r="D7" s="69"/>
      <c r="E7" s="85"/>
    </row>
    <row r="8" spans="1:5" s="6" customFormat="1" x14ac:dyDescent="0.3">
      <c r="A8" s="150"/>
      <c r="B8" s="150"/>
      <c r="C8" s="71"/>
      <c r="D8" s="71"/>
      <c r="E8" s="84"/>
    </row>
    <row r="9" spans="1:5" s="6" customFormat="1" ht="30" x14ac:dyDescent="0.3">
      <c r="A9" s="82" t="s">
        <v>64</v>
      </c>
      <c r="B9" s="82" t="s">
        <v>306</v>
      </c>
      <c r="C9" s="72" t="s">
        <v>10</v>
      </c>
      <c r="D9" s="72" t="s">
        <v>9</v>
      </c>
      <c r="E9" s="84"/>
    </row>
    <row r="10" spans="1:5" s="9" customFormat="1" ht="18" x14ac:dyDescent="0.2">
      <c r="A10" s="91" t="s">
        <v>302</v>
      </c>
      <c r="B10" s="91" t="s">
        <v>2093</v>
      </c>
      <c r="C10" s="4">
        <v>4861.41</v>
      </c>
      <c r="D10" s="4">
        <v>4876.6499999999996</v>
      </c>
      <c r="E10" s="86"/>
    </row>
    <row r="11" spans="1:5" s="10" customFormat="1" x14ac:dyDescent="0.2">
      <c r="A11" s="91" t="s">
        <v>303</v>
      </c>
      <c r="B11" s="91" t="s">
        <v>2094</v>
      </c>
      <c r="C11" s="4"/>
      <c r="D11" s="4">
        <v>2924.92</v>
      </c>
      <c r="E11" s="87"/>
    </row>
    <row r="12" spans="1:5" s="10" customFormat="1" x14ac:dyDescent="0.2">
      <c r="A12" s="410" t="s">
        <v>1834</v>
      </c>
      <c r="B12" s="80"/>
      <c r="C12" s="4"/>
      <c r="D12" s="4"/>
      <c r="E12" s="87"/>
    </row>
    <row r="13" spans="1:5" s="10" customFormat="1" x14ac:dyDescent="0.2">
      <c r="A13" s="80" t="s">
        <v>261</v>
      </c>
      <c r="B13" s="80"/>
      <c r="C13" s="4"/>
      <c r="D13" s="4"/>
      <c r="E13" s="87"/>
    </row>
    <row r="14" spans="1:5" s="10" customFormat="1" x14ac:dyDescent="0.2">
      <c r="A14" s="80" t="s">
        <v>261</v>
      </c>
      <c r="B14" s="80"/>
      <c r="C14" s="4"/>
      <c r="D14" s="4"/>
      <c r="E14" s="87"/>
    </row>
    <row r="15" spans="1:5" s="10" customFormat="1" x14ac:dyDescent="0.2">
      <c r="A15" s="80" t="s">
        <v>261</v>
      </c>
      <c r="B15" s="80"/>
      <c r="C15" s="4"/>
      <c r="D15" s="4"/>
      <c r="E15" s="87"/>
    </row>
    <row r="16" spans="1:5" s="10" customFormat="1" x14ac:dyDescent="0.2">
      <c r="A16" s="80" t="s">
        <v>261</v>
      </c>
      <c r="B16" s="80"/>
      <c r="C16" s="4"/>
      <c r="D16" s="4"/>
      <c r="E16" s="87"/>
    </row>
    <row r="17" spans="1:5" s="10" customFormat="1" ht="17.25" customHeight="1" x14ac:dyDescent="0.2">
      <c r="A17" s="91" t="s">
        <v>304</v>
      </c>
      <c r="B17" s="409" t="s">
        <v>2408</v>
      </c>
      <c r="C17" s="4">
        <v>3241.5</v>
      </c>
      <c r="D17" s="4">
        <v>13000</v>
      </c>
      <c r="E17" s="87"/>
    </row>
    <row r="18" spans="1:5" s="10" customFormat="1" ht="18" customHeight="1" x14ac:dyDescent="0.2">
      <c r="A18" s="91" t="s">
        <v>305</v>
      </c>
      <c r="B18" s="409" t="s">
        <v>1008</v>
      </c>
      <c r="C18" s="4">
        <v>30299.86</v>
      </c>
      <c r="D18" s="4">
        <f>5600+500+150+500+10000+1000+6128.86+3841</f>
        <v>27719.86</v>
      </c>
      <c r="E18" s="87"/>
    </row>
    <row r="19" spans="1:5" s="10" customFormat="1" ht="18" customHeight="1" x14ac:dyDescent="0.2">
      <c r="A19" s="410" t="s">
        <v>1009</v>
      </c>
      <c r="B19" s="409" t="s">
        <v>2410</v>
      </c>
      <c r="C19" s="457">
        <v>96.74</v>
      </c>
      <c r="D19" s="457">
        <f>81.97+14.77</f>
        <v>96.74</v>
      </c>
      <c r="E19" s="87"/>
    </row>
    <row r="20" spans="1:5" s="10" customFormat="1" ht="18" customHeight="1" x14ac:dyDescent="0.2">
      <c r="A20" s="410" t="s">
        <v>1010</v>
      </c>
      <c r="B20" s="409" t="s">
        <v>2411</v>
      </c>
      <c r="C20" s="457">
        <f>54.34+56.75</f>
        <v>111.09</v>
      </c>
      <c r="D20" s="457">
        <f>94.14+16.95</f>
        <v>111.09</v>
      </c>
      <c r="E20" s="87"/>
    </row>
    <row r="21" spans="1:5" s="10" customFormat="1" x14ac:dyDescent="0.2">
      <c r="A21" s="410" t="s">
        <v>1011</v>
      </c>
      <c r="B21" s="409" t="s">
        <v>2412</v>
      </c>
      <c r="C21" s="457">
        <f>210+618</f>
        <v>828</v>
      </c>
      <c r="D21" s="457">
        <f>210+80+50+618</f>
        <v>958</v>
      </c>
      <c r="E21" s="87"/>
    </row>
    <row r="22" spans="1:5" s="10" customFormat="1" x14ac:dyDescent="0.2">
      <c r="A22" s="410" t="s">
        <v>1012</v>
      </c>
      <c r="B22" s="409" t="s">
        <v>2413</v>
      </c>
      <c r="C22" s="457">
        <v>2142.88</v>
      </c>
      <c r="D22" s="457">
        <f>1816+326.88</f>
        <v>2142.88</v>
      </c>
      <c r="E22" s="87"/>
    </row>
    <row r="23" spans="1:5" s="10" customFormat="1" x14ac:dyDescent="0.2">
      <c r="A23" s="410" t="s">
        <v>1013</v>
      </c>
      <c r="B23" s="409" t="s">
        <v>2416</v>
      </c>
      <c r="C23" s="457">
        <f>4882.31+71689.34</f>
        <v>76571.649999999994</v>
      </c>
      <c r="D23" s="457">
        <f>15000+52032.91</f>
        <v>67032.91</v>
      </c>
      <c r="E23" s="87"/>
    </row>
    <row r="24" spans="1:5" s="10" customFormat="1" x14ac:dyDescent="0.2">
      <c r="A24" s="410" t="s">
        <v>2417</v>
      </c>
      <c r="B24" s="409" t="s">
        <v>2414</v>
      </c>
      <c r="C24" s="457"/>
      <c r="D24" s="457">
        <v>65</v>
      </c>
      <c r="E24" s="87"/>
    </row>
    <row r="25" spans="1:5" s="10" customFormat="1" x14ac:dyDescent="0.2">
      <c r="A25" s="410" t="s">
        <v>2418</v>
      </c>
      <c r="B25" s="409" t="s">
        <v>2415</v>
      </c>
      <c r="C25" s="457"/>
      <c r="D25" s="457">
        <f>36+55</f>
        <v>91</v>
      </c>
      <c r="E25" s="87"/>
    </row>
    <row r="26" spans="1:5" s="10" customFormat="1" x14ac:dyDescent="0.2">
      <c r="A26" s="410" t="s">
        <v>2419</v>
      </c>
      <c r="B26" s="409" t="s">
        <v>2858</v>
      </c>
      <c r="C26" s="457">
        <v>24582.65</v>
      </c>
      <c r="D26" s="457">
        <v>42025</v>
      </c>
      <c r="E26" s="87"/>
    </row>
    <row r="27" spans="1:5" s="10" customFormat="1" x14ac:dyDescent="0.2">
      <c r="A27" s="410" t="s">
        <v>2420</v>
      </c>
      <c r="B27" s="409" t="s">
        <v>2095</v>
      </c>
      <c r="C27" s="457">
        <v>3000</v>
      </c>
      <c r="D27" s="457">
        <v>3000</v>
      </c>
      <c r="E27" s="87"/>
    </row>
    <row r="28" spans="1:5" s="10" customFormat="1" x14ac:dyDescent="0.2">
      <c r="A28" s="410" t="s">
        <v>2421</v>
      </c>
      <c r="B28" s="409" t="s">
        <v>2409</v>
      </c>
      <c r="C28" s="4">
        <v>21700</v>
      </c>
      <c r="D28" s="4">
        <f>3000+18700</f>
        <v>21700</v>
      </c>
      <c r="E28" s="87"/>
    </row>
    <row r="29" spans="1:5" s="10" customFormat="1" x14ac:dyDescent="0.2">
      <c r="A29" s="410" t="s">
        <v>2422</v>
      </c>
      <c r="B29" s="409" t="s">
        <v>1014</v>
      </c>
      <c r="C29" s="4">
        <v>5428</v>
      </c>
      <c r="D29" s="4">
        <f>2738.5+4514+2714</f>
        <v>9966.5</v>
      </c>
      <c r="E29" s="87"/>
    </row>
    <row r="30" spans="1:5" s="3" customFormat="1" x14ac:dyDescent="0.2">
      <c r="A30" s="410" t="s">
        <v>2857</v>
      </c>
      <c r="B30" s="80" t="s">
        <v>1826</v>
      </c>
      <c r="C30" s="4">
        <v>3946.43</v>
      </c>
      <c r="D30" s="4"/>
      <c r="E30" s="88"/>
    </row>
    <row r="31" spans="1:5" x14ac:dyDescent="0.3">
      <c r="A31" s="92"/>
      <c r="B31" s="92" t="s">
        <v>308</v>
      </c>
      <c r="C31" s="449">
        <f>SUM(C10:C30)</f>
        <v>176810.21</v>
      </c>
      <c r="D31" s="449">
        <f>SUM(D10:D30)</f>
        <v>195710.55</v>
      </c>
      <c r="E31" s="89"/>
    </row>
    <row r="32" spans="1:5" x14ac:dyDescent="0.3">
      <c r="A32" s="38"/>
      <c r="B32" s="38"/>
    </row>
    <row r="33" spans="1:9" x14ac:dyDescent="0.3">
      <c r="A33" s="2" t="s">
        <v>377</v>
      </c>
      <c r="E33" s="5"/>
    </row>
    <row r="34" spans="1:9" x14ac:dyDescent="0.3">
      <c r="A34" s="2" t="s">
        <v>372</v>
      </c>
    </row>
    <row r="35" spans="1:9" x14ac:dyDescent="0.3">
      <c r="A35" s="190" t="s">
        <v>373</v>
      </c>
    </row>
    <row r="36" spans="1:9" x14ac:dyDescent="0.3">
      <c r="A36" s="190"/>
    </row>
    <row r="37" spans="1:9" x14ac:dyDescent="0.3">
      <c r="A37" s="190" t="s">
        <v>321</v>
      </c>
    </row>
    <row r="38" spans="1:9" s="23" customFormat="1" ht="12.75" x14ac:dyDescent="0.2"/>
    <row r="39" spans="1:9" x14ac:dyDescent="0.3">
      <c r="A39" s="62" t="s">
        <v>96</v>
      </c>
      <c r="E39" s="5"/>
    </row>
    <row r="40" spans="1:9" x14ac:dyDescent="0.3">
      <c r="E40"/>
      <c r="F40"/>
      <c r="G40"/>
      <c r="H40"/>
      <c r="I40"/>
    </row>
    <row r="41" spans="1:9" x14ac:dyDescent="0.3">
      <c r="D41" s="12"/>
      <c r="E41"/>
      <c r="F41"/>
      <c r="G41"/>
      <c r="H41"/>
      <c r="I41"/>
    </row>
    <row r="42" spans="1:9" x14ac:dyDescent="0.3">
      <c r="A42" s="62"/>
      <c r="B42" s="62" t="s">
        <v>254</v>
      </c>
      <c r="D42" s="12"/>
      <c r="E42"/>
      <c r="F42"/>
      <c r="G42"/>
      <c r="H42"/>
      <c r="I42"/>
    </row>
    <row r="43" spans="1:9" x14ac:dyDescent="0.3">
      <c r="B43" s="2" t="s">
        <v>253</v>
      </c>
      <c r="D43" s="12"/>
      <c r="E43"/>
      <c r="F43"/>
      <c r="G43"/>
      <c r="H43"/>
      <c r="I43"/>
    </row>
    <row r="44" spans="1:9" customFormat="1" ht="12.75" x14ac:dyDescent="0.2">
      <c r="A44" s="59"/>
      <c r="B44" s="59" t="s">
        <v>127</v>
      </c>
    </row>
    <row r="45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7"/>
  <sheetViews>
    <sheetView view="pageBreakPreview" topLeftCell="A913" zoomScale="80" zoomScaleSheetLayoutView="80" workbookViewId="0">
      <selection activeCell="C14" activeCellId="3" sqref="C47:D57 C35:D39 C27:D28 C14:D15"/>
    </sheetView>
  </sheetViews>
  <sheetFormatPr defaultRowHeight="12.75" x14ac:dyDescent="0.2"/>
  <cols>
    <col min="1" max="1" width="7" style="103" customWidth="1"/>
    <col min="2" max="2" width="20.85546875" style="103" customWidth="1"/>
    <col min="3" max="3" width="26" style="103" customWidth="1"/>
    <col min="4" max="4" width="17" style="103" customWidth="1"/>
    <col min="5" max="5" width="18.140625" style="103" customWidth="1"/>
    <col min="6" max="6" width="14.7109375" style="103" customWidth="1"/>
    <col min="7" max="7" width="15.5703125" style="103" customWidth="1"/>
    <col min="8" max="8" width="14.7109375" style="103" customWidth="1"/>
    <col min="9" max="9" width="29.7109375" style="103" customWidth="1"/>
    <col min="10" max="10" width="0" style="103" hidden="1" customWidth="1"/>
    <col min="11" max="16384" width="9.140625" style="103"/>
  </cols>
  <sheetData>
    <row r="1" spans="1:10" ht="15" x14ac:dyDescent="0.3">
      <c r="A1" s="450" t="s">
        <v>406</v>
      </c>
      <c r="B1" s="450"/>
      <c r="C1" s="111"/>
      <c r="D1" s="111"/>
      <c r="E1" s="111"/>
      <c r="F1" s="111"/>
      <c r="G1" s="448"/>
      <c r="H1" s="448"/>
      <c r="I1" s="492" t="s">
        <v>97</v>
      </c>
      <c r="J1" s="492"/>
    </row>
    <row r="2" spans="1:10" ht="15" x14ac:dyDescent="0.3">
      <c r="A2" s="53" t="s">
        <v>128</v>
      </c>
      <c r="B2" s="450"/>
      <c r="C2" s="111"/>
      <c r="D2" s="111"/>
      <c r="E2" s="111"/>
      <c r="F2" s="111"/>
      <c r="G2" s="448"/>
      <c r="H2" s="448"/>
      <c r="I2" s="483" t="str">
        <f>'ფორმა N1'!K2</f>
        <v>01.09.2020 - 31.10.2020</v>
      </c>
      <c r="J2" s="483"/>
    </row>
    <row r="3" spans="1:10" ht="15" x14ac:dyDescent="0.3">
      <c r="A3" s="53"/>
      <c r="B3" s="53"/>
      <c r="C3" s="450"/>
      <c r="D3" s="450"/>
      <c r="E3" s="450"/>
      <c r="F3" s="450"/>
      <c r="G3" s="448"/>
      <c r="H3" s="448"/>
      <c r="I3" s="448"/>
    </row>
    <row r="4" spans="1:10" ht="15" x14ac:dyDescent="0.3">
      <c r="A4" s="111" t="s">
        <v>257</v>
      </c>
      <c r="B4" s="111"/>
      <c r="C4" s="111"/>
      <c r="D4" s="111"/>
      <c r="E4" s="111"/>
      <c r="F4" s="111"/>
      <c r="G4" s="53"/>
      <c r="H4" s="53"/>
      <c r="I4" s="53"/>
    </row>
    <row r="5" spans="1:10" ht="15" x14ac:dyDescent="0.3">
      <c r="A5" s="451" t="str">
        <f>'ფორმა N1'!A5</f>
        <v>მოქალაქეთა პოლიტიკური გაერთიანება „ლელო საქართველოსთვის“</v>
      </c>
      <c r="B5" s="111"/>
      <c r="C5" s="111"/>
      <c r="D5" s="111"/>
      <c r="E5" s="111"/>
      <c r="F5" s="111"/>
      <c r="G5" s="53"/>
      <c r="H5" s="53"/>
      <c r="I5" s="53"/>
    </row>
    <row r="6" spans="1:10" ht="15" x14ac:dyDescent="0.3">
      <c r="A6" s="111"/>
      <c r="B6" s="111"/>
      <c r="C6" s="111"/>
      <c r="D6" s="111"/>
      <c r="E6" s="111"/>
      <c r="F6" s="111"/>
      <c r="G6" s="53"/>
      <c r="H6" s="53"/>
      <c r="I6" s="53"/>
    </row>
    <row r="7" spans="1:10" ht="15" x14ac:dyDescent="0.2">
      <c r="A7" s="452"/>
      <c r="B7" s="452"/>
      <c r="C7" s="452"/>
      <c r="D7" s="452"/>
      <c r="E7" s="452"/>
      <c r="F7" s="452"/>
      <c r="G7" s="453"/>
      <c r="H7" s="453"/>
      <c r="I7" s="453"/>
    </row>
    <row r="8" spans="1:10" ht="45" x14ac:dyDescent="0.2">
      <c r="A8" s="454" t="s">
        <v>64</v>
      </c>
      <c r="B8" s="454" t="s">
        <v>312</v>
      </c>
      <c r="C8" s="454" t="s">
        <v>313</v>
      </c>
      <c r="D8" s="454" t="s">
        <v>215</v>
      </c>
      <c r="E8" s="454" t="s">
        <v>317</v>
      </c>
      <c r="F8" s="454" t="s">
        <v>320</v>
      </c>
      <c r="G8" s="454" t="s">
        <v>10</v>
      </c>
      <c r="H8" s="454" t="s">
        <v>9</v>
      </c>
      <c r="I8" s="454" t="s">
        <v>357</v>
      </c>
      <c r="J8" s="455" t="s">
        <v>319</v>
      </c>
    </row>
    <row r="9" spans="1:10" ht="30" x14ac:dyDescent="0.2">
      <c r="A9" s="410">
        <v>1</v>
      </c>
      <c r="B9" s="410" t="s">
        <v>1093</v>
      </c>
      <c r="C9" s="410" t="s">
        <v>1094</v>
      </c>
      <c r="D9" s="410" t="s">
        <v>847</v>
      </c>
      <c r="E9" s="410" t="s">
        <v>1545</v>
      </c>
      <c r="F9" s="410" t="s">
        <v>319</v>
      </c>
      <c r="G9" s="456"/>
      <c r="H9" s="417">
        <v>900</v>
      </c>
      <c r="I9" s="417"/>
      <c r="J9" s="455" t="s">
        <v>0</v>
      </c>
    </row>
    <row r="10" spans="1:10" ht="60" x14ac:dyDescent="0.2">
      <c r="A10" s="410">
        <v>2</v>
      </c>
      <c r="B10" s="410" t="s">
        <v>1095</v>
      </c>
      <c r="C10" s="410" t="s">
        <v>1096</v>
      </c>
      <c r="D10" s="410" t="s">
        <v>848</v>
      </c>
      <c r="E10" s="410" t="s">
        <v>1546</v>
      </c>
      <c r="F10" s="410" t="s">
        <v>319</v>
      </c>
      <c r="G10" s="456"/>
      <c r="H10" s="417">
        <v>1200</v>
      </c>
      <c r="I10" s="417"/>
    </row>
    <row r="11" spans="1:10" ht="30" x14ac:dyDescent="0.2">
      <c r="A11" s="410">
        <v>3</v>
      </c>
      <c r="B11" s="410" t="s">
        <v>1097</v>
      </c>
      <c r="C11" s="410" t="s">
        <v>1098</v>
      </c>
      <c r="D11" s="410" t="s">
        <v>849</v>
      </c>
      <c r="E11" s="410" t="s">
        <v>1547</v>
      </c>
      <c r="F11" s="410" t="s">
        <v>319</v>
      </c>
      <c r="G11" s="456"/>
      <c r="H11" s="417">
        <v>540</v>
      </c>
      <c r="I11" s="417"/>
    </row>
    <row r="12" spans="1:10" ht="45" x14ac:dyDescent="0.2">
      <c r="A12" s="410">
        <v>4</v>
      </c>
      <c r="B12" s="410" t="s">
        <v>1099</v>
      </c>
      <c r="C12" s="410" t="s">
        <v>1100</v>
      </c>
      <c r="D12" s="410" t="s">
        <v>850</v>
      </c>
      <c r="E12" s="410" t="s">
        <v>1548</v>
      </c>
      <c r="F12" s="410" t="s">
        <v>319</v>
      </c>
      <c r="G12" s="456"/>
      <c r="H12" s="417">
        <v>1200</v>
      </c>
      <c r="I12" s="417"/>
    </row>
    <row r="13" spans="1:10" ht="75" x14ac:dyDescent="0.2">
      <c r="A13" s="410">
        <v>5</v>
      </c>
      <c r="B13" s="410" t="s">
        <v>1101</v>
      </c>
      <c r="C13" s="410" t="s">
        <v>1102</v>
      </c>
      <c r="D13" s="410" t="s">
        <v>851</v>
      </c>
      <c r="E13" s="410" t="s">
        <v>1549</v>
      </c>
      <c r="F13" s="410" t="s">
        <v>319</v>
      </c>
      <c r="G13" s="456"/>
      <c r="H13" s="417">
        <v>900</v>
      </c>
      <c r="I13" s="417"/>
    </row>
    <row r="14" spans="1:10" ht="60" x14ac:dyDescent="0.2">
      <c r="A14" s="410">
        <v>6</v>
      </c>
      <c r="B14" s="410" t="s">
        <v>1103</v>
      </c>
      <c r="C14" s="410" t="s">
        <v>1104</v>
      </c>
      <c r="D14" s="410" t="s">
        <v>852</v>
      </c>
      <c r="E14" s="410" t="s">
        <v>1550</v>
      </c>
      <c r="F14" s="410" t="s">
        <v>319</v>
      </c>
      <c r="G14" s="456"/>
      <c r="H14" s="417">
        <v>600</v>
      </c>
      <c r="I14" s="417"/>
    </row>
    <row r="15" spans="1:10" ht="75" x14ac:dyDescent="0.2">
      <c r="A15" s="410">
        <v>7</v>
      </c>
      <c r="B15" s="410" t="s">
        <v>1101</v>
      </c>
      <c r="C15" s="410" t="s">
        <v>1105</v>
      </c>
      <c r="D15" s="410" t="s">
        <v>853</v>
      </c>
      <c r="E15" s="410" t="s">
        <v>1551</v>
      </c>
      <c r="F15" s="410" t="s">
        <v>319</v>
      </c>
      <c r="G15" s="456"/>
      <c r="H15" s="417">
        <v>480</v>
      </c>
      <c r="I15" s="417"/>
    </row>
    <row r="16" spans="1:10" ht="30" x14ac:dyDescent="0.2">
      <c r="A16" s="410">
        <v>8</v>
      </c>
      <c r="B16" s="410" t="s">
        <v>1106</v>
      </c>
      <c r="C16" s="410" t="s">
        <v>1107</v>
      </c>
      <c r="D16" s="410" t="s">
        <v>854</v>
      </c>
      <c r="E16" s="410" t="s">
        <v>1552</v>
      </c>
      <c r="F16" s="410" t="s">
        <v>319</v>
      </c>
      <c r="G16" s="456"/>
      <c r="H16" s="417">
        <v>420</v>
      </c>
      <c r="I16" s="417"/>
    </row>
    <row r="17" spans="1:9" ht="60" x14ac:dyDescent="0.2">
      <c r="A17" s="410">
        <v>9</v>
      </c>
      <c r="B17" s="410" t="s">
        <v>1108</v>
      </c>
      <c r="C17" s="410" t="s">
        <v>1109</v>
      </c>
      <c r="D17" s="410" t="s">
        <v>855</v>
      </c>
      <c r="E17" s="410" t="s">
        <v>1553</v>
      </c>
      <c r="F17" s="410" t="s">
        <v>319</v>
      </c>
      <c r="G17" s="456"/>
      <c r="H17" s="417">
        <v>420</v>
      </c>
      <c r="I17" s="417"/>
    </row>
    <row r="18" spans="1:9" ht="30" x14ac:dyDescent="0.2">
      <c r="A18" s="410">
        <v>10</v>
      </c>
      <c r="B18" s="410" t="s">
        <v>1110</v>
      </c>
      <c r="C18" s="410" t="s">
        <v>1111</v>
      </c>
      <c r="D18" s="410" t="s">
        <v>839</v>
      </c>
      <c r="E18" s="410" t="s">
        <v>1554</v>
      </c>
      <c r="F18" s="410" t="s">
        <v>319</v>
      </c>
      <c r="G18" s="456"/>
      <c r="H18" s="417">
        <v>1500</v>
      </c>
      <c r="I18" s="417"/>
    </row>
    <row r="19" spans="1:9" ht="45" x14ac:dyDescent="0.2">
      <c r="A19" s="410">
        <v>11</v>
      </c>
      <c r="B19" s="410" t="s">
        <v>1112</v>
      </c>
      <c r="C19" s="410" t="s">
        <v>1113</v>
      </c>
      <c r="D19" s="410" t="s">
        <v>856</v>
      </c>
      <c r="E19" s="410" t="s">
        <v>1555</v>
      </c>
      <c r="F19" s="410" t="s">
        <v>319</v>
      </c>
      <c r="G19" s="456"/>
      <c r="H19" s="417">
        <v>720</v>
      </c>
      <c r="I19" s="417"/>
    </row>
    <row r="20" spans="1:9" ht="60" x14ac:dyDescent="0.2">
      <c r="A20" s="410">
        <v>12</v>
      </c>
      <c r="B20" s="410" t="s">
        <v>1114</v>
      </c>
      <c r="C20" s="410" t="s">
        <v>1115</v>
      </c>
      <c r="D20" s="410" t="s">
        <v>857</v>
      </c>
      <c r="E20" s="410" t="s">
        <v>1556</v>
      </c>
      <c r="F20" s="410" t="s">
        <v>319</v>
      </c>
      <c r="G20" s="456"/>
      <c r="H20" s="417">
        <v>900</v>
      </c>
      <c r="I20" s="417"/>
    </row>
    <row r="21" spans="1:9" ht="60" x14ac:dyDescent="0.2">
      <c r="A21" s="410">
        <v>13</v>
      </c>
      <c r="B21" s="410" t="s">
        <v>1116</v>
      </c>
      <c r="C21" s="410" t="s">
        <v>1117</v>
      </c>
      <c r="D21" s="410" t="s">
        <v>858</v>
      </c>
      <c r="E21" s="410" t="s">
        <v>1557</v>
      </c>
      <c r="F21" s="410" t="s">
        <v>319</v>
      </c>
      <c r="G21" s="456"/>
      <c r="H21" s="417">
        <v>900</v>
      </c>
      <c r="I21" s="417"/>
    </row>
    <row r="22" spans="1:9" ht="15" x14ac:dyDescent="0.2">
      <c r="A22" s="410">
        <v>14</v>
      </c>
      <c r="B22" s="410" t="s">
        <v>1118</v>
      </c>
      <c r="C22" s="410" t="s">
        <v>1119</v>
      </c>
      <c r="D22" s="410" t="s">
        <v>859</v>
      </c>
      <c r="E22" s="410" t="s">
        <v>1558</v>
      </c>
      <c r="F22" s="410" t="s">
        <v>319</v>
      </c>
      <c r="G22" s="456"/>
      <c r="H22" s="417">
        <v>720</v>
      </c>
      <c r="I22" s="417"/>
    </row>
    <row r="23" spans="1:9" ht="45" x14ac:dyDescent="0.2">
      <c r="A23" s="410">
        <v>15</v>
      </c>
      <c r="B23" s="410" t="s">
        <v>1120</v>
      </c>
      <c r="C23" s="410" t="s">
        <v>1121</v>
      </c>
      <c r="D23" s="410" t="s">
        <v>860</v>
      </c>
      <c r="E23" s="410" t="s">
        <v>1559</v>
      </c>
      <c r="F23" s="410" t="s">
        <v>319</v>
      </c>
      <c r="G23" s="456"/>
      <c r="H23" s="417">
        <v>3000</v>
      </c>
      <c r="I23" s="417"/>
    </row>
    <row r="24" spans="1:9" ht="30" x14ac:dyDescent="0.2">
      <c r="A24" s="410">
        <v>16</v>
      </c>
      <c r="B24" s="410" t="s">
        <v>1097</v>
      </c>
      <c r="C24" s="410" t="s">
        <v>1122</v>
      </c>
      <c r="D24" s="410" t="s">
        <v>861</v>
      </c>
      <c r="E24" s="410" t="s">
        <v>1560</v>
      </c>
      <c r="F24" s="410" t="s">
        <v>319</v>
      </c>
      <c r="G24" s="456"/>
      <c r="H24" s="417">
        <v>1200</v>
      </c>
      <c r="I24" s="417"/>
    </row>
    <row r="25" spans="1:9" ht="30" x14ac:dyDescent="0.2">
      <c r="A25" s="410">
        <v>17</v>
      </c>
      <c r="B25" s="410" t="s">
        <v>1123</v>
      </c>
      <c r="C25" s="410" t="s">
        <v>1124</v>
      </c>
      <c r="D25" s="410" t="s">
        <v>833</v>
      </c>
      <c r="E25" s="410" t="s">
        <v>1561</v>
      </c>
      <c r="F25" s="410" t="s">
        <v>319</v>
      </c>
      <c r="G25" s="456"/>
      <c r="H25" s="417">
        <v>1080</v>
      </c>
      <c r="I25" s="417"/>
    </row>
    <row r="26" spans="1:9" ht="30" x14ac:dyDescent="0.2">
      <c r="A26" s="410">
        <v>18</v>
      </c>
      <c r="B26" s="410" t="s">
        <v>1125</v>
      </c>
      <c r="C26" s="410" t="s">
        <v>1126</v>
      </c>
      <c r="D26" s="410" t="s">
        <v>862</v>
      </c>
      <c r="E26" s="410" t="s">
        <v>1562</v>
      </c>
      <c r="F26" s="410" t="s">
        <v>319</v>
      </c>
      <c r="G26" s="456"/>
      <c r="H26" s="417">
        <v>780</v>
      </c>
      <c r="I26" s="417"/>
    </row>
    <row r="27" spans="1:9" ht="45" x14ac:dyDescent="0.2">
      <c r="A27" s="410">
        <v>19</v>
      </c>
      <c r="B27" s="410" t="s">
        <v>1127</v>
      </c>
      <c r="C27" s="410" t="s">
        <v>1128</v>
      </c>
      <c r="D27" s="410" t="s">
        <v>863</v>
      </c>
      <c r="E27" s="410" t="s">
        <v>1555</v>
      </c>
      <c r="F27" s="410" t="s">
        <v>319</v>
      </c>
      <c r="G27" s="456"/>
      <c r="H27" s="417">
        <v>600</v>
      </c>
      <c r="I27" s="417"/>
    </row>
    <row r="28" spans="1:9" ht="45" x14ac:dyDescent="0.2">
      <c r="A28" s="410">
        <v>20</v>
      </c>
      <c r="B28" s="410" t="s">
        <v>1129</v>
      </c>
      <c r="C28" s="410" t="s">
        <v>1130</v>
      </c>
      <c r="D28" s="410" t="s">
        <v>864</v>
      </c>
      <c r="E28" s="410" t="s">
        <v>1563</v>
      </c>
      <c r="F28" s="410" t="s">
        <v>319</v>
      </c>
      <c r="G28" s="456"/>
      <c r="H28" s="417">
        <v>420</v>
      </c>
      <c r="I28" s="417"/>
    </row>
    <row r="29" spans="1:9" ht="45" x14ac:dyDescent="0.2">
      <c r="A29" s="410">
        <v>21</v>
      </c>
      <c r="B29" s="410" t="s">
        <v>1093</v>
      </c>
      <c r="C29" s="410" t="s">
        <v>1131</v>
      </c>
      <c r="D29" s="410" t="s">
        <v>865</v>
      </c>
      <c r="E29" s="410" t="s">
        <v>1563</v>
      </c>
      <c r="F29" s="410" t="s">
        <v>319</v>
      </c>
      <c r="G29" s="456"/>
      <c r="H29" s="417">
        <v>420</v>
      </c>
      <c r="I29" s="417"/>
    </row>
    <row r="30" spans="1:9" ht="45" x14ac:dyDescent="0.2">
      <c r="A30" s="410">
        <v>22</v>
      </c>
      <c r="B30" s="410" t="s">
        <v>1132</v>
      </c>
      <c r="C30" s="410" t="s">
        <v>1133</v>
      </c>
      <c r="D30" s="410" t="s">
        <v>866</v>
      </c>
      <c r="E30" s="410" t="s">
        <v>1564</v>
      </c>
      <c r="F30" s="410" t="s">
        <v>319</v>
      </c>
      <c r="G30" s="456"/>
      <c r="H30" s="417">
        <v>300</v>
      </c>
      <c r="I30" s="417"/>
    </row>
    <row r="31" spans="1:9" ht="15" x14ac:dyDescent="0.2">
      <c r="A31" s="410">
        <v>23</v>
      </c>
      <c r="B31" s="410" t="s">
        <v>1134</v>
      </c>
      <c r="C31" s="410" t="s">
        <v>1135</v>
      </c>
      <c r="D31" s="410" t="s">
        <v>867</v>
      </c>
      <c r="E31" s="410" t="s">
        <v>1565</v>
      </c>
      <c r="F31" s="410" t="s">
        <v>319</v>
      </c>
      <c r="G31" s="456"/>
      <c r="H31" s="417">
        <v>1080</v>
      </c>
      <c r="I31" s="417"/>
    </row>
    <row r="32" spans="1:9" ht="15" x14ac:dyDescent="0.2">
      <c r="A32" s="410">
        <v>24</v>
      </c>
      <c r="B32" s="410" t="s">
        <v>1114</v>
      </c>
      <c r="C32" s="410" t="s">
        <v>1136</v>
      </c>
      <c r="D32" s="410" t="s">
        <v>868</v>
      </c>
      <c r="E32" s="410" t="s">
        <v>1566</v>
      </c>
      <c r="F32" s="410" t="s">
        <v>319</v>
      </c>
      <c r="G32" s="456"/>
      <c r="H32" s="417">
        <v>900</v>
      </c>
      <c r="I32" s="417"/>
    </row>
    <row r="33" spans="1:9" ht="15" x14ac:dyDescent="0.2">
      <c r="A33" s="410">
        <v>25</v>
      </c>
      <c r="B33" s="410" t="s">
        <v>1099</v>
      </c>
      <c r="C33" s="410" t="s">
        <v>1137</v>
      </c>
      <c r="D33" s="410" t="s">
        <v>869</v>
      </c>
      <c r="E33" s="410" t="s">
        <v>1567</v>
      </c>
      <c r="F33" s="410" t="s">
        <v>319</v>
      </c>
      <c r="G33" s="456"/>
      <c r="H33" s="417">
        <v>600</v>
      </c>
      <c r="I33" s="417"/>
    </row>
    <row r="34" spans="1:9" ht="45" x14ac:dyDescent="0.2">
      <c r="A34" s="410">
        <v>26</v>
      </c>
      <c r="B34" s="410" t="s">
        <v>1108</v>
      </c>
      <c r="C34" s="410" t="s">
        <v>1138</v>
      </c>
      <c r="D34" s="410" t="s">
        <v>870</v>
      </c>
      <c r="E34" s="410" t="s">
        <v>1568</v>
      </c>
      <c r="F34" s="410" t="s">
        <v>319</v>
      </c>
      <c r="G34" s="456"/>
      <c r="H34" s="417">
        <v>900</v>
      </c>
      <c r="I34" s="417"/>
    </row>
    <row r="35" spans="1:9" ht="45" x14ac:dyDescent="0.2">
      <c r="A35" s="410">
        <v>27</v>
      </c>
      <c r="B35" s="410" t="s">
        <v>1108</v>
      </c>
      <c r="C35" s="410" t="s">
        <v>1139</v>
      </c>
      <c r="D35" s="410" t="s">
        <v>835</v>
      </c>
      <c r="E35" s="410" t="s">
        <v>1568</v>
      </c>
      <c r="F35" s="410" t="s">
        <v>319</v>
      </c>
      <c r="G35" s="456"/>
      <c r="H35" s="417">
        <v>480</v>
      </c>
      <c r="I35" s="417"/>
    </row>
    <row r="36" spans="1:9" ht="15" x14ac:dyDescent="0.2">
      <c r="A36" s="410">
        <v>28</v>
      </c>
      <c r="B36" s="410" t="s">
        <v>1140</v>
      </c>
      <c r="C36" s="410" t="s">
        <v>1141</v>
      </c>
      <c r="D36" s="410" t="s">
        <v>871</v>
      </c>
      <c r="E36" s="410" t="s">
        <v>1567</v>
      </c>
      <c r="F36" s="410" t="s">
        <v>319</v>
      </c>
      <c r="G36" s="456"/>
      <c r="H36" s="417">
        <v>480</v>
      </c>
      <c r="I36" s="417"/>
    </row>
    <row r="37" spans="1:9" ht="15" x14ac:dyDescent="0.2">
      <c r="A37" s="410">
        <v>29</v>
      </c>
      <c r="B37" s="410" t="s">
        <v>1142</v>
      </c>
      <c r="C37" s="410" t="s">
        <v>1143</v>
      </c>
      <c r="D37" s="410" t="s">
        <v>872</v>
      </c>
      <c r="E37" s="410" t="s">
        <v>1567</v>
      </c>
      <c r="F37" s="410" t="s">
        <v>319</v>
      </c>
      <c r="G37" s="456"/>
      <c r="H37" s="417">
        <v>480</v>
      </c>
      <c r="I37" s="417"/>
    </row>
    <row r="38" spans="1:9" ht="15" x14ac:dyDescent="0.2">
      <c r="A38" s="410">
        <v>30</v>
      </c>
      <c r="B38" s="410" t="s">
        <v>1118</v>
      </c>
      <c r="C38" s="410" t="s">
        <v>1144</v>
      </c>
      <c r="D38" s="410" t="s">
        <v>873</v>
      </c>
      <c r="E38" s="410" t="s">
        <v>1569</v>
      </c>
      <c r="F38" s="410" t="s">
        <v>319</v>
      </c>
      <c r="G38" s="456"/>
      <c r="H38" s="417">
        <v>450</v>
      </c>
      <c r="I38" s="417"/>
    </row>
    <row r="39" spans="1:9" ht="15" x14ac:dyDescent="0.2">
      <c r="A39" s="410">
        <v>31</v>
      </c>
      <c r="B39" s="410" t="s">
        <v>1145</v>
      </c>
      <c r="C39" s="410" t="s">
        <v>1146</v>
      </c>
      <c r="D39" s="410" t="s">
        <v>874</v>
      </c>
      <c r="E39" s="410" t="s">
        <v>1570</v>
      </c>
      <c r="F39" s="410" t="s">
        <v>319</v>
      </c>
      <c r="G39" s="456"/>
      <c r="H39" s="417">
        <v>420</v>
      </c>
      <c r="I39" s="417"/>
    </row>
    <row r="40" spans="1:9" ht="15" x14ac:dyDescent="0.2">
      <c r="A40" s="410">
        <v>32</v>
      </c>
      <c r="B40" s="410" t="s">
        <v>1147</v>
      </c>
      <c r="C40" s="410" t="s">
        <v>1148</v>
      </c>
      <c r="D40" s="410" t="s">
        <v>875</v>
      </c>
      <c r="E40" s="410" t="s">
        <v>1570</v>
      </c>
      <c r="F40" s="410" t="s">
        <v>319</v>
      </c>
      <c r="G40" s="456"/>
      <c r="H40" s="417">
        <v>300</v>
      </c>
      <c r="I40" s="417"/>
    </row>
    <row r="41" spans="1:9" ht="45" x14ac:dyDescent="0.2">
      <c r="A41" s="410">
        <v>33</v>
      </c>
      <c r="B41" s="410" t="s">
        <v>1149</v>
      </c>
      <c r="C41" s="410" t="s">
        <v>1150</v>
      </c>
      <c r="D41" s="410" t="s">
        <v>876</v>
      </c>
      <c r="E41" s="410" t="s">
        <v>1571</v>
      </c>
      <c r="F41" s="410" t="s">
        <v>319</v>
      </c>
      <c r="G41" s="456"/>
      <c r="H41" s="417">
        <v>1200</v>
      </c>
      <c r="I41" s="417"/>
    </row>
    <row r="42" spans="1:9" ht="30" x14ac:dyDescent="0.2">
      <c r="A42" s="410">
        <v>34</v>
      </c>
      <c r="B42" s="410" t="s">
        <v>1151</v>
      </c>
      <c r="C42" s="410" t="s">
        <v>1152</v>
      </c>
      <c r="D42" s="410" t="s">
        <v>877</v>
      </c>
      <c r="E42" s="410" t="s">
        <v>1572</v>
      </c>
      <c r="F42" s="410" t="s">
        <v>319</v>
      </c>
      <c r="G42" s="456"/>
      <c r="H42" s="417">
        <v>780</v>
      </c>
      <c r="I42" s="417"/>
    </row>
    <row r="43" spans="1:9" ht="30" x14ac:dyDescent="0.2">
      <c r="A43" s="410">
        <v>35</v>
      </c>
      <c r="B43" s="410" t="s">
        <v>1153</v>
      </c>
      <c r="C43" s="410" t="s">
        <v>1154</v>
      </c>
      <c r="D43" s="410" t="s">
        <v>878</v>
      </c>
      <c r="E43" s="410" t="s">
        <v>1573</v>
      </c>
      <c r="F43" s="410" t="s">
        <v>319</v>
      </c>
      <c r="G43" s="456"/>
      <c r="H43" s="417">
        <v>360</v>
      </c>
      <c r="I43" s="417"/>
    </row>
    <row r="44" spans="1:9" ht="30" x14ac:dyDescent="0.2">
      <c r="A44" s="410">
        <v>36</v>
      </c>
      <c r="B44" s="410" t="s">
        <v>1155</v>
      </c>
      <c r="C44" s="410" t="s">
        <v>1156</v>
      </c>
      <c r="D44" s="410" t="s">
        <v>879</v>
      </c>
      <c r="E44" s="410" t="s">
        <v>1573</v>
      </c>
      <c r="F44" s="410" t="s">
        <v>319</v>
      </c>
      <c r="G44" s="456"/>
      <c r="H44" s="417">
        <v>900</v>
      </c>
      <c r="I44" s="417"/>
    </row>
    <row r="45" spans="1:9" ht="30" x14ac:dyDescent="0.2">
      <c r="A45" s="410">
        <v>37</v>
      </c>
      <c r="B45" s="410" t="s">
        <v>1157</v>
      </c>
      <c r="C45" s="410" t="s">
        <v>1126</v>
      </c>
      <c r="D45" s="410" t="s">
        <v>880</v>
      </c>
      <c r="E45" s="410" t="s">
        <v>1573</v>
      </c>
      <c r="F45" s="410" t="s">
        <v>319</v>
      </c>
      <c r="G45" s="456"/>
      <c r="H45" s="417">
        <v>300</v>
      </c>
      <c r="I45" s="417"/>
    </row>
    <row r="46" spans="1:9" ht="30" x14ac:dyDescent="0.2">
      <c r="A46" s="410">
        <v>38</v>
      </c>
      <c r="B46" s="410" t="s">
        <v>1158</v>
      </c>
      <c r="C46" s="410" t="s">
        <v>1159</v>
      </c>
      <c r="D46" s="410" t="s">
        <v>881</v>
      </c>
      <c r="E46" s="410" t="s">
        <v>1573</v>
      </c>
      <c r="F46" s="410" t="s">
        <v>319</v>
      </c>
      <c r="G46" s="456"/>
      <c r="H46" s="417">
        <v>360</v>
      </c>
      <c r="I46" s="417"/>
    </row>
    <row r="47" spans="1:9" ht="30" x14ac:dyDescent="0.2">
      <c r="A47" s="410">
        <v>39</v>
      </c>
      <c r="B47" s="410" t="s">
        <v>1160</v>
      </c>
      <c r="C47" s="410" t="s">
        <v>1161</v>
      </c>
      <c r="D47" s="410" t="s">
        <v>882</v>
      </c>
      <c r="E47" s="410" t="s">
        <v>1573</v>
      </c>
      <c r="F47" s="410" t="s">
        <v>319</v>
      </c>
      <c r="G47" s="456"/>
      <c r="H47" s="417">
        <v>300</v>
      </c>
      <c r="I47" s="417"/>
    </row>
    <row r="48" spans="1:9" ht="30" x14ac:dyDescent="0.2">
      <c r="A48" s="410">
        <v>40</v>
      </c>
      <c r="B48" s="410" t="s">
        <v>1162</v>
      </c>
      <c r="C48" s="410" t="s">
        <v>1163</v>
      </c>
      <c r="D48" s="410">
        <v>11001008513</v>
      </c>
      <c r="E48" s="410" t="s">
        <v>1573</v>
      </c>
      <c r="F48" s="410" t="s">
        <v>319</v>
      </c>
      <c r="G48" s="456"/>
      <c r="H48" s="417">
        <v>270</v>
      </c>
      <c r="I48" s="417"/>
    </row>
    <row r="49" spans="1:9" ht="15" x14ac:dyDescent="0.2">
      <c r="A49" s="410">
        <v>41</v>
      </c>
      <c r="B49" s="410" t="s">
        <v>1099</v>
      </c>
      <c r="C49" s="410" t="s">
        <v>1164</v>
      </c>
      <c r="D49" s="410" t="s">
        <v>883</v>
      </c>
      <c r="E49" s="410" t="s">
        <v>1574</v>
      </c>
      <c r="F49" s="410" t="s">
        <v>319</v>
      </c>
      <c r="G49" s="456"/>
      <c r="H49" s="417">
        <v>2100</v>
      </c>
      <c r="I49" s="417"/>
    </row>
    <row r="50" spans="1:9" ht="45" x14ac:dyDescent="0.2">
      <c r="A50" s="410">
        <v>42</v>
      </c>
      <c r="B50" s="410" t="s">
        <v>1145</v>
      </c>
      <c r="C50" s="410" t="s">
        <v>1165</v>
      </c>
      <c r="D50" s="410" t="s">
        <v>884</v>
      </c>
      <c r="E50" s="410" t="s">
        <v>1575</v>
      </c>
      <c r="F50" s="410" t="s">
        <v>319</v>
      </c>
      <c r="G50" s="456"/>
      <c r="H50" s="417">
        <v>240</v>
      </c>
      <c r="I50" s="417"/>
    </row>
    <row r="51" spans="1:9" ht="45" x14ac:dyDescent="0.2">
      <c r="A51" s="410">
        <v>43</v>
      </c>
      <c r="B51" s="410" t="s">
        <v>1160</v>
      </c>
      <c r="C51" s="410" t="s">
        <v>1166</v>
      </c>
      <c r="D51" s="410" t="s">
        <v>834</v>
      </c>
      <c r="E51" s="410" t="s">
        <v>1576</v>
      </c>
      <c r="F51" s="410" t="s">
        <v>319</v>
      </c>
      <c r="G51" s="456"/>
      <c r="H51" s="417">
        <v>600</v>
      </c>
      <c r="I51" s="417"/>
    </row>
    <row r="52" spans="1:9" ht="75" x14ac:dyDescent="0.2">
      <c r="A52" s="410">
        <v>44</v>
      </c>
      <c r="B52" s="410" t="s">
        <v>1167</v>
      </c>
      <c r="C52" s="410" t="s">
        <v>1168</v>
      </c>
      <c r="D52" s="410" t="s">
        <v>885</v>
      </c>
      <c r="E52" s="410" t="s">
        <v>1577</v>
      </c>
      <c r="F52" s="410" t="s">
        <v>319</v>
      </c>
      <c r="G52" s="456"/>
      <c r="H52" s="417">
        <v>1200</v>
      </c>
      <c r="I52" s="417"/>
    </row>
    <row r="53" spans="1:9" ht="45" x14ac:dyDescent="0.2">
      <c r="A53" s="410">
        <v>45</v>
      </c>
      <c r="B53" s="410" t="s">
        <v>1169</v>
      </c>
      <c r="C53" s="410" t="s">
        <v>1117</v>
      </c>
      <c r="D53" s="410" t="s">
        <v>886</v>
      </c>
      <c r="E53" s="410" t="s">
        <v>1578</v>
      </c>
      <c r="F53" s="410" t="s">
        <v>319</v>
      </c>
      <c r="G53" s="456"/>
      <c r="H53" s="417">
        <v>480</v>
      </c>
      <c r="I53" s="417"/>
    </row>
    <row r="54" spans="1:9" ht="75" x14ac:dyDescent="0.2">
      <c r="A54" s="410">
        <v>46</v>
      </c>
      <c r="B54" s="410" t="s">
        <v>1170</v>
      </c>
      <c r="C54" s="410" t="s">
        <v>1171</v>
      </c>
      <c r="D54" s="410" t="s">
        <v>887</v>
      </c>
      <c r="E54" s="410" t="s">
        <v>1579</v>
      </c>
      <c r="F54" s="410" t="s">
        <v>319</v>
      </c>
      <c r="G54" s="456"/>
      <c r="H54" s="417">
        <v>480</v>
      </c>
      <c r="I54" s="417"/>
    </row>
    <row r="55" spans="1:9" ht="45" x14ac:dyDescent="0.2">
      <c r="A55" s="410">
        <v>47</v>
      </c>
      <c r="B55" s="410" t="s">
        <v>1172</v>
      </c>
      <c r="C55" s="410" t="s">
        <v>1173</v>
      </c>
      <c r="D55" s="410" t="s">
        <v>888</v>
      </c>
      <c r="E55" s="410" t="s">
        <v>1580</v>
      </c>
      <c r="F55" s="410" t="s">
        <v>319</v>
      </c>
      <c r="G55" s="456"/>
      <c r="H55" s="417">
        <v>420</v>
      </c>
      <c r="I55" s="417"/>
    </row>
    <row r="56" spans="1:9" ht="45" x14ac:dyDescent="0.2">
      <c r="A56" s="410">
        <v>48</v>
      </c>
      <c r="B56" s="410" t="s">
        <v>1123</v>
      </c>
      <c r="C56" s="410" t="s">
        <v>1168</v>
      </c>
      <c r="D56" s="410">
        <v>60001033872</v>
      </c>
      <c r="E56" s="410" t="s">
        <v>1581</v>
      </c>
      <c r="F56" s="410" t="s">
        <v>319</v>
      </c>
      <c r="G56" s="456"/>
      <c r="H56" s="417">
        <v>450</v>
      </c>
      <c r="I56" s="417"/>
    </row>
    <row r="57" spans="1:9" ht="45" x14ac:dyDescent="0.2">
      <c r="A57" s="410">
        <v>49</v>
      </c>
      <c r="B57" s="410" t="s">
        <v>1174</v>
      </c>
      <c r="C57" s="410" t="s">
        <v>1175</v>
      </c>
      <c r="D57" s="410" t="s">
        <v>889</v>
      </c>
      <c r="E57" s="410" t="s">
        <v>1582</v>
      </c>
      <c r="F57" s="410" t="s">
        <v>319</v>
      </c>
      <c r="G57" s="456"/>
      <c r="H57" s="417">
        <v>540</v>
      </c>
      <c r="I57" s="417"/>
    </row>
    <row r="58" spans="1:9" ht="45" x14ac:dyDescent="0.2">
      <c r="A58" s="410">
        <v>50</v>
      </c>
      <c r="B58" s="410" t="s">
        <v>1176</v>
      </c>
      <c r="C58" s="410" t="s">
        <v>1177</v>
      </c>
      <c r="D58" s="410" t="s">
        <v>890</v>
      </c>
      <c r="E58" s="410" t="s">
        <v>1583</v>
      </c>
      <c r="F58" s="410" t="s">
        <v>319</v>
      </c>
      <c r="G58" s="456"/>
      <c r="H58" s="417">
        <v>210</v>
      </c>
      <c r="I58" s="417"/>
    </row>
    <row r="59" spans="1:9" ht="45" x14ac:dyDescent="0.2">
      <c r="A59" s="410">
        <v>51</v>
      </c>
      <c r="B59" s="410" t="s">
        <v>1116</v>
      </c>
      <c r="C59" s="410" t="s">
        <v>1178</v>
      </c>
      <c r="D59" s="410" t="s">
        <v>891</v>
      </c>
      <c r="E59" s="410" t="s">
        <v>1584</v>
      </c>
      <c r="F59" s="410" t="s">
        <v>319</v>
      </c>
      <c r="G59" s="456"/>
      <c r="H59" s="417">
        <v>300</v>
      </c>
      <c r="I59" s="417"/>
    </row>
    <row r="60" spans="1:9" ht="30" x14ac:dyDescent="0.2">
      <c r="A60" s="410">
        <v>52</v>
      </c>
      <c r="B60" s="410" t="s">
        <v>1179</v>
      </c>
      <c r="C60" s="410" t="s">
        <v>1180</v>
      </c>
      <c r="D60" s="410" t="s">
        <v>892</v>
      </c>
      <c r="E60" s="410" t="s">
        <v>1585</v>
      </c>
      <c r="F60" s="410" t="s">
        <v>319</v>
      </c>
      <c r="G60" s="456"/>
      <c r="H60" s="417">
        <v>900</v>
      </c>
      <c r="I60" s="417"/>
    </row>
    <row r="61" spans="1:9" ht="45" x14ac:dyDescent="0.2">
      <c r="A61" s="410">
        <v>53</v>
      </c>
      <c r="B61" s="410" t="s">
        <v>1181</v>
      </c>
      <c r="C61" s="410" t="s">
        <v>1182</v>
      </c>
      <c r="D61" s="410">
        <v>59001024846</v>
      </c>
      <c r="E61" s="410" t="s">
        <v>1586</v>
      </c>
      <c r="F61" s="410" t="s">
        <v>319</v>
      </c>
      <c r="G61" s="456"/>
      <c r="H61" s="417">
        <v>420</v>
      </c>
      <c r="I61" s="417"/>
    </row>
    <row r="62" spans="1:9" ht="75" x14ac:dyDescent="0.2">
      <c r="A62" s="410">
        <v>54</v>
      </c>
      <c r="B62" s="410" t="s">
        <v>1183</v>
      </c>
      <c r="C62" s="410" t="s">
        <v>1184</v>
      </c>
      <c r="D62" s="410" t="s">
        <v>893</v>
      </c>
      <c r="E62" s="410" t="s">
        <v>1587</v>
      </c>
      <c r="F62" s="410" t="s">
        <v>319</v>
      </c>
      <c r="G62" s="456"/>
      <c r="H62" s="417">
        <v>480</v>
      </c>
      <c r="I62" s="417"/>
    </row>
    <row r="63" spans="1:9" ht="45" x14ac:dyDescent="0.2">
      <c r="A63" s="410">
        <v>55</v>
      </c>
      <c r="B63" s="410" t="s">
        <v>1185</v>
      </c>
      <c r="C63" s="410" t="s">
        <v>1186</v>
      </c>
      <c r="D63" s="410">
        <v>59001001547</v>
      </c>
      <c r="E63" s="410" t="s">
        <v>1588</v>
      </c>
      <c r="F63" s="410" t="s">
        <v>319</v>
      </c>
      <c r="G63" s="456"/>
      <c r="H63" s="417">
        <v>540</v>
      </c>
      <c r="I63" s="417"/>
    </row>
    <row r="64" spans="1:9" ht="30" x14ac:dyDescent="0.2">
      <c r="A64" s="410">
        <v>56</v>
      </c>
      <c r="B64" s="410" t="s">
        <v>1187</v>
      </c>
      <c r="C64" s="410" t="s">
        <v>1188</v>
      </c>
      <c r="D64" s="410" t="s">
        <v>894</v>
      </c>
      <c r="E64" s="410" t="s">
        <v>1589</v>
      </c>
      <c r="F64" s="410" t="s">
        <v>319</v>
      </c>
      <c r="G64" s="456"/>
      <c r="H64" s="417">
        <v>300</v>
      </c>
      <c r="I64" s="417"/>
    </row>
    <row r="65" spans="1:9" ht="30" x14ac:dyDescent="0.2">
      <c r="A65" s="410">
        <v>57</v>
      </c>
      <c r="B65" s="410" t="s">
        <v>1189</v>
      </c>
      <c r="C65" s="410" t="s">
        <v>1190</v>
      </c>
      <c r="D65" s="410">
        <v>20001022189</v>
      </c>
      <c r="E65" s="410" t="s">
        <v>1590</v>
      </c>
      <c r="F65" s="410" t="s">
        <v>319</v>
      </c>
      <c r="G65" s="456"/>
      <c r="H65" s="417">
        <v>450</v>
      </c>
      <c r="I65" s="417"/>
    </row>
    <row r="66" spans="1:9" ht="45" x14ac:dyDescent="0.2">
      <c r="A66" s="410">
        <v>58</v>
      </c>
      <c r="B66" s="410" t="s">
        <v>1191</v>
      </c>
      <c r="C66" s="410" t="s">
        <v>1192</v>
      </c>
      <c r="D66" s="410">
        <v>20001042625</v>
      </c>
      <c r="E66" s="410" t="s">
        <v>1591</v>
      </c>
      <c r="F66" s="410" t="s">
        <v>319</v>
      </c>
      <c r="G66" s="456"/>
      <c r="H66" s="417">
        <v>210</v>
      </c>
      <c r="I66" s="417"/>
    </row>
    <row r="67" spans="1:9" ht="45" x14ac:dyDescent="0.2">
      <c r="A67" s="410">
        <v>59</v>
      </c>
      <c r="B67" s="410" t="s">
        <v>1189</v>
      </c>
      <c r="C67" s="410" t="s">
        <v>1193</v>
      </c>
      <c r="D67" s="410" t="s">
        <v>895</v>
      </c>
      <c r="E67" s="410" t="s">
        <v>1592</v>
      </c>
      <c r="F67" s="410" t="s">
        <v>319</v>
      </c>
      <c r="G67" s="456"/>
      <c r="H67" s="417">
        <v>240</v>
      </c>
      <c r="I67" s="417"/>
    </row>
    <row r="68" spans="1:9" ht="30" x14ac:dyDescent="0.2">
      <c r="A68" s="410">
        <v>60</v>
      </c>
      <c r="B68" s="410" t="s">
        <v>1196</v>
      </c>
      <c r="C68" s="410" t="s">
        <v>1197</v>
      </c>
      <c r="D68" s="410" t="s">
        <v>896</v>
      </c>
      <c r="E68" s="410" t="s">
        <v>1594</v>
      </c>
      <c r="F68" s="410" t="s">
        <v>319</v>
      </c>
      <c r="G68" s="456"/>
      <c r="H68" s="417">
        <v>480</v>
      </c>
      <c r="I68" s="417"/>
    </row>
    <row r="69" spans="1:9" ht="45" x14ac:dyDescent="0.2">
      <c r="A69" s="410">
        <v>61</v>
      </c>
      <c r="B69" s="410" t="s">
        <v>1198</v>
      </c>
      <c r="C69" s="410" t="s">
        <v>1199</v>
      </c>
      <c r="D69" s="410" t="s">
        <v>897</v>
      </c>
      <c r="E69" s="410" t="s">
        <v>1595</v>
      </c>
      <c r="F69" s="410" t="s">
        <v>319</v>
      </c>
      <c r="G69" s="456"/>
      <c r="H69" s="417">
        <v>210</v>
      </c>
      <c r="I69" s="417"/>
    </row>
    <row r="70" spans="1:9" ht="30" x14ac:dyDescent="0.2">
      <c r="A70" s="410">
        <v>62</v>
      </c>
      <c r="B70" s="410" t="s">
        <v>1200</v>
      </c>
      <c r="C70" s="410" t="s">
        <v>1201</v>
      </c>
      <c r="D70" s="410" t="s">
        <v>898</v>
      </c>
      <c r="E70" s="410" t="s">
        <v>1596</v>
      </c>
      <c r="F70" s="410" t="s">
        <v>319</v>
      </c>
      <c r="G70" s="456"/>
      <c r="H70" s="417">
        <v>150</v>
      </c>
      <c r="I70" s="417"/>
    </row>
    <row r="71" spans="1:9" ht="45" x14ac:dyDescent="0.2">
      <c r="A71" s="410">
        <v>63</v>
      </c>
      <c r="B71" s="410" t="s">
        <v>1202</v>
      </c>
      <c r="C71" s="410" t="s">
        <v>1203</v>
      </c>
      <c r="D71" s="410" t="s">
        <v>899</v>
      </c>
      <c r="E71" s="410" t="s">
        <v>1597</v>
      </c>
      <c r="F71" s="410" t="s">
        <v>319</v>
      </c>
      <c r="G71" s="456"/>
      <c r="H71" s="417">
        <v>240</v>
      </c>
      <c r="I71" s="417"/>
    </row>
    <row r="72" spans="1:9" ht="45" x14ac:dyDescent="0.2">
      <c r="A72" s="410">
        <v>64</v>
      </c>
      <c r="B72" s="410" t="s">
        <v>1204</v>
      </c>
      <c r="C72" s="410" t="s">
        <v>1190</v>
      </c>
      <c r="D72" s="410" t="s">
        <v>900</v>
      </c>
      <c r="E72" s="410" t="s">
        <v>1598</v>
      </c>
      <c r="F72" s="410" t="s">
        <v>319</v>
      </c>
      <c r="G72" s="456"/>
      <c r="H72" s="417">
        <v>52.5</v>
      </c>
      <c r="I72" s="417"/>
    </row>
    <row r="73" spans="1:9" ht="45" x14ac:dyDescent="0.2">
      <c r="A73" s="410">
        <v>65</v>
      </c>
      <c r="B73" s="410" t="s">
        <v>1205</v>
      </c>
      <c r="C73" s="410" t="s">
        <v>1206</v>
      </c>
      <c r="D73" s="410" t="s">
        <v>901</v>
      </c>
      <c r="E73" s="410" t="s">
        <v>1599</v>
      </c>
      <c r="F73" s="410" t="s">
        <v>319</v>
      </c>
      <c r="G73" s="456"/>
      <c r="H73" s="417">
        <v>52.5</v>
      </c>
      <c r="I73" s="417"/>
    </row>
    <row r="74" spans="1:9" ht="45" x14ac:dyDescent="0.2">
      <c r="A74" s="410">
        <v>66</v>
      </c>
      <c r="B74" s="410" t="s">
        <v>1127</v>
      </c>
      <c r="C74" s="410" t="s">
        <v>1207</v>
      </c>
      <c r="D74" s="410" t="s">
        <v>902</v>
      </c>
      <c r="E74" s="410" t="s">
        <v>1600</v>
      </c>
      <c r="F74" s="410" t="s">
        <v>319</v>
      </c>
      <c r="G74" s="456"/>
      <c r="H74" s="417">
        <v>75</v>
      </c>
      <c r="I74" s="417"/>
    </row>
    <row r="75" spans="1:9" ht="45" x14ac:dyDescent="0.2">
      <c r="A75" s="410">
        <v>67</v>
      </c>
      <c r="B75" s="410" t="s">
        <v>2107</v>
      </c>
      <c r="C75" s="410" t="s">
        <v>2108</v>
      </c>
      <c r="D75" s="410">
        <v>36001002620</v>
      </c>
      <c r="E75" s="410" t="s">
        <v>1601</v>
      </c>
      <c r="F75" s="410" t="s">
        <v>319</v>
      </c>
      <c r="G75" s="456"/>
      <c r="H75" s="417">
        <v>300</v>
      </c>
      <c r="I75" s="417"/>
    </row>
    <row r="76" spans="1:9" ht="45" x14ac:dyDescent="0.2">
      <c r="A76" s="410">
        <v>68</v>
      </c>
      <c r="B76" s="410" t="s">
        <v>1209</v>
      </c>
      <c r="C76" s="410" t="s">
        <v>1210</v>
      </c>
      <c r="D76" s="410">
        <v>36001003603</v>
      </c>
      <c r="E76" s="410" t="s">
        <v>1602</v>
      </c>
      <c r="F76" s="410" t="s">
        <v>319</v>
      </c>
      <c r="G76" s="456"/>
      <c r="H76" s="417">
        <v>240</v>
      </c>
      <c r="I76" s="417"/>
    </row>
    <row r="77" spans="1:9" ht="45" x14ac:dyDescent="0.2">
      <c r="A77" s="410">
        <v>69</v>
      </c>
      <c r="B77" s="410" t="s">
        <v>1211</v>
      </c>
      <c r="C77" s="410" t="s">
        <v>1212</v>
      </c>
      <c r="D77" s="410" t="s">
        <v>903</v>
      </c>
      <c r="E77" s="410" t="s">
        <v>1603</v>
      </c>
      <c r="F77" s="410" t="s">
        <v>319</v>
      </c>
      <c r="G77" s="456"/>
      <c r="H77" s="417">
        <v>210</v>
      </c>
      <c r="I77" s="417"/>
    </row>
    <row r="78" spans="1:9" ht="45" x14ac:dyDescent="0.2">
      <c r="A78" s="410">
        <v>70</v>
      </c>
      <c r="B78" s="410" t="s">
        <v>1101</v>
      </c>
      <c r="C78" s="410" t="s">
        <v>1213</v>
      </c>
      <c r="D78" s="410" t="s">
        <v>904</v>
      </c>
      <c r="E78" s="410" t="s">
        <v>1604</v>
      </c>
      <c r="F78" s="410" t="s">
        <v>319</v>
      </c>
      <c r="G78" s="456"/>
      <c r="H78" s="417">
        <v>150</v>
      </c>
      <c r="I78" s="417"/>
    </row>
    <row r="79" spans="1:9" ht="45" x14ac:dyDescent="0.2">
      <c r="A79" s="410">
        <v>71</v>
      </c>
      <c r="B79" s="410" t="s">
        <v>1099</v>
      </c>
      <c r="C79" s="410" t="s">
        <v>1214</v>
      </c>
      <c r="D79" s="410">
        <v>13001062585</v>
      </c>
      <c r="E79" s="410" t="s">
        <v>1605</v>
      </c>
      <c r="F79" s="410" t="s">
        <v>319</v>
      </c>
      <c r="G79" s="456"/>
      <c r="H79" s="417">
        <v>300</v>
      </c>
      <c r="I79" s="417"/>
    </row>
    <row r="80" spans="1:9" ht="45" x14ac:dyDescent="0.2">
      <c r="A80" s="410">
        <v>72</v>
      </c>
      <c r="B80" s="410" t="s">
        <v>1215</v>
      </c>
      <c r="C80" s="410" t="s">
        <v>1216</v>
      </c>
      <c r="D80" s="410" t="s">
        <v>905</v>
      </c>
      <c r="E80" s="410" t="s">
        <v>1606</v>
      </c>
      <c r="F80" s="410" t="s">
        <v>319</v>
      </c>
      <c r="G80" s="456"/>
      <c r="H80" s="417">
        <v>240</v>
      </c>
      <c r="I80" s="417"/>
    </row>
    <row r="81" spans="1:9" ht="45" x14ac:dyDescent="0.2">
      <c r="A81" s="410">
        <v>73</v>
      </c>
      <c r="B81" s="410" t="s">
        <v>1217</v>
      </c>
      <c r="C81" s="410" t="s">
        <v>1218</v>
      </c>
      <c r="D81" s="410">
        <v>13001067259</v>
      </c>
      <c r="E81" s="410" t="s">
        <v>1607</v>
      </c>
      <c r="F81" s="410" t="s">
        <v>319</v>
      </c>
      <c r="G81" s="456"/>
      <c r="H81" s="417">
        <v>105</v>
      </c>
      <c r="I81" s="417"/>
    </row>
    <row r="82" spans="1:9" ht="45" x14ac:dyDescent="0.2">
      <c r="A82" s="410">
        <v>74</v>
      </c>
      <c r="B82" s="410" t="s">
        <v>1217</v>
      </c>
      <c r="C82" s="410" t="s">
        <v>1218</v>
      </c>
      <c r="D82" s="410">
        <v>13001067259</v>
      </c>
      <c r="E82" s="410" t="s">
        <v>1608</v>
      </c>
      <c r="F82" s="410" t="s">
        <v>319</v>
      </c>
      <c r="G82" s="456"/>
      <c r="H82" s="417">
        <v>75</v>
      </c>
      <c r="I82" s="417"/>
    </row>
    <row r="83" spans="1:9" ht="45" x14ac:dyDescent="0.2">
      <c r="A83" s="410">
        <v>75</v>
      </c>
      <c r="B83" s="410" t="s">
        <v>1127</v>
      </c>
      <c r="C83" s="410" t="s">
        <v>1219</v>
      </c>
      <c r="D83" s="410" t="s">
        <v>906</v>
      </c>
      <c r="E83" s="410" t="s">
        <v>1608</v>
      </c>
      <c r="F83" s="410" t="s">
        <v>319</v>
      </c>
      <c r="G83" s="456"/>
      <c r="H83" s="417">
        <v>67.5</v>
      </c>
      <c r="I83" s="417"/>
    </row>
    <row r="84" spans="1:9" ht="30" x14ac:dyDescent="0.2">
      <c r="A84" s="410">
        <v>76</v>
      </c>
      <c r="B84" s="410" t="s">
        <v>1220</v>
      </c>
      <c r="C84" s="410" t="s">
        <v>1221</v>
      </c>
      <c r="D84" s="410" t="s">
        <v>907</v>
      </c>
      <c r="E84" s="410" t="s">
        <v>1609</v>
      </c>
      <c r="F84" s="410" t="s">
        <v>319</v>
      </c>
      <c r="G84" s="456"/>
      <c r="H84" s="417">
        <v>900</v>
      </c>
      <c r="I84" s="417"/>
    </row>
    <row r="85" spans="1:9" ht="45" x14ac:dyDescent="0.2">
      <c r="A85" s="410">
        <v>77</v>
      </c>
      <c r="B85" s="410" t="s">
        <v>1151</v>
      </c>
      <c r="C85" s="410" t="s">
        <v>1222</v>
      </c>
      <c r="D85" s="410" t="s">
        <v>908</v>
      </c>
      <c r="E85" s="410" t="s">
        <v>1610</v>
      </c>
      <c r="F85" s="410" t="s">
        <v>319</v>
      </c>
      <c r="G85" s="456"/>
      <c r="H85" s="417">
        <v>600</v>
      </c>
      <c r="I85" s="417"/>
    </row>
    <row r="86" spans="1:9" ht="45" x14ac:dyDescent="0.2">
      <c r="A86" s="410">
        <v>78</v>
      </c>
      <c r="B86" s="410" t="s">
        <v>1114</v>
      </c>
      <c r="C86" s="410" t="s">
        <v>2109</v>
      </c>
      <c r="D86" s="410" t="s">
        <v>2110</v>
      </c>
      <c r="E86" s="410" t="s">
        <v>1611</v>
      </c>
      <c r="F86" s="410" t="s">
        <v>319</v>
      </c>
      <c r="G86" s="456"/>
      <c r="H86" s="417">
        <v>210</v>
      </c>
      <c r="I86" s="417"/>
    </row>
    <row r="87" spans="1:9" ht="45" x14ac:dyDescent="0.2">
      <c r="A87" s="410">
        <v>79</v>
      </c>
      <c r="B87" s="410" t="s">
        <v>1099</v>
      </c>
      <c r="C87" s="410" t="s">
        <v>1225</v>
      </c>
      <c r="D87" s="410" t="s">
        <v>909</v>
      </c>
      <c r="E87" s="410" t="s">
        <v>1612</v>
      </c>
      <c r="F87" s="410" t="s">
        <v>319</v>
      </c>
      <c r="G87" s="456"/>
      <c r="H87" s="417">
        <v>270</v>
      </c>
      <c r="I87" s="417"/>
    </row>
    <row r="88" spans="1:9" ht="30" x14ac:dyDescent="0.2">
      <c r="A88" s="410">
        <v>80</v>
      </c>
      <c r="B88" s="410" t="s">
        <v>1308</v>
      </c>
      <c r="C88" s="410" t="s">
        <v>2111</v>
      </c>
      <c r="D88" s="410" t="s">
        <v>2112</v>
      </c>
      <c r="E88" s="410" t="s">
        <v>2113</v>
      </c>
      <c r="F88" s="410" t="s">
        <v>319</v>
      </c>
      <c r="G88" s="456"/>
      <c r="H88" s="417">
        <v>180</v>
      </c>
      <c r="I88" s="417"/>
    </row>
    <row r="89" spans="1:9" ht="30" x14ac:dyDescent="0.2">
      <c r="A89" s="410">
        <v>81</v>
      </c>
      <c r="B89" s="410" t="s">
        <v>1226</v>
      </c>
      <c r="C89" s="410" t="s">
        <v>1227</v>
      </c>
      <c r="D89" s="410" t="s">
        <v>910</v>
      </c>
      <c r="E89" s="410" t="s">
        <v>1613</v>
      </c>
      <c r="F89" s="410" t="s">
        <v>319</v>
      </c>
      <c r="G89" s="456"/>
      <c r="H89" s="417">
        <v>900</v>
      </c>
      <c r="I89" s="417"/>
    </row>
    <row r="90" spans="1:9" ht="45" x14ac:dyDescent="0.2">
      <c r="A90" s="410">
        <v>82</v>
      </c>
      <c r="B90" s="410" t="s">
        <v>1170</v>
      </c>
      <c r="C90" s="410" t="s">
        <v>1228</v>
      </c>
      <c r="D90" s="410" t="s">
        <v>911</v>
      </c>
      <c r="E90" s="410" t="s">
        <v>1614</v>
      </c>
      <c r="F90" s="410" t="s">
        <v>319</v>
      </c>
      <c r="G90" s="456"/>
      <c r="H90" s="417">
        <v>600</v>
      </c>
      <c r="I90" s="417"/>
    </row>
    <row r="91" spans="1:9" ht="45" x14ac:dyDescent="0.2">
      <c r="A91" s="410">
        <v>83</v>
      </c>
      <c r="B91" s="410" t="s">
        <v>1229</v>
      </c>
      <c r="C91" s="410" t="s">
        <v>1230</v>
      </c>
      <c r="D91" s="410" t="s">
        <v>912</v>
      </c>
      <c r="E91" s="410" t="s">
        <v>1615</v>
      </c>
      <c r="F91" s="410" t="s">
        <v>319</v>
      </c>
      <c r="G91" s="456"/>
      <c r="H91" s="417">
        <v>540</v>
      </c>
      <c r="I91" s="417"/>
    </row>
    <row r="92" spans="1:9" ht="30" x14ac:dyDescent="0.2">
      <c r="A92" s="410">
        <v>84</v>
      </c>
      <c r="B92" s="410" t="s">
        <v>1101</v>
      </c>
      <c r="C92" s="410" t="s">
        <v>1231</v>
      </c>
      <c r="D92" s="410" t="s">
        <v>913</v>
      </c>
      <c r="E92" s="410" t="s">
        <v>1616</v>
      </c>
      <c r="F92" s="410" t="s">
        <v>319</v>
      </c>
      <c r="G92" s="456"/>
      <c r="H92" s="417">
        <v>480</v>
      </c>
      <c r="I92" s="417"/>
    </row>
    <row r="93" spans="1:9" ht="45" x14ac:dyDescent="0.2">
      <c r="A93" s="410">
        <v>85</v>
      </c>
      <c r="B93" s="410" t="s">
        <v>1232</v>
      </c>
      <c r="C93" s="410" t="s">
        <v>1233</v>
      </c>
      <c r="D93" s="410" t="s">
        <v>914</v>
      </c>
      <c r="E93" s="410" t="s">
        <v>1617</v>
      </c>
      <c r="F93" s="410" t="s">
        <v>319</v>
      </c>
      <c r="G93" s="456"/>
      <c r="H93" s="417">
        <v>360</v>
      </c>
      <c r="I93" s="417"/>
    </row>
    <row r="94" spans="1:9" ht="60" x14ac:dyDescent="0.2">
      <c r="A94" s="410">
        <v>86</v>
      </c>
      <c r="B94" s="410" t="s">
        <v>1234</v>
      </c>
      <c r="C94" s="410" t="s">
        <v>1100</v>
      </c>
      <c r="D94" s="410">
        <v>33001006804</v>
      </c>
      <c r="E94" s="410" t="s">
        <v>1618</v>
      </c>
      <c r="F94" s="410" t="s">
        <v>319</v>
      </c>
      <c r="G94" s="456"/>
      <c r="H94" s="417">
        <v>900</v>
      </c>
      <c r="I94" s="417"/>
    </row>
    <row r="95" spans="1:9" ht="45" x14ac:dyDescent="0.2">
      <c r="A95" s="410">
        <v>87</v>
      </c>
      <c r="B95" s="410" t="s">
        <v>1235</v>
      </c>
      <c r="C95" s="410" t="s">
        <v>1236</v>
      </c>
      <c r="D95" s="410">
        <v>33001073848</v>
      </c>
      <c r="E95" s="410" t="s">
        <v>1619</v>
      </c>
      <c r="F95" s="410" t="s">
        <v>319</v>
      </c>
      <c r="G95" s="456"/>
      <c r="H95" s="417">
        <v>540</v>
      </c>
      <c r="I95" s="417"/>
    </row>
    <row r="96" spans="1:9" ht="30" x14ac:dyDescent="0.2">
      <c r="A96" s="410">
        <v>88</v>
      </c>
      <c r="B96" s="410" t="s">
        <v>1237</v>
      </c>
      <c r="C96" s="410" t="s">
        <v>1238</v>
      </c>
      <c r="D96" s="410">
        <v>61004055072</v>
      </c>
      <c r="E96" s="410" t="s">
        <v>1620</v>
      </c>
      <c r="F96" s="410" t="s">
        <v>319</v>
      </c>
      <c r="G96" s="456"/>
      <c r="H96" s="417">
        <v>105</v>
      </c>
      <c r="I96" s="417"/>
    </row>
    <row r="97" spans="1:9" ht="75" x14ac:dyDescent="0.2">
      <c r="A97" s="410">
        <v>89</v>
      </c>
      <c r="B97" s="410" t="s">
        <v>1239</v>
      </c>
      <c r="C97" s="410" t="s">
        <v>1240</v>
      </c>
      <c r="D97" s="410" t="s">
        <v>915</v>
      </c>
      <c r="E97" s="410" t="s">
        <v>1621</v>
      </c>
      <c r="F97" s="410" t="s">
        <v>319</v>
      </c>
      <c r="G97" s="456"/>
      <c r="H97" s="417">
        <v>800</v>
      </c>
      <c r="I97" s="417"/>
    </row>
    <row r="98" spans="1:9" ht="45" x14ac:dyDescent="0.2">
      <c r="A98" s="410">
        <v>90</v>
      </c>
      <c r="B98" s="410" t="s">
        <v>1241</v>
      </c>
      <c r="C98" s="410" t="s">
        <v>1242</v>
      </c>
      <c r="D98" s="410" t="s">
        <v>916</v>
      </c>
      <c r="E98" s="410" t="s">
        <v>1622</v>
      </c>
      <c r="F98" s="410" t="s">
        <v>319</v>
      </c>
      <c r="G98" s="456"/>
      <c r="H98" s="417">
        <v>900</v>
      </c>
      <c r="I98" s="417"/>
    </row>
    <row r="99" spans="1:9" ht="60" x14ac:dyDescent="0.2">
      <c r="A99" s="410">
        <v>91</v>
      </c>
      <c r="B99" s="410" t="s">
        <v>1243</v>
      </c>
      <c r="C99" s="410" t="s">
        <v>1244</v>
      </c>
      <c r="D99" s="410">
        <v>62007010029</v>
      </c>
      <c r="E99" s="410" t="s">
        <v>1623</v>
      </c>
      <c r="F99" s="410" t="s">
        <v>319</v>
      </c>
      <c r="G99" s="456"/>
      <c r="H99" s="417">
        <v>300.02999999999997</v>
      </c>
      <c r="I99" s="417"/>
    </row>
    <row r="100" spans="1:9" ht="45" x14ac:dyDescent="0.2">
      <c r="A100" s="410">
        <v>92</v>
      </c>
      <c r="B100" s="410" t="s">
        <v>1106</v>
      </c>
      <c r="C100" s="410" t="s">
        <v>1245</v>
      </c>
      <c r="D100" s="410" t="s">
        <v>917</v>
      </c>
      <c r="E100" s="410" t="s">
        <v>1624</v>
      </c>
      <c r="F100" s="410" t="s">
        <v>319</v>
      </c>
      <c r="G100" s="456"/>
      <c r="H100" s="417">
        <v>180</v>
      </c>
      <c r="I100" s="417"/>
    </row>
    <row r="101" spans="1:9" ht="45" x14ac:dyDescent="0.2">
      <c r="A101" s="410">
        <v>93</v>
      </c>
      <c r="B101" s="410" t="s">
        <v>1217</v>
      </c>
      <c r="C101" s="410" t="s">
        <v>1246</v>
      </c>
      <c r="D101" s="410" t="s">
        <v>918</v>
      </c>
      <c r="E101" s="410" t="s">
        <v>1625</v>
      </c>
      <c r="F101" s="410" t="s">
        <v>319</v>
      </c>
      <c r="G101" s="456"/>
      <c r="H101" s="417">
        <v>600</v>
      </c>
      <c r="I101" s="417"/>
    </row>
    <row r="102" spans="1:9" ht="45" x14ac:dyDescent="0.2">
      <c r="A102" s="410">
        <v>94</v>
      </c>
      <c r="B102" s="410" t="s">
        <v>1247</v>
      </c>
      <c r="C102" s="410" t="s">
        <v>1248</v>
      </c>
      <c r="D102" s="410" t="s">
        <v>919</v>
      </c>
      <c r="E102" s="410" t="s">
        <v>1626</v>
      </c>
      <c r="F102" s="410" t="s">
        <v>319</v>
      </c>
      <c r="G102" s="456"/>
      <c r="H102" s="417">
        <v>540</v>
      </c>
      <c r="I102" s="417"/>
    </row>
    <row r="103" spans="1:9" ht="45" x14ac:dyDescent="0.2">
      <c r="A103" s="410">
        <v>95</v>
      </c>
      <c r="B103" s="410" t="s">
        <v>1249</v>
      </c>
      <c r="C103" s="410" t="s">
        <v>1250</v>
      </c>
      <c r="D103" s="410" t="s">
        <v>920</v>
      </c>
      <c r="E103" s="410" t="s">
        <v>1627</v>
      </c>
      <c r="F103" s="410" t="s">
        <v>319</v>
      </c>
      <c r="G103" s="456"/>
      <c r="H103" s="417">
        <v>900</v>
      </c>
      <c r="I103" s="417"/>
    </row>
    <row r="104" spans="1:9" ht="60" x14ac:dyDescent="0.2">
      <c r="A104" s="410">
        <v>96</v>
      </c>
      <c r="B104" s="410" t="s">
        <v>1187</v>
      </c>
      <c r="C104" s="410" t="s">
        <v>1251</v>
      </c>
      <c r="D104" s="410" t="s">
        <v>921</v>
      </c>
      <c r="E104" s="410" t="s">
        <v>1628</v>
      </c>
      <c r="F104" s="410" t="s">
        <v>319</v>
      </c>
      <c r="G104" s="456"/>
      <c r="H104" s="417">
        <v>600</v>
      </c>
      <c r="I104" s="417"/>
    </row>
    <row r="105" spans="1:9" ht="45" x14ac:dyDescent="0.2">
      <c r="A105" s="410">
        <v>97</v>
      </c>
      <c r="B105" s="410" t="s">
        <v>1099</v>
      </c>
      <c r="C105" s="410" t="s">
        <v>1252</v>
      </c>
      <c r="D105" s="410" t="s">
        <v>922</v>
      </c>
      <c r="E105" s="410" t="s">
        <v>1629</v>
      </c>
      <c r="F105" s="410" t="s">
        <v>319</v>
      </c>
      <c r="G105" s="456"/>
      <c r="H105" s="417">
        <v>540</v>
      </c>
      <c r="I105" s="417"/>
    </row>
    <row r="106" spans="1:9" ht="60" x14ac:dyDescent="0.2">
      <c r="A106" s="410">
        <v>98</v>
      </c>
      <c r="B106" s="410" t="s">
        <v>1123</v>
      </c>
      <c r="C106" s="410" t="s">
        <v>1227</v>
      </c>
      <c r="D106" s="410" t="s">
        <v>2114</v>
      </c>
      <c r="E106" s="410" t="s">
        <v>2115</v>
      </c>
      <c r="F106" s="410" t="s">
        <v>319</v>
      </c>
      <c r="G106" s="456"/>
      <c r="H106" s="417">
        <v>540</v>
      </c>
      <c r="I106" s="417"/>
    </row>
    <row r="107" spans="1:9" ht="45" x14ac:dyDescent="0.2">
      <c r="A107" s="410">
        <v>99</v>
      </c>
      <c r="B107" s="410" t="s">
        <v>1254</v>
      </c>
      <c r="C107" s="410" t="s">
        <v>1255</v>
      </c>
      <c r="D107" s="410" t="s">
        <v>923</v>
      </c>
      <c r="E107" s="410" t="s">
        <v>1631</v>
      </c>
      <c r="F107" s="410" t="s">
        <v>319</v>
      </c>
      <c r="G107" s="456"/>
      <c r="H107" s="417">
        <v>480</v>
      </c>
      <c r="I107" s="417"/>
    </row>
    <row r="108" spans="1:9" ht="45" x14ac:dyDescent="0.2">
      <c r="A108" s="410">
        <v>100</v>
      </c>
      <c r="B108" s="410" t="s">
        <v>1256</v>
      </c>
      <c r="C108" s="410" t="s">
        <v>1257</v>
      </c>
      <c r="D108" s="410" t="s">
        <v>924</v>
      </c>
      <c r="E108" s="410" t="s">
        <v>1632</v>
      </c>
      <c r="F108" s="410" t="s">
        <v>319</v>
      </c>
      <c r="G108" s="456"/>
      <c r="H108" s="417">
        <v>420</v>
      </c>
      <c r="I108" s="417"/>
    </row>
    <row r="109" spans="1:9" ht="45" x14ac:dyDescent="0.2">
      <c r="A109" s="410">
        <v>101</v>
      </c>
      <c r="B109" s="410" t="s">
        <v>1145</v>
      </c>
      <c r="C109" s="410" t="s">
        <v>1258</v>
      </c>
      <c r="D109" s="410" t="s">
        <v>925</v>
      </c>
      <c r="E109" s="410" t="s">
        <v>1633</v>
      </c>
      <c r="F109" s="410" t="s">
        <v>319</v>
      </c>
      <c r="G109" s="456"/>
      <c r="H109" s="417">
        <v>360</v>
      </c>
      <c r="I109" s="417"/>
    </row>
    <row r="110" spans="1:9" ht="75" x14ac:dyDescent="0.2">
      <c r="A110" s="410">
        <v>102</v>
      </c>
      <c r="B110" s="410" t="s">
        <v>1157</v>
      </c>
      <c r="C110" s="410" t="s">
        <v>1259</v>
      </c>
      <c r="D110" s="410">
        <v>35001108788</v>
      </c>
      <c r="E110" s="410" t="s">
        <v>2116</v>
      </c>
      <c r="F110" s="410" t="s">
        <v>319</v>
      </c>
      <c r="G110" s="456"/>
      <c r="H110" s="417">
        <v>210</v>
      </c>
      <c r="I110" s="417"/>
    </row>
    <row r="111" spans="1:9" ht="45" x14ac:dyDescent="0.2">
      <c r="A111" s="410">
        <v>103</v>
      </c>
      <c r="B111" s="410" t="s">
        <v>1260</v>
      </c>
      <c r="C111" s="410" t="s">
        <v>1261</v>
      </c>
      <c r="D111" s="410" t="s">
        <v>838</v>
      </c>
      <c r="E111" s="410" t="s">
        <v>1634</v>
      </c>
      <c r="F111" s="410" t="s">
        <v>319</v>
      </c>
      <c r="G111" s="456"/>
      <c r="H111" s="417">
        <v>900</v>
      </c>
      <c r="I111" s="417"/>
    </row>
    <row r="112" spans="1:9" ht="60" x14ac:dyDescent="0.2">
      <c r="A112" s="410">
        <v>104</v>
      </c>
      <c r="B112" s="410" t="s">
        <v>1241</v>
      </c>
      <c r="C112" s="410" t="s">
        <v>1262</v>
      </c>
      <c r="D112" s="410" t="s">
        <v>926</v>
      </c>
      <c r="E112" s="410" t="s">
        <v>1635</v>
      </c>
      <c r="F112" s="410" t="s">
        <v>319</v>
      </c>
      <c r="G112" s="456"/>
      <c r="H112" s="417">
        <v>600</v>
      </c>
      <c r="I112" s="417"/>
    </row>
    <row r="113" spans="1:9" ht="45" x14ac:dyDescent="0.2">
      <c r="A113" s="410">
        <v>105</v>
      </c>
      <c r="B113" s="410" t="s">
        <v>1093</v>
      </c>
      <c r="C113" s="410" t="s">
        <v>1218</v>
      </c>
      <c r="D113" s="410" t="s">
        <v>927</v>
      </c>
      <c r="E113" s="410" t="s">
        <v>1636</v>
      </c>
      <c r="F113" s="410" t="s">
        <v>319</v>
      </c>
      <c r="G113" s="456"/>
      <c r="H113" s="417">
        <v>540</v>
      </c>
      <c r="I113" s="417"/>
    </row>
    <row r="114" spans="1:9" ht="45" x14ac:dyDescent="0.2">
      <c r="A114" s="410">
        <v>106</v>
      </c>
      <c r="B114" s="410" t="s">
        <v>1263</v>
      </c>
      <c r="C114" s="410" t="s">
        <v>1264</v>
      </c>
      <c r="D114" s="410" t="s">
        <v>928</v>
      </c>
      <c r="E114" s="410" t="s">
        <v>1637</v>
      </c>
      <c r="F114" s="410" t="s">
        <v>319</v>
      </c>
      <c r="G114" s="456"/>
      <c r="H114" s="417">
        <v>360</v>
      </c>
      <c r="I114" s="417"/>
    </row>
    <row r="115" spans="1:9" ht="45" x14ac:dyDescent="0.2">
      <c r="A115" s="410">
        <v>107</v>
      </c>
      <c r="B115" s="410" t="s">
        <v>1265</v>
      </c>
      <c r="C115" s="410" t="s">
        <v>1266</v>
      </c>
      <c r="D115" s="410" t="s">
        <v>929</v>
      </c>
      <c r="E115" s="410" t="s">
        <v>1638</v>
      </c>
      <c r="F115" s="410" t="s">
        <v>319</v>
      </c>
      <c r="G115" s="456"/>
      <c r="H115" s="417">
        <v>900</v>
      </c>
      <c r="I115" s="417"/>
    </row>
    <row r="116" spans="1:9" ht="60" x14ac:dyDescent="0.2">
      <c r="A116" s="410">
        <v>108</v>
      </c>
      <c r="B116" s="410" t="s">
        <v>1267</v>
      </c>
      <c r="C116" s="410" t="s">
        <v>1268</v>
      </c>
      <c r="D116" s="410" t="s">
        <v>930</v>
      </c>
      <c r="E116" s="410" t="s">
        <v>1639</v>
      </c>
      <c r="F116" s="410" t="s">
        <v>319</v>
      </c>
      <c r="G116" s="456"/>
      <c r="H116" s="417">
        <v>600</v>
      </c>
      <c r="I116" s="417"/>
    </row>
    <row r="117" spans="1:9" ht="45" x14ac:dyDescent="0.2">
      <c r="A117" s="410">
        <v>109</v>
      </c>
      <c r="B117" s="410" t="s">
        <v>1099</v>
      </c>
      <c r="C117" s="410" t="s">
        <v>2057</v>
      </c>
      <c r="D117" s="410" t="s">
        <v>931</v>
      </c>
      <c r="E117" s="410" t="s">
        <v>1640</v>
      </c>
      <c r="F117" s="410" t="s">
        <v>319</v>
      </c>
      <c r="G117" s="456"/>
      <c r="H117" s="417">
        <v>540</v>
      </c>
      <c r="I117" s="417"/>
    </row>
    <row r="118" spans="1:9" ht="45" x14ac:dyDescent="0.2">
      <c r="A118" s="410">
        <v>110</v>
      </c>
      <c r="B118" s="410" t="s">
        <v>1217</v>
      </c>
      <c r="C118" s="410" t="s">
        <v>1269</v>
      </c>
      <c r="D118" s="410" t="s">
        <v>932</v>
      </c>
      <c r="E118" s="410" t="s">
        <v>1641</v>
      </c>
      <c r="F118" s="410" t="s">
        <v>319</v>
      </c>
      <c r="G118" s="456"/>
      <c r="H118" s="417">
        <v>360</v>
      </c>
      <c r="I118" s="417"/>
    </row>
    <row r="119" spans="1:9" ht="45" x14ac:dyDescent="0.2">
      <c r="A119" s="410">
        <v>111</v>
      </c>
      <c r="B119" s="410" t="s">
        <v>1157</v>
      </c>
      <c r="C119" s="410" t="s">
        <v>1270</v>
      </c>
      <c r="D119" s="410" t="s">
        <v>933</v>
      </c>
      <c r="E119" s="410" t="s">
        <v>1642</v>
      </c>
      <c r="F119" s="410" t="s">
        <v>319</v>
      </c>
      <c r="G119" s="456"/>
      <c r="H119" s="417">
        <v>540</v>
      </c>
      <c r="I119" s="417"/>
    </row>
    <row r="120" spans="1:9" ht="45" x14ac:dyDescent="0.2">
      <c r="A120" s="410">
        <v>112</v>
      </c>
      <c r="B120" s="410" t="s">
        <v>1271</v>
      </c>
      <c r="C120" s="410" t="s">
        <v>1272</v>
      </c>
      <c r="D120" s="410" t="s">
        <v>934</v>
      </c>
      <c r="E120" s="410" t="s">
        <v>1643</v>
      </c>
      <c r="F120" s="410" t="s">
        <v>319</v>
      </c>
      <c r="G120" s="456"/>
      <c r="H120" s="417">
        <v>900</v>
      </c>
      <c r="I120" s="417"/>
    </row>
    <row r="121" spans="1:9" ht="45" x14ac:dyDescent="0.2">
      <c r="A121" s="410">
        <v>113</v>
      </c>
      <c r="B121" s="410" t="s">
        <v>1273</v>
      </c>
      <c r="C121" s="410" t="s">
        <v>1274</v>
      </c>
      <c r="D121" s="410" t="s">
        <v>935</v>
      </c>
      <c r="E121" s="410" t="s">
        <v>1644</v>
      </c>
      <c r="F121" s="410" t="s">
        <v>319</v>
      </c>
      <c r="G121" s="456"/>
      <c r="H121" s="417">
        <v>210</v>
      </c>
      <c r="I121" s="417"/>
    </row>
    <row r="122" spans="1:9" ht="45" x14ac:dyDescent="0.2">
      <c r="A122" s="410">
        <v>114</v>
      </c>
      <c r="B122" s="410" t="s">
        <v>1223</v>
      </c>
      <c r="C122" s="410" t="s">
        <v>1275</v>
      </c>
      <c r="D122" s="410" t="s">
        <v>936</v>
      </c>
      <c r="E122" s="410" t="s">
        <v>1645</v>
      </c>
      <c r="F122" s="410" t="s">
        <v>319</v>
      </c>
      <c r="G122" s="456"/>
      <c r="H122" s="417">
        <v>510</v>
      </c>
      <c r="I122" s="417"/>
    </row>
    <row r="123" spans="1:9" ht="45" x14ac:dyDescent="0.2">
      <c r="A123" s="410">
        <v>115</v>
      </c>
      <c r="B123" s="410" t="s">
        <v>1276</v>
      </c>
      <c r="C123" s="410" t="s">
        <v>1277</v>
      </c>
      <c r="D123" s="410" t="s">
        <v>937</v>
      </c>
      <c r="E123" s="410" t="s">
        <v>1645</v>
      </c>
      <c r="F123" s="410" t="s">
        <v>319</v>
      </c>
      <c r="G123" s="456"/>
      <c r="H123" s="417">
        <v>510</v>
      </c>
      <c r="I123" s="417"/>
    </row>
    <row r="124" spans="1:9" ht="45" x14ac:dyDescent="0.2">
      <c r="A124" s="410">
        <v>116</v>
      </c>
      <c r="B124" s="410" t="s">
        <v>1278</v>
      </c>
      <c r="C124" s="410" t="s">
        <v>1279</v>
      </c>
      <c r="D124" s="410" t="s">
        <v>938</v>
      </c>
      <c r="E124" s="410" t="s">
        <v>1646</v>
      </c>
      <c r="F124" s="410" t="s">
        <v>319</v>
      </c>
      <c r="G124" s="456"/>
      <c r="H124" s="417">
        <v>480</v>
      </c>
      <c r="I124" s="417"/>
    </row>
    <row r="125" spans="1:9" ht="45" x14ac:dyDescent="0.2">
      <c r="A125" s="410">
        <v>117</v>
      </c>
      <c r="B125" s="410" t="s">
        <v>1101</v>
      </c>
      <c r="C125" s="410" t="s">
        <v>1280</v>
      </c>
      <c r="D125" s="410" t="s">
        <v>939</v>
      </c>
      <c r="E125" s="410" t="s">
        <v>1647</v>
      </c>
      <c r="F125" s="410" t="s">
        <v>319</v>
      </c>
      <c r="G125" s="456"/>
      <c r="H125" s="417">
        <v>450</v>
      </c>
      <c r="I125" s="417"/>
    </row>
    <row r="126" spans="1:9" ht="60" x14ac:dyDescent="0.2">
      <c r="A126" s="410">
        <v>118</v>
      </c>
      <c r="B126" s="410" t="s">
        <v>1123</v>
      </c>
      <c r="C126" s="410" t="s">
        <v>1281</v>
      </c>
      <c r="D126" s="410" t="s">
        <v>940</v>
      </c>
      <c r="E126" s="410" t="s">
        <v>1648</v>
      </c>
      <c r="F126" s="410" t="s">
        <v>319</v>
      </c>
      <c r="G126" s="456"/>
      <c r="H126" s="417">
        <v>600</v>
      </c>
      <c r="I126" s="417"/>
    </row>
    <row r="127" spans="1:9" ht="45" x14ac:dyDescent="0.2">
      <c r="A127" s="410">
        <v>119</v>
      </c>
      <c r="B127" s="410" t="s">
        <v>1147</v>
      </c>
      <c r="C127" s="410" t="s">
        <v>1282</v>
      </c>
      <c r="D127" s="410" t="s">
        <v>941</v>
      </c>
      <c r="E127" s="410" t="s">
        <v>1649</v>
      </c>
      <c r="F127" s="410" t="s">
        <v>319</v>
      </c>
      <c r="G127" s="456"/>
      <c r="H127" s="417">
        <v>240</v>
      </c>
      <c r="I127" s="417"/>
    </row>
    <row r="128" spans="1:9" ht="45" x14ac:dyDescent="0.2">
      <c r="A128" s="410">
        <v>120</v>
      </c>
      <c r="B128" s="410" t="s">
        <v>1110</v>
      </c>
      <c r="C128" s="410" t="s">
        <v>1283</v>
      </c>
      <c r="D128" s="410" t="s">
        <v>942</v>
      </c>
      <c r="E128" s="410" t="s">
        <v>1650</v>
      </c>
      <c r="F128" s="410" t="s">
        <v>319</v>
      </c>
      <c r="G128" s="456"/>
      <c r="H128" s="417">
        <v>420</v>
      </c>
      <c r="I128" s="417"/>
    </row>
    <row r="129" spans="1:9" ht="30" x14ac:dyDescent="0.2">
      <c r="A129" s="410">
        <v>121</v>
      </c>
      <c r="B129" s="410" t="s">
        <v>1101</v>
      </c>
      <c r="C129" s="410" t="s">
        <v>1284</v>
      </c>
      <c r="D129" s="410" t="s">
        <v>943</v>
      </c>
      <c r="E129" s="410" t="s">
        <v>1651</v>
      </c>
      <c r="F129" s="410" t="s">
        <v>319</v>
      </c>
      <c r="G129" s="456"/>
      <c r="H129" s="417">
        <v>900</v>
      </c>
      <c r="I129" s="417"/>
    </row>
    <row r="130" spans="1:9" ht="45" x14ac:dyDescent="0.2">
      <c r="A130" s="410">
        <v>122</v>
      </c>
      <c r="B130" s="410" t="s">
        <v>1285</v>
      </c>
      <c r="C130" s="410" t="s">
        <v>1286</v>
      </c>
      <c r="D130" s="410" t="s">
        <v>944</v>
      </c>
      <c r="E130" s="410" t="s">
        <v>1652</v>
      </c>
      <c r="F130" s="410" t="s">
        <v>319</v>
      </c>
      <c r="G130" s="456"/>
      <c r="H130" s="417">
        <v>600</v>
      </c>
      <c r="I130" s="417"/>
    </row>
    <row r="131" spans="1:9" ht="45" x14ac:dyDescent="0.2">
      <c r="A131" s="410">
        <v>123</v>
      </c>
      <c r="B131" s="410" t="s">
        <v>1287</v>
      </c>
      <c r="C131" s="410" t="s">
        <v>1288</v>
      </c>
      <c r="D131" s="410" t="s">
        <v>945</v>
      </c>
      <c r="E131" s="410" t="s">
        <v>1653</v>
      </c>
      <c r="F131" s="410" t="s">
        <v>319</v>
      </c>
      <c r="G131" s="456"/>
      <c r="H131" s="417">
        <v>540</v>
      </c>
      <c r="I131" s="417"/>
    </row>
    <row r="132" spans="1:9" ht="30" x14ac:dyDescent="0.2">
      <c r="A132" s="410">
        <v>124</v>
      </c>
      <c r="B132" s="410" t="s">
        <v>1099</v>
      </c>
      <c r="C132" s="410" t="s">
        <v>1289</v>
      </c>
      <c r="D132" s="410" t="s">
        <v>946</v>
      </c>
      <c r="E132" s="410" t="s">
        <v>1654</v>
      </c>
      <c r="F132" s="410" t="s">
        <v>319</v>
      </c>
      <c r="G132" s="456"/>
      <c r="H132" s="417">
        <v>180</v>
      </c>
      <c r="I132" s="417"/>
    </row>
    <row r="133" spans="1:9" ht="45" x14ac:dyDescent="0.2">
      <c r="A133" s="410">
        <v>125</v>
      </c>
      <c r="B133" s="410" t="s">
        <v>1183</v>
      </c>
      <c r="C133" s="410" t="s">
        <v>1290</v>
      </c>
      <c r="D133" s="410" t="s">
        <v>947</v>
      </c>
      <c r="E133" s="410" t="s">
        <v>1655</v>
      </c>
      <c r="F133" s="410" t="s">
        <v>319</v>
      </c>
      <c r="G133" s="456"/>
      <c r="H133" s="417">
        <v>420</v>
      </c>
      <c r="I133" s="417"/>
    </row>
    <row r="134" spans="1:9" ht="45" x14ac:dyDescent="0.2">
      <c r="A134" s="410">
        <v>126</v>
      </c>
      <c r="B134" s="410" t="s">
        <v>2117</v>
      </c>
      <c r="C134" s="410" t="s">
        <v>1478</v>
      </c>
      <c r="D134" s="410" t="s">
        <v>2118</v>
      </c>
      <c r="E134" s="410" t="s">
        <v>2119</v>
      </c>
      <c r="F134" s="410" t="s">
        <v>319</v>
      </c>
      <c r="G134" s="456"/>
      <c r="H134" s="417">
        <v>300</v>
      </c>
      <c r="I134" s="417"/>
    </row>
    <row r="135" spans="1:9" ht="45" x14ac:dyDescent="0.2">
      <c r="A135" s="410">
        <v>127</v>
      </c>
      <c r="B135" s="410" t="s">
        <v>1160</v>
      </c>
      <c r="C135" s="410" t="s">
        <v>2120</v>
      </c>
      <c r="D135" s="410" t="s">
        <v>2121</v>
      </c>
      <c r="E135" s="410" t="s">
        <v>2122</v>
      </c>
      <c r="F135" s="410" t="s">
        <v>319</v>
      </c>
      <c r="G135" s="456"/>
      <c r="H135" s="417">
        <v>150</v>
      </c>
      <c r="I135" s="417"/>
    </row>
    <row r="136" spans="1:9" ht="30" x14ac:dyDescent="0.2">
      <c r="A136" s="410">
        <v>128</v>
      </c>
      <c r="B136" s="410" t="s">
        <v>1254</v>
      </c>
      <c r="C136" s="410" t="s">
        <v>1293</v>
      </c>
      <c r="D136" s="410" t="s">
        <v>948</v>
      </c>
      <c r="E136" s="410" t="s">
        <v>1657</v>
      </c>
      <c r="F136" s="410" t="s">
        <v>319</v>
      </c>
      <c r="G136" s="456"/>
      <c r="H136" s="417">
        <v>300</v>
      </c>
      <c r="I136" s="417"/>
    </row>
    <row r="137" spans="1:9" ht="75" x14ac:dyDescent="0.2">
      <c r="A137" s="410">
        <v>129</v>
      </c>
      <c r="B137" s="410" t="s">
        <v>1249</v>
      </c>
      <c r="C137" s="410" t="s">
        <v>1294</v>
      </c>
      <c r="D137" s="410" t="s">
        <v>949</v>
      </c>
      <c r="E137" s="410" t="s">
        <v>1658</v>
      </c>
      <c r="F137" s="410" t="s">
        <v>319</v>
      </c>
      <c r="G137" s="456"/>
      <c r="H137" s="417">
        <v>600</v>
      </c>
      <c r="I137" s="417"/>
    </row>
    <row r="138" spans="1:9" ht="45" x14ac:dyDescent="0.2">
      <c r="A138" s="410">
        <v>130</v>
      </c>
      <c r="B138" s="410" t="s">
        <v>1099</v>
      </c>
      <c r="C138" s="410" t="s">
        <v>1295</v>
      </c>
      <c r="D138" s="410" t="s">
        <v>950</v>
      </c>
      <c r="E138" s="410" t="s">
        <v>1659</v>
      </c>
      <c r="F138" s="410" t="s">
        <v>319</v>
      </c>
      <c r="G138" s="456"/>
      <c r="H138" s="417">
        <v>600</v>
      </c>
      <c r="I138" s="417"/>
    </row>
    <row r="139" spans="1:9" ht="45" x14ac:dyDescent="0.2">
      <c r="A139" s="410">
        <v>131</v>
      </c>
      <c r="B139" s="410" t="s">
        <v>1296</v>
      </c>
      <c r="C139" s="410" t="s">
        <v>1295</v>
      </c>
      <c r="D139" s="410" t="s">
        <v>951</v>
      </c>
      <c r="E139" s="410" t="s">
        <v>1660</v>
      </c>
      <c r="F139" s="410" t="s">
        <v>319</v>
      </c>
      <c r="G139" s="456"/>
      <c r="H139" s="417">
        <v>450</v>
      </c>
      <c r="I139" s="417"/>
    </row>
    <row r="140" spans="1:9" ht="45" x14ac:dyDescent="0.2">
      <c r="A140" s="410">
        <v>132</v>
      </c>
      <c r="B140" s="410" t="s">
        <v>1174</v>
      </c>
      <c r="C140" s="410" t="s">
        <v>1297</v>
      </c>
      <c r="D140" s="410" t="s">
        <v>952</v>
      </c>
      <c r="E140" s="410" t="s">
        <v>1660</v>
      </c>
      <c r="F140" s="410" t="s">
        <v>319</v>
      </c>
      <c r="G140" s="456"/>
      <c r="H140" s="417">
        <v>450</v>
      </c>
      <c r="I140" s="417"/>
    </row>
    <row r="141" spans="1:9" ht="45" x14ac:dyDescent="0.2">
      <c r="A141" s="410">
        <v>133</v>
      </c>
      <c r="B141" s="410" t="s">
        <v>1298</v>
      </c>
      <c r="C141" s="410" t="s">
        <v>1299</v>
      </c>
      <c r="D141" s="410">
        <v>18001038373</v>
      </c>
      <c r="E141" s="410" t="s">
        <v>1661</v>
      </c>
      <c r="F141" s="410" t="s">
        <v>319</v>
      </c>
      <c r="G141" s="456"/>
      <c r="H141" s="417">
        <v>300</v>
      </c>
      <c r="I141" s="417"/>
    </row>
    <row r="142" spans="1:9" ht="30" x14ac:dyDescent="0.2">
      <c r="A142" s="410">
        <v>134</v>
      </c>
      <c r="B142" s="410" t="s">
        <v>1300</v>
      </c>
      <c r="C142" s="410" t="s">
        <v>1301</v>
      </c>
      <c r="D142" s="410">
        <v>18001064056</v>
      </c>
      <c r="E142" s="410" t="s">
        <v>1620</v>
      </c>
      <c r="F142" s="410" t="s">
        <v>319</v>
      </c>
      <c r="G142" s="456"/>
      <c r="H142" s="417">
        <v>210</v>
      </c>
      <c r="I142" s="417"/>
    </row>
    <row r="143" spans="1:9" ht="45" x14ac:dyDescent="0.2">
      <c r="A143" s="410">
        <v>135</v>
      </c>
      <c r="B143" s="410" t="s">
        <v>1302</v>
      </c>
      <c r="C143" s="410" t="s">
        <v>1203</v>
      </c>
      <c r="D143" s="410">
        <v>18001012091</v>
      </c>
      <c r="E143" s="410" t="s">
        <v>1662</v>
      </c>
      <c r="F143" s="410" t="s">
        <v>319</v>
      </c>
      <c r="G143" s="456"/>
      <c r="H143" s="417">
        <v>240</v>
      </c>
      <c r="I143" s="417"/>
    </row>
    <row r="144" spans="1:9" ht="45" x14ac:dyDescent="0.2">
      <c r="A144" s="410">
        <v>136</v>
      </c>
      <c r="B144" s="410" t="s">
        <v>1127</v>
      </c>
      <c r="C144" s="410" t="s">
        <v>1303</v>
      </c>
      <c r="D144" s="410">
        <v>18001066743</v>
      </c>
      <c r="E144" s="410" t="s">
        <v>1663</v>
      </c>
      <c r="F144" s="410" t="s">
        <v>319</v>
      </c>
      <c r="G144" s="456"/>
      <c r="H144" s="417">
        <v>150</v>
      </c>
      <c r="I144" s="417"/>
    </row>
    <row r="145" spans="1:9" ht="45" x14ac:dyDescent="0.2">
      <c r="A145" s="410">
        <v>137</v>
      </c>
      <c r="B145" s="410" t="s">
        <v>1123</v>
      </c>
      <c r="C145" s="410" t="s">
        <v>1304</v>
      </c>
      <c r="D145" s="410">
        <v>54001050687</v>
      </c>
      <c r="E145" s="410" t="s">
        <v>1664</v>
      </c>
      <c r="F145" s="410" t="s">
        <v>319</v>
      </c>
      <c r="G145" s="456"/>
      <c r="H145" s="417">
        <v>300</v>
      </c>
      <c r="I145" s="417"/>
    </row>
    <row r="146" spans="1:9" ht="30" x14ac:dyDescent="0.2">
      <c r="A146" s="410">
        <v>138</v>
      </c>
      <c r="B146" s="410" t="s">
        <v>1099</v>
      </c>
      <c r="C146" s="410" t="s">
        <v>1305</v>
      </c>
      <c r="D146" s="410">
        <v>54001053412</v>
      </c>
      <c r="E146" s="410" t="s">
        <v>1620</v>
      </c>
      <c r="F146" s="410" t="s">
        <v>319</v>
      </c>
      <c r="G146" s="456"/>
      <c r="H146" s="417">
        <v>210</v>
      </c>
      <c r="I146" s="417"/>
    </row>
    <row r="147" spans="1:9" ht="45" x14ac:dyDescent="0.2">
      <c r="A147" s="410">
        <v>139</v>
      </c>
      <c r="B147" s="410" t="s">
        <v>1306</v>
      </c>
      <c r="C147" s="410" t="s">
        <v>1307</v>
      </c>
      <c r="D147" s="410">
        <v>54001055795</v>
      </c>
      <c r="E147" s="410" t="s">
        <v>1665</v>
      </c>
      <c r="F147" s="410" t="s">
        <v>319</v>
      </c>
      <c r="G147" s="456"/>
      <c r="H147" s="417">
        <v>240</v>
      </c>
      <c r="I147" s="417"/>
    </row>
    <row r="148" spans="1:9" ht="45" x14ac:dyDescent="0.2">
      <c r="A148" s="410">
        <v>140</v>
      </c>
      <c r="B148" s="410" t="s">
        <v>1308</v>
      </c>
      <c r="C148" s="410" t="s">
        <v>1309</v>
      </c>
      <c r="D148" s="410">
        <v>54001054483</v>
      </c>
      <c r="E148" s="410" t="s">
        <v>1666</v>
      </c>
      <c r="F148" s="410" t="s">
        <v>319</v>
      </c>
      <c r="G148" s="456"/>
      <c r="H148" s="417">
        <v>150</v>
      </c>
      <c r="I148" s="417"/>
    </row>
    <row r="149" spans="1:9" ht="45" x14ac:dyDescent="0.2">
      <c r="A149" s="410">
        <v>141</v>
      </c>
      <c r="B149" s="410" t="s">
        <v>1265</v>
      </c>
      <c r="C149" s="410" t="s">
        <v>1310</v>
      </c>
      <c r="D149" s="410">
        <v>12001026987</v>
      </c>
      <c r="E149" s="410" t="s">
        <v>1667</v>
      </c>
      <c r="F149" s="410" t="s">
        <v>319</v>
      </c>
      <c r="G149" s="456"/>
      <c r="H149" s="417">
        <v>300</v>
      </c>
      <c r="I149" s="417"/>
    </row>
    <row r="150" spans="1:9" ht="60" x14ac:dyDescent="0.2">
      <c r="A150" s="410">
        <v>142</v>
      </c>
      <c r="B150" s="410" t="s">
        <v>1311</v>
      </c>
      <c r="C150" s="410" t="s">
        <v>1312</v>
      </c>
      <c r="D150" s="410">
        <v>12001084233</v>
      </c>
      <c r="E150" s="410" t="s">
        <v>1668</v>
      </c>
      <c r="F150" s="410" t="s">
        <v>319</v>
      </c>
      <c r="G150" s="456"/>
      <c r="H150" s="417">
        <v>210</v>
      </c>
      <c r="I150" s="417"/>
    </row>
    <row r="151" spans="1:9" ht="45" x14ac:dyDescent="0.2">
      <c r="A151" s="410">
        <v>143</v>
      </c>
      <c r="B151" s="410" t="s">
        <v>1313</v>
      </c>
      <c r="C151" s="410" t="s">
        <v>1314</v>
      </c>
      <c r="D151" s="410">
        <v>12001013498</v>
      </c>
      <c r="E151" s="410" t="s">
        <v>1669</v>
      </c>
      <c r="F151" s="410" t="s">
        <v>319</v>
      </c>
      <c r="G151" s="456"/>
      <c r="H151" s="417">
        <v>240</v>
      </c>
      <c r="I151" s="417"/>
    </row>
    <row r="152" spans="1:9" ht="45" x14ac:dyDescent="0.2">
      <c r="A152" s="410">
        <v>144</v>
      </c>
      <c r="B152" s="410" t="s">
        <v>1473</v>
      </c>
      <c r="C152" s="410" t="s">
        <v>2123</v>
      </c>
      <c r="D152" s="410">
        <v>12001077775</v>
      </c>
      <c r="E152" s="410" t="s">
        <v>1670</v>
      </c>
      <c r="F152" s="410" t="s">
        <v>319</v>
      </c>
      <c r="G152" s="456"/>
      <c r="H152" s="417">
        <v>150</v>
      </c>
      <c r="I152" s="417"/>
    </row>
    <row r="153" spans="1:9" ht="45" x14ac:dyDescent="0.2">
      <c r="A153" s="410">
        <v>145</v>
      </c>
      <c r="B153" s="410" t="s">
        <v>1317</v>
      </c>
      <c r="C153" s="410" t="s">
        <v>1318</v>
      </c>
      <c r="D153" s="410">
        <v>47001001378</v>
      </c>
      <c r="E153" s="410" t="s">
        <v>1671</v>
      </c>
      <c r="F153" s="410" t="s">
        <v>319</v>
      </c>
      <c r="G153" s="456"/>
      <c r="H153" s="417">
        <v>450</v>
      </c>
      <c r="I153" s="417"/>
    </row>
    <row r="154" spans="1:9" ht="45" x14ac:dyDescent="0.2">
      <c r="A154" s="410">
        <v>146</v>
      </c>
      <c r="B154" s="410" t="s">
        <v>1319</v>
      </c>
      <c r="C154" s="410" t="s">
        <v>1320</v>
      </c>
      <c r="D154" s="410">
        <v>47001001154</v>
      </c>
      <c r="E154" s="410" t="s">
        <v>1672</v>
      </c>
      <c r="F154" s="410" t="s">
        <v>319</v>
      </c>
      <c r="G154" s="456"/>
      <c r="H154" s="417">
        <v>210</v>
      </c>
      <c r="I154" s="417"/>
    </row>
    <row r="155" spans="1:9" ht="45" x14ac:dyDescent="0.2">
      <c r="A155" s="410">
        <v>147</v>
      </c>
      <c r="B155" s="410" t="s">
        <v>1321</v>
      </c>
      <c r="C155" s="410" t="s">
        <v>1266</v>
      </c>
      <c r="D155" s="410">
        <v>47001008071</v>
      </c>
      <c r="E155" s="410" t="s">
        <v>1673</v>
      </c>
      <c r="F155" s="410" t="s">
        <v>319</v>
      </c>
      <c r="G155" s="456"/>
      <c r="H155" s="417">
        <v>240</v>
      </c>
      <c r="I155" s="417"/>
    </row>
    <row r="156" spans="1:9" ht="45" x14ac:dyDescent="0.2">
      <c r="A156" s="410">
        <v>148</v>
      </c>
      <c r="B156" s="410" t="s">
        <v>1322</v>
      </c>
      <c r="C156" s="410" t="s">
        <v>1266</v>
      </c>
      <c r="D156" s="410">
        <v>47001025559</v>
      </c>
      <c r="E156" s="410" t="s">
        <v>1674</v>
      </c>
      <c r="F156" s="410" t="s">
        <v>319</v>
      </c>
      <c r="G156" s="456"/>
      <c r="H156" s="417">
        <v>150</v>
      </c>
      <c r="I156" s="417"/>
    </row>
    <row r="157" spans="1:9" ht="45" x14ac:dyDescent="0.2">
      <c r="A157" s="410">
        <v>149</v>
      </c>
      <c r="B157" s="410" t="s">
        <v>2124</v>
      </c>
      <c r="C157" s="410" t="s">
        <v>2125</v>
      </c>
      <c r="D157" s="410">
        <v>28001071961</v>
      </c>
      <c r="E157" s="410" t="s">
        <v>1675</v>
      </c>
      <c r="F157" s="410" t="s">
        <v>319</v>
      </c>
      <c r="G157" s="456"/>
      <c r="H157" s="417">
        <v>450</v>
      </c>
      <c r="I157" s="417"/>
    </row>
    <row r="158" spans="1:9" ht="45" x14ac:dyDescent="0.2">
      <c r="A158" s="410">
        <v>150</v>
      </c>
      <c r="B158" s="410" t="s">
        <v>1323</v>
      </c>
      <c r="C158" s="410" t="s">
        <v>1324</v>
      </c>
      <c r="D158" s="410">
        <v>28001114977</v>
      </c>
      <c r="E158" s="410" t="s">
        <v>1676</v>
      </c>
      <c r="F158" s="410" t="s">
        <v>319</v>
      </c>
      <c r="G158" s="456"/>
      <c r="H158" s="417">
        <v>120</v>
      </c>
      <c r="I158" s="417"/>
    </row>
    <row r="159" spans="1:9" ht="45" x14ac:dyDescent="0.2">
      <c r="A159" s="410">
        <v>151</v>
      </c>
      <c r="B159" s="410" t="s">
        <v>2126</v>
      </c>
      <c r="C159" s="410" t="s">
        <v>2127</v>
      </c>
      <c r="D159" s="410">
        <v>28001003740</v>
      </c>
      <c r="E159" s="410" t="s">
        <v>2128</v>
      </c>
      <c r="F159" s="410" t="s">
        <v>319</v>
      </c>
      <c r="G159" s="456"/>
      <c r="H159" s="417">
        <v>240</v>
      </c>
      <c r="I159" s="417"/>
    </row>
    <row r="160" spans="1:9" ht="45" x14ac:dyDescent="0.2">
      <c r="A160" s="410">
        <v>152</v>
      </c>
      <c r="B160" s="410" t="s">
        <v>2129</v>
      </c>
      <c r="C160" s="410" t="s">
        <v>2130</v>
      </c>
      <c r="D160" s="410">
        <v>10001068315</v>
      </c>
      <c r="E160" s="410" t="s">
        <v>1677</v>
      </c>
      <c r="F160" s="410" t="s">
        <v>319</v>
      </c>
      <c r="G160" s="456"/>
      <c r="H160" s="417">
        <v>150</v>
      </c>
      <c r="I160" s="417"/>
    </row>
    <row r="161" spans="1:9" ht="45" x14ac:dyDescent="0.2">
      <c r="A161" s="410">
        <v>153</v>
      </c>
      <c r="B161" s="410" t="s">
        <v>1329</v>
      </c>
      <c r="C161" s="410" t="s">
        <v>1330</v>
      </c>
      <c r="D161" s="410">
        <v>28001002001</v>
      </c>
      <c r="E161" s="410" t="s">
        <v>1678</v>
      </c>
      <c r="F161" s="410" t="s">
        <v>319</v>
      </c>
      <c r="G161" s="456"/>
      <c r="H161" s="417">
        <v>105</v>
      </c>
      <c r="I161" s="417"/>
    </row>
    <row r="162" spans="1:9" ht="45" x14ac:dyDescent="0.2">
      <c r="A162" s="410">
        <v>154</v>
      </c>
      <c r="B162" s="410" t="s">
        <v>2131</v>
      </c>
      <c r="C162" s="410" t="s">
        <v>2132</v>
      </c>
      <c r="D162" s="410">
        <v>37001000935</v>
      </c>
      <c r="E162" s="410" t="s">
        <v>2133</v>
      </c>
      <c r="F162" s="410" t="s">
        <v>319</v>
      </c>
      <c r="G162" s="456"/>
      <c r="H162" s="417">
        <v>300</v>
      </c>
      <c r="I162" s="417"/>
    </row>
    <row r="163" spans="1:9" ht="45" x14ac:dyDescent="0.2">
      <c r="A163" s="410">
        <v>155</v>
      </c>
      <c r="B163" s="410" t="s">
        <v>1273</v>
      </c>
      <c r="C163" s="410" t="s">
        <v>1331</v>
      </c>
      <c r="D163" s="410">
        <v>53001014130</v>
      </c>
      <c r="E163" s="410" t="s">
        <v>1679</v>
      </c>
      <c r="F163" s="410" t="s">
        <v>319</v>
      </c>
      <c r="G163" s="456"/>
      <c r="H163" s="417">
        <v>300</v>
      </c>
      <c r="I163" s="417"/>
    </row>
    <row r="164" spans="1:9" ht="45" x14ac:dyDescent="0.2">
      <c r="A164" s="410">
        <v>156</v>
      </c>
      <c r="B164" s="410" t="s">
        <v>1332</v>
      </c>
      <c r="C164" s="410" t="s">
        <v>1333</v>
      </c>
      <c r="D164" s="410">
        <v>60003012575</v>
      </c>
      <c r="E164" s="410" t="s">
        <v>1680</v>
      </c>
      <c r="F164" s="410" t="s">
        <v>319</v>
      </c>
      <c r="G164" s="456"/>
      <c r="H164" s="417">
        <v>240</v>
      </c>
      <c r="I164" s="417"/>
    </row>
    <row r="165" spans="1:9" ht="45" x14ac:dyDescent="0.2">
      <c r="A165" s="410">
        <v>157</v>
      </c>
      <c r="B165" s="410" t="s">
        <v>1334</v>
      </c>
      <c r="C165" s="410" t="s">
        <v>2134</v>
      </c>
      <c r="D165" s="410">
        <v>53001011893</v>
      </c>
      <c r="E165" s="410" t="s">
        <v>2135</v>
      </c>
      <c r="F165" s="410" t="s">
        <v>319</v>
      </c>
      <c r="G165" s="456"/>
      <c r="H165" s="417">
        <v>210</v>
      </c>
      <c r="I165" s="417"/>
    </row>
    <row r="166" spans="1:9" ht="45" x14ac:dyDescent="0.2">
      <c r="A166" s="410">
        <v>158</v>
      </c>
      <c r="B166" s="410" t="s">
        <v>1093</v>
      </c>
      <c r="C166" s="410" t="s">
        <v>1335</v>
      </c>
      <c r="D166" s="410">
        <v>53001005384</v>
      </c>
      <c r="E166" s="410" t="s">
        <v>1681</v>
      </c>
      <c r="F166" s="410" t="s">
        <v>319</v>
      </c>
      <c r="G166" s="456"/>
      <c r="H166" s="417">
        <v>150</v>
      </c>
      <c r="I166" s="417"/>
    </row>
    <row r="167" spans="1:9" ht="45" x14ac:dyDescent="0.2">
      <c r="A167" s="410">
        <v>159</v>
      </c>
      <c r="B167" s="410" t="s">
        <v>1334</v>
      </c>
      <c r="C167" s="410" t="s">
        <v>1250</v>
      </c>
      <c r="D167" s="410" t="s">
        <v>953</v>
      </c>
      <c r="E167" s="410" t="s">
        <v>1682</v>
      </c>
      <c r="F167" s="410" t="s">
        <v>319</v>
      </c>
      <c r="G167" s="456"/>
      <c r="H167" s="417">
        <v>300</v>
      </c>
      <c r="I167" s="417"/>
    </row>
    <row r="168" spans="1:9" ht="45" x14ac:dyDescent="0.2">
      <c r="A168" s="410">
        <v>160</v>
      </c>
      <c r="B168" s="410" t="s">
        <v>1189</v>
      </c>
      <c r="C168" s="410" t="s">
        <v>1336</v>
      </c>
      <c r="D168" s="410" t="s">
        <v>954</v>
      </c>
      <c r="E168" s="410" t="s">
        <v>1683</v>
      </c>
      <c r="F168" s="410" t="s">
        <v>319</v>
      </c>
      <c r="G168" s="456"/>
      <c r="H168" s="417">
        <v>240</v>
      </c>
      <c r="I168" s="417"/>
    </row>
    <row r="169" spans="1:9" ht="45" x14ac:dyDescent="0.2">
      <c r="A169" s="410">
        <v>161</v>
      </c>
      <c r="B169" s="410" t="s">
        <v>1209</v>
      </c>
      <c r="C169" s="410" t="s">
        <v>1337</v>
      </c>
      <c r="D169" s="410" t="s">
        <v>955</v>
      </c>
      <c r="E169" s="410" t="s">
        <v>1684</v>
      </c>
      <c r="F169" s="410" t="s">
        <v>319</v>
      </c>
      <c r="G169" s="456"/>
      <c r="H169" s="417">
        <v>150</v>
      </c>
      <c r="I169" s="417"/>
    </row>
    <row r="170" spans="1:9" ht="30" x14ac:dyDescent="0.2">
      <c r="A170" s="410">
        <v>162</v>
      </c>
      <c r="B170" s="410" t="s">
        <v>1338</v>
      </c>
      <c r="C170" s="410" t="s">
        <v>1168</v>
      </c>
      <c r="D170" s="410">
        <v>10001006042</v>
      </c>
      <c r="E170" s="410" t="s">
        <v>1685</v>
      </c>
      <c r="F170" s="410" t="s">
        <v>319</v>
      </c>
      <c r="G170" s="456"/>
      <c r="H170" s="417">
        <v>240</v>
      </c>
      <c r="I170" s="417"/>
    </row>
    <row r="171" spans="1:9" ht="45" x14ac:dyDescent="0.2">
      <c r="A171" s="410">
        <v>163</v>
      </c>
      <c r="B171" s="410" t="s">
        <v>1265</v>
      </c>
      <c r="C171" s="410" t="s">
        <v>1339</v>
      </c>
      <c r="D171" s="410">
        <v>49001002687</v>
      </c>
      <c r="E171" s="410" t="s">
        <v>1686</v>
      </c>
      <c r="F171" s="410" t="s">
        <v>319</v>
      </c>
      <c r="G171" s="456"/>
      <c r="H171" s="417">
        <v>210</v>
      </c>
      <c r="I171" s="417"/>
    </row>
    <row r="172" spans="1:9" ht="45" x14ac:dyDescent="0.2">
      <c r="A172" s="410">
        <v>164</v>
      </c>
      <c r="B172" s="410" t="s">
        <v>1456</v>
      </c>
      <c r="C172" s="410" t="s">
        <v>2136</v>
      </c>
      <c r="D172" s="410">
        <v>49001003828</v>
      </c>
      <c r="E172" s="410" t="s">
        <v>1687</v>
      </c>
      <c r="F172" s="410" t="s">
        <v>319</v>
      </c>
      <c r="G172" s="456"/>
      <c r="H172" s="417">
        <v>75</v>
      </c>
      <c r="I172" s="417"/>
    </row>
    <row r="173" spans="1:9" ht="45" x14ac:dyDescent="0.2">
      <c r="A173" s="410">
        <v>165</v>
      </c>
      <c r="B173" s="410" t="s">
        <v>1101</v>
      </c>
      <c r="C173" s="410" t="s">
        <v>1340</v>
      </c>
      <c r="D173" s="410">
        <v>49001015213</v>
      </c>
      <c r="E173" s="410" t="s">
        <v>1687</v>
      </c>
      <c r="F173" s="410" t="s">
        <v>319</v>
      </c>
      <c r="G173" s="456"/>
      <c r="H173" s="417">
        <v>75</v>
      </c>
      <c r="I173" s="417"/>
    </row>
    <row r="174" spans="1:9" ht="30" x14ac:dyDescent="0.2">
      <c r="A174" s="410">
        <v>166</v>
      </c>
      <c r="B174" s="410" t="s">
        <v>1160</v>
      </c>
      <c r="C174" s="410" t="s">
        <v>1341</v>
      </c>
      <c r="D174" s="410">
        <v>34001005669</v>
      </c>
      <c r="E174" s="410" t="s">
        <v>1688</v>
      </c>
      <c r="F174" s="410" t="s">
        <v>319</v>
      </c>
      <c r="G174" s="456"/>
      <c r="H174" s="417">
        <v>240</v>
      </c>
      <c r="I174" s="417"/>
    </row>
    <row r="175" spans="1:9" ht="45" x14ac:dyDescent="0.2">
      <c r="A175" s="410">
        <v>167</v>
      </c>
      <c r="B175" s="410" t="s">
        <v>1287</v>
      </c>
      <c r="C175" s="410" t="s">
        <v>1342</v>
      </c>
      <c r="D175" s="410">
        <v>41001004889</v>
      </c>
      <c r="E175" s="410" t="s">
        <v>1689</v>
      </c>
      <c r="F175" s="410" t="s">
        <v>319</v>
      </c>
      <c r="G175" s="456"/>
      <c r="H175" s="417">
        <v>240</v>
      </c>
      <c r="I175" s="417"/>
    </row>
    <row r="176" spans="1:9" ht="45" x14ac:dyDescent="0.2">
      <c r="A176" s="410">
        <v>168</v>
      </c>
      <c r="B176" s="410" t="s">
        <v>1332</v>
      </c>
      <c r="C176" s="410" t="s">
        <v>1343</v>
      </c>
      <c r="D176" s="410">
        <v>62011004137</v>
      </c>
      <c r="E176" s="410" t="s">
        <v>1690</v>
      </c>
      <c r="F176" s="410" t="s">
        <v>319</v>
      </c>
      <c r="G176" s="456"/>
      <c r="H176" s="417">
        <v>150</v>
      </c>
      <c r="I176" s="417"/>
    </row>
    <row r="177" spans="1:9" ht="45" x14ac:dyDescent="0.2">
      <c r="A177" s="410">
        <v>169</v>
      </c>
      <c r="B177" s="410" t="s">
        <v>1344</v>
      </c>
      <c r="C177" s="410" t="s">
        <v>1345</v>
      </c>
      <c r="D177" s="410">
        <v>41001007934</v>
      </c>
      <c r="E177" s="410" t="s">
        <v>1691</v>
      </c>
      <c r="F177" s="410" t="s">
        <v>319</v>
      </c>
      <c r="G177" s="456"/>
      <c r="H177" s="417">
        <v>210</v>
      </c>
      <c r="I177" s="417"/>
    </row>
    <row r="178" spans="1:9" ht="45" x14ac:dyDescent="0.2">
      <c r="A178" s="410">
        <v>170</v>
      </c>
      <c r="B178" s="410" t="s">
        <v>1183</v>
      </c>
      <c r="C178" s="410" t="s">
        <v>1346</v>
      </c>
      <c r="D178" s="410">
        <v>57001038273</v>
      </c>
      <c r="E178" s="410" t="s">
        <v>1692</v>
      </c>
      <c r="F178" s="410" t="s">
        <v>319</v>
      </c>
      <c r="G178" s="456"/>
      <c r="H178" s="417">
        <v>150</v>
      </c>
      <c r="I178" s="417"/>
    </row>
    <row r="179" spans="1:9" ht="45" x14ac:dyDescent="0.2">
      <c r="A179" s="410">
        <v>171</v>
      </c>
      <c r="B179" s="410" t="s">
        <v>1187</v>
      </c>
      <c r="C179" s="410" t="s">
        <v>1347</v>
      </c>
      <c r="D179" s="410">
        <v>57001061328</v>
      </c>
      <c r="E179" s="410" t="s">
        <v>1692</v>
      </c>
      <c r="F179" s="410" t="s">
        <v>319</v>
      </c>
      <c r="G179" s="456"/>
      <c r="H179" s="417">
        <v>90</v>
      </c>
      <c r="I179" s="417"/>
    </row>
    <row r="180" spans="1:9" ht="45" x14ac:dyDescent="0.2">
      <c r="A180" s="410">
        <v>172</v>
      </c>
      <c r="B180" s="410" t="s">
        <v>1273</v>
      </c>
      <c r="C180" s="410" t="s">
        <v>1348</v>
      </c>
      <c r="D180" s="410">
        <v>18001060127</v>
      </c>
      <c r="E180" s="410" t="s">
        <v>1693</v>
      </c>
      <c r="F180" s="410" t="s">
        <v>319</v>
      </c>
      <c r="G180" s="456"/>
      <c r="H180" s="417">
        <v>240</v>
      </c>
      <c r="I180" s="417"/>
    </row>
    <row r="181" spans="1:9" ht="75" x14ac:dyDescent="0.2">
      <c r="A181" s="410">
        <v>173</v>
      </c>
      <c r="B181" s="410" t="s">
        <v>1099</v>
      </c>
      <c r="C181" s="410" t="s">
        <v>2137</v>
      </c>
      <c r="D181" s="410" t="s">
        <v>2138</v>
      </c>
      <c r="E181" s="410" t="s">
        <v>1694</v>
      </c>
      <c r="F181" s="410" t="s">
        <v>319</v>
      </c>
      <c r="G181" s="456"/>
      <c r="H181" s="417">
        <v>210</v>
      </c>
      <c r="I181" s="417"/>
    </row>
    <row r="182" spans="1:9" ht="60" x14ac:dyDescent="0.2">
      <c r="A182" s="410">
        <v>174</v>
      </c>
      <c r="B182" s="410" t="s">
        <v>1187</v>
      </c>
      <c r="C182" s="410" t="s">
        <v>1349</v>
      </c>
      <c r="D182" s="410">
        <v>57901062911</v>
      </c>
      <c r="E182" s="410" t="s">
        <v>1695</v>
      </c>
      <c r="F182" s="410" t="s">
        <v>319</v>
      </c>
      <c r="G182" s="456"/>
      <c r="H182" s="417">
        <v>210</v>
      </c>
      <c r="I182" s="417"/>
    </row>
    <row r="183" spans="1:9" ht="30" x14ac:dyDescent="0.2">
      <c r="A183" s="410">
        <v>175</v>
      </c>
      <c r="B183" s="410" t="s">
        <v>1350</v>
      </c>
      <c r="C183" s="410" t="s">
        <v>1351</v>
      </c>
      <c r="D183" s="410">
        <v>43001001218</v>
      </c>
      <c r="E183" s="410" t="s">
        <v>1696</v>
      </c>
      <c r="F183" s="410" t="s">
        <v>319</v>
      </c>
      <c r="G183" s="456"/>
      <c r="H183" s="417">
        <v>300</v>
      </c>
      <c r="I183" s="417"/>
    </row>
    <row r="184" spans="1:9" ht="45" x14ac:dyDescent="0.2">
      <c r="A184" s="410">
        <v>176</v>
      </c>
      <c r="B184" s="410" t="s">
        <v>1352</v>
      </c>
      <c r="C184" s="410" t="s">
        <v>1190</v>
      </c>
      <c r="D184" s="410">
        <v>43001007360</v>
      </c>
      <c r="E184" s="410" t="s">
        <v>1697</v>
      </c>
      <c r="F184" s="410" t="s">
        <v>319</v>
      </c>
      <c r="G184" s="456"/>
      <c r="H184" s="417">
        <v>120</v>
      </c>
      <c r="I184" s="417"/>
    </row>
    <row r="185" spans="1:9" ht="45" x14ac:dyDescent="0.2">
      <c r="A185" s="410">
        <v>177</v>
      </c>
      <c r="B185" s="410" t="s">
        <v>1127</v>
      </c>
      <c r="C185" s="410" t="s">
        <v>1353</v>
      </c>
      <c r="D185" s="410" t="s">
        <v>956</v>
      </c>
      <c r="E185" s="410" t="s">
        <v>1698</v>
      </c>
      <c r="F185" s="410" t="s">
        <v>319</v>
      </c>
      <c r="G185" s="456"/>
      <c r="H185" s="417">
        <v>210</v>
      </c>
      <c r="I185" s="417"/>
    </row>
    <row r="186" spans="1:9" ht="30" x14ac:dyDescent="0.2">
      <c r="A186" s="410">
        <v>178</v>
      </c>
      <c r="B186" s="410" t="s">
        <v>1112</v>
      </c>
      <c r="C186" s="410" t="s">
        <v>1354</v>
      </c>
      <c r="D186" s="410">
        <v>43001042530</v>
      </c>
      <c r="E186" s="410" t="s">
        <v>1699</v>
      </c>
      <c r="F186" s="410" t="s">
        <v>319</v>
      </c>
      <c r="G186" s="456"/>
      <c r="H186" s="417">
        <v>150</v>
      </c>
      <c r="I186" s="417"/>
    </row>
    <row r="187" spans="1:9" ht="45" x14ac:dyDescent="0.2">
      <c r="A187" s="410">
        <v>179</v>
      </c>
      <c r="B187" s="410" t="s">
        <v>1355</v>
      </c>
      <c r="C187" s="410" t="s">
        <v>1356</v>
      </c>
      <c r="D187" s="410">
        <v>10001009672</v>
      </c>
      <c r="E187" s="410" t="s">
        <v>1700</v>
      </c>
      <c r="F187" s="410" t="s">
        <v>319</v>
      </c>
      <c r="G187" s="456"/>
      <c r="H187" s="417">
        <v>240</v>
      </c>
      <c r="I187" s="417"/>
    </row>
    <row r="188" spans="1:9" ht="45" x14ac:dyDescent="0.2">
      <c r="A188" s="410">
        <v>180</v>
      </c>
      <c r="B188" s="410" t="s">
        <v>1357</v>
      </c>
      <c r="C188" s="410" t="s">
        <v>1358</v>
      </c>
      <c r="D188" s="410">
        <v>10001022178</v>
      </c>
      <c r="E188" s="410" t="s">
        <v>1701</v>
      </c>
      <c r="F188" s="410" t="s">
        <v>319</v>
      </c>
      <c r="G188" s="456"/>
      <c r="H188" s="417">
        <v>210</v>
      </c>
      <c r="I188" s="417"/>
    </row>
    <row r="189" spans="1:9" ht="45" x14ac:dyDescent="0.2">
      <c r="A189" s="410">
        <v>181</v>
      </c>
      <c r="B189" s="410" t="s">
        <v>1099</v>
      </c>
      <c r="C189" s="410" t="s">
        <v>1359</v>
      </c>
      <c r="D189" s="410" t="s">
        <v>957</v>
      </c>
      <c r="E189" s="410" t="s">
        <v>1702</v>
      </c>
      <c r="F189" s="410" t="s">
        <v>319</v>
      </c>
      <c r="G189" s="456"/>
      <c r="H189" s="417">
        <v>150</v>
      </c>
      <c r="I189" s="417"/>
    </row>
    <row r="190" spans="1:9" ht="45" x14ac:dyDescent="0.2">
      <c r="A190" s="410">
        <v>182</v>
      </c>
      <c r="B190" s="410" t="s">
        <v>1360</v>
      </c>
      <c r="C190" s="410" t="s">
        <v>1361</v>
      </c>
      <c r="D190" s="410">
        <v>46001001724</v>
      </c>
      <c r="E190" s="410" t="s">
        <v>1703</v>
      </c>
      <c r="F190" s="410" t="s">
        <v>319</v>
      </c>
      <c r="G190" s="456"/>
      <c r="H190" s="417">
        <v>240</v>
      </c>
      <c r="I190" s="417"/>
    </row>
    <row r="191" spans="1:9" ht="45" x14ac:dyDescent="0.2">
      <c r="A191" s="410">
        <v>183</v>
      </c>
      <c r="B191" s="410" t="s">
        <v>1364</v>
      </c>
      <c r="C191" s="410" t="s">
        <v>1146</v>
      </c>
      <c r="D191" s="410">
        <v>46001015046</v>
      </c>
      <c r="E191" s="410" t="s">
        <v>1705</v>
      </c>
      <c r="F191" s="410" t="s">
        <v>319</v>
      </c>
      <c r="G191" s="456"/>
      <c r="H191" s="417">
        <v>150</v>
      </c>
      <c r="I191" s="417"/>
    </row>
    <row r="192" spans="1:9" ht="45" x14ac:dyDescent="0.2">
      <c r="A192" s="410">
        <v>184</v>
      </c>
      <c r="B192" s="410" t="s">
        <v>1365</v>
      </c>
      <c r="C192" s="410" t="s">
        <v>1366</v>
      </c>
      <c r="D192" s="410" t="s">
        <v>958</v>
      </c>
      <c r="E192" s="410" t="s">
        <v>1706</v>
      </c>
      <c r="F192" s="410" t="s">
        <v>319</v>
      </c>
      <c r="G192" s="456"/>
      <c r="H192" s="417">
        <v>300</v>
      </c>
      <c r="I192" s="417"/>
    </row>
    <row r="193" spans="1:9" ht="45" x14ac:dyDescent="0.2">
      <c r="A193" s="410">
        <v>185</v>
      </c>
      <c r="B193" s="410" t="s">
        <v>1116</v>
      </c>
      <c r="C193" s="410" t="s">
        <v>1367</v>
      </c>
      <c r="D193" s="410" t="s">
        <v>959</v>
      </c>
      <c r="E193" s="410" t="s">
        <v>1707</v>
      </c>
      <c r="F193" s="410" t="s">
        <v>319</v>
      </c>
      <c r="G193" s="456"/>
      <c r="H193" s="417">
        <v>240</v>
      </c>
      <c r="I193" s="417"/>
    </row>
    <row r="194" spans="1:9" ht="45" x14ac:dyDescent="0.2">
      <c r="A194" s="410">
        <v>186</v>
      </c>
      <c r="B194" s="410" t="s">
        <v>1368</v>
      </c>
      <c r="C194" s="410" t="s">
        <v>1369</v>
      </c>
      <c r="D194" s="410" t="s">
        <v>960</v>
      </c>
      <c r="E194" s="410" t="s">
        <v>1708</v>
      </c>
      <c r="F194" s="410" t="s">
        <v>319</v>
      </c>
      <c r="G194" s="456"/>
      <c r="H194" s="417">
        <v>210</v>
      </c>
      <c r="I194" s="417"/>
    </row>
    <row r="195" spans="1:9" ht="45" x14ac:dyDescent="0.2">
      <c r="A195" s="410">
        <v>187</v>
      </c>
      <c r="B195" s="410" t="s">
        <v>1157</v>
      </c>
      <c r="C195" s="410" t="s">
        <v>1369</v>
      </c>
      <c r="D195" s="410" t="s">
        <v>961</v>
      </c>
      <c r="E195" s="410" t="s">
        <v>1709</v>
      </c>
      <c r="F195" s="410" t="s">
        <v>319</v>
      </c>
      <c r="G195" s="456"/>
      <c r="H195" s="417">
        <v>150</v>
      </c>
      <c r="I195" s="417"/>
    </row>
    <row r="196" spans="1:9" ht="45" x14ac:dyDescent="0.2">
      <c r="A196" s="410">
        <v>188</v>
      </c>
      <c r="B196" s="410" t="s">
        <v>1370</v>
      </c>
      <c r="C196" s="410" t="s">
        <v>1371</v>
      </c>
      <c r="D196" s="410">
        <v>15001004154</v>
      </c>
      <c r="E196" s="410" t="s">
        <v>1710</v>
      </c>
      <c r="F196" s="410" t="s">
        <v>319</v>
      </c>
      <c r="G196" s="456"/>
      <c r="H196" s="417">
        <v>240</v>
      </c>
      <c r="I196" s="417"/>
    </row>
    <row r="197" spans="1:9" ht="45" x14ac:dyDescent="0.2">
      <c r="A197" s="410">
        <v>189</v>
      </c>
      <c r="B197" s="410" t="s">
        <v>1167</v>
      </c>
      <c r="C197" s="410" t="s">
        <v>1372</v>
      </c>
      <c r="D197" s="410">
        <v>15001006390</v>
      </c>
      <c r="E197" s="410" t="s">
        <v>1711</v>
      </c>
      <c r="F197" s="410" t="s">
        <v>319</v>
      </c>
      <c r="G197" s="456"/>
      <c r="H197" s="417">
        <v>210</v>
      </c>
      <c r="I197" s="417"/>
    </row>
    <row r="198" spans="1:9" ht="45" x14ac:dyDescent="0.2">
      <c r="A198" s="410">
        <v>190</v>
      </c>
      <c r="B198" s="410" t="s">
        <v>1373</v>
      </c>
      <c r="C198" s="410" t="s">
        <v>1374</v>
      </c>
      <c r="D198" s="410">
        <v>15001023721</v>
      </c>
      <c r="E198" s="410" t="s">
        <v>1712</v>
      </c>
      <c r="F198" s="410" t="s">
        <v>319</v>
      </c>
      <c r="G198" s="456"/>
      <c r="H198" s="417">
        <v>150</v>
      </c>
      <c r="I198" s="417"/>
    </row>
    <row r="199" spans="1:9" ht="45" x14ac:dyDescent="0.2">
      <c r="A199" s="410">
        <v>191</v>
      </c>
      <c r="B199" s="410" t="s">
        <v>1375</v>
      </c>
      <c r="C199" s="410" t="s">
        <v>1376</v>
      </c>
      <c r="D199" s="410">
        <v>14001005388</v>
      </c>
      <c r="E199" s="410" t="s">
        <v>1713</v>
      </c>
      <c r="F199" s="410" t="s">
        <v>319</v>
      </c>
      <c r="G199" s="456"/>
      <c r="H199" s="417">
        <v>240</v>
      </c>
      <c r="I199" s="417"/>
    </row>
    <row r="200" spans="1:9" ht="60" x14ac:dyDescent="0.2">
      <c r="A200" s="410">
        <v>192</v>
      </c>
      <c r="B200" s="410" t="s">
        <v>1127</v>
      </c>
      <c r="C200" s="410" t="s">
        <v>1377</v>
      </c>
      <c r="D200" s="410">
        <v>14001006829</v>
      </c>
      <c r="E200" s="410" t="s">
        <v>1714</v>
      </c>
      <c r="F200" s="410" t="s">
        <v>319</v>
      </c>
      <c r="G200" s="456"/>
      <c r="H200" s="417">
        <v>150</v>
      </c>
      <c r="I200" s="417"/>
    </row>
    <row r="201" spans="1:9" ht="45" x14ac:dyDescent="0.2">
      <c r="A201" s="410">
        <v>193</v>
      </c>
      <c r="B201" s="410" t="s">
        <v>1378</v>
      </c>
      <c r="C201" s="410" t="s">
        <v>1379</v>
      </c>
      <c r="D201" s="410" t="s">
        <v>962</v>
      </c>
      <c r="E201" s="410" t="s">
        <v>1715</v>
      </c>
      <c r="F201" s="410" t="s">
        <v>319</v>
      </c>
      <c r="G201" s="456"/>
      <c r="H201" s="417">
        <v>240</v>
      </c>
      <c r="I201" s="417"/>
    </row>
    <row r="202" spans="1:9" ht="45" x14ac:dyDescent="0.2">
      <c r="A202" s="410">
        <v>194</v>
      </c>
      <c r="B202" s="410" t="s">
        <v>1306</v>
      </c>
      <c r="C202" s="410" t="s">
        <v>1380</v>
      </c>
      <c r="D202" s="410" t="s">
        <v>963</v>
      </c>
      <c r="E202" s="410" t="s">
        <v>1716</v>
      </c>
      <c r="F202" s="410" t="s">
        <v>319</v>
      </c>
      <c r="G202" s="456"/>
      <c r="H202" s="417">
        <v>210</v>
      </c>
      <c r="I202" s="417"/>
    </row>
    <row r="203" spans="1:9" ht="45" x14ac:dyDescent="0.2">
      <c r="A203" s="410">
        <v>195</v>
      </c>
      <c r="B203" s="410" t="s">
        <v>1254</v>
      </c>
      <c r="C203" s="410" t="s">
        <v>1380</v>
      </c>
      <c r="D203" s="410" t="s">
        <v>964</v>
      </c>
      <c r="E203" s="410" t="s">
        <v>1717</v>
      </c>
      <c r="F203" s="410" t="s">
        <v>319</v>
      </c>
      <c r="G203" s="456"/>
      <c r="H203" s="417">
        <v>150</v>
      </c>
      <c r="I203" s="417"/>
    </row>
    <row r="204" spans="1:9" ht="45" x14ac:dyDescent="0.2">
      <c r="A204" s="410">
        <v>196</v>
      </c>
      <c r="B204" s="410" t="s">
        <v>1381</v>
      </c>
      <c r="C204" s="410" t="s">
        <v>2060</v>
      </c>
      <c r="D204" s="410" t="s">
        <v>965</v>
      </c>
      <c r="E204" s="410" t="s">
        <v>1718</v>
      </c>
      <c r="F204" s="410" t="s">
        <v>319</v>
      </c>
      <c r="G204" s="456"/>
      <c r="H204" s="417">
        <v>240</v>
      </c>
      <c r="I204" s="417"/>
    </row>
    <row r="205" spans="1:9" ht="45" x14ac:dyDescent="0.2">
      <c r="A205" s="410">
        <v>197</v>
      </c>
      <c r="B205" s="410" t="s">
        <v>1382</v>
      </c>
      <c r="C205" s="410" t="s">
        <v>1383</v>
      </c>
      <c r="D205" s="410">
        <v>26001009054</v>
      </c>
      <c r="E205" s="410" t="s">
        <v>1719</v>
      </c>
      <c r="F205" s="410" t="s">
        <v>319</v>
      </c>
      <c r="G205" s="456"/>
      <c r="H205" s="417">
        <v>210</v>
      </c>
      <c r="I205" s="417"/>
    </row>
    <row r="206" spans="1:9" ht="45" x14ac:dyDescent="0.2">
      <c r="A206" s="410">
        <v>198</v>
      </c>
      <c r="B206" s="410" t="s">
        <v>1123</v>
      </c>
      <c r="C206" s="410" t="s">
        <v>1384</v>
      </c>
      <c r="D206" s="410">
        <v>26001035316</v>
      </c>
      <c r="E206" s="410" t="s">
        <v>1720</v>
      </c>
      <c r="F206" s="410" t="s">
        <v>319</v>
      </c>
      <c r="G206" s="456"/>
      <c r="H206" s="417">
        <v>150</v>
      </c>
      <c r="I206" s="417"/>
    </row>
    <row r="207" spans="1:9" ht="30" x14ac:dyDescent="0.2">
      <c r="A207" s="410">
        <v>199</v>
      </c>
      <c r="B207" s="410" t="s">
        <v>1189</v>
      </c>
      <c r="C207" s="410" t="s">
        <v>1385</v>
      </c>
      <c r="D207" s="410" t="s">
        <v>966</v>
      </c>
      <c r="E207" s="410" t="s">
        <v>1721</v>
      </c>
      <c r="F207" s="410" t="s">
        <v>319</v>
      </c>
      <c r="G207" s="456"/>
      <c r="H207" s="417">
        <v>240</v>
      </c>
      <c r="I207" s="417"/>
    </row>
    <row r="208" spans="1:9" ht="45" x14ac:dyDescent="0.2">
      <c r="A208" s="410">
        <v>200</v>
      </c>
      <c r="B208" s="410" t="s">
        <v>1464</v>
      </c>
      <c r="C208" s="410" t="s">
        <v>2139</v>
      </c>
      <c r="D208" s="410" t="s">
        <v>2140</v>
      </c>
      <c r="E208" s="410" t="s">
        <v>1722</v>
      </c>
      <c r="F208" s="410" t="s">
        <v>319</v>
      </c>
      <c r="G208" s="456"/>
      <c r="H208" s="417">
        <v>210</v>
      </c>
      <c r="I208" s="417"/>
    </row>
    <row r="209" spans="1:9" ht="30" x14ac:dyDescent="0.2">
      <c r="A209" s="410">
        <v>201</v>
      </c>
      <c r="B209" s="410" t="s">
        <v>1387</v>
      </c>
      <c r="C209" s="410" t="s">
        <v>1388</v>
      </c>
      <c r="D209" s="410" t="s">
        <v>967</v>
      </c>
      <c r="E209" s="410" t="s">
        <v>1723</v>
      </c>
      <c r="F209" s="410" t="s">
        <v>319</v>
      </c>
      <c r="G209" s="456"/>
      <c r="H209" s="417">
        <v>75</v>
      </c>
      <c r="I209" s="417"/>
    </row>
    <row r="210" spans="1:9" ht="45" x14ac:dyDescent="0.2">
      <c r="A210" s="410">
        <v>202</v>
      </c>
      <c r="B210" s="410" t="s">
        <v>1389</v>
      </c>
      <c r="C210" s="410" t="s">
        <v>1390</v>
      </c>
      <c r="D210" s="410">
        <v>29001007903</v>
      </c>
      <c r="E210" s="410" t="s">
        <v>1724</v>
      </c>
      <c r="F210" s="410" t="s">
        <v>319</v>
      </c>
      <c r="G210" s="456"/>
      <c r="H210" s="417">
        <v>300</v>
      </c>
      <c r="I210" s="417"/>
    </row>
    <row r="211" spans="1:9" ht="45" x14ac:dyDescent="0.2">
      <c r="A211" s="410">
        <v>203</v>
      </c>
      <c r="B211" s="410" t="s">
        <v>1127</v>
      </c>
      <c r="C211" s="410" t="s">
        <v>1391</v>
      </c>
      <c r="D211" s="410">
        <v>62003012712</v>
      </c>
      <c r="E211" s="410" t="s">
        <v>1725</v>
      </c>
      <c r="F211" s="410" t="s">
        <v>319</v>
      </c>
      <c r="G211" s="456"/>
      <c r="H211" s="417">
        <v>240</v>
      </c>
      <c r="I211" s="417"/>
    </row>
    <row r="212" spans="1:9" ht="45" x14ac:dyDescent="0.2">
      <c r="A212" s="410">
        <v>204</v>
      </c>
      <c r="B212" s="410" t="s">
        <v>1392</v>
      </c>
      <c r="C212" s="410" t="s">
        <v>1393</v>
      </c>
      <c r="D212" s="410" t="s">
        <v>968</v>
      </c>
      <c r="E212" s="410" t="s">
        <v>1726</v>
      </c>
      <c r="F212" s="410" t="s">
        <v>319</v>
      </c>
      <c r="G212" s="456"/>
      <c r="H212" s="417">
        <v>210</v>
      </c>
      <c r="I212" s="417"/>
    </row>
    <row r="213" spans="1:9" ht="45" x14ac:dyDescent="0.2">
      <c r="A213" s="410">
        <v>205</v>
      </c>
      <c r="B213" s="410" t="s">
        <v>1394</v>
      </c>
      <c r="C213" s="410" t="s">
        <v>1128</v>
      </c>
      <c r="D213" s="410" t="s">
        <v>969</v>
      </c>
      <c r="E213" s="410" t="s">
        <v>1727</v>
      </c>
      <c r="F213" s="410" t="s">
        <v>319</v>
      </c>
      <c r="G213" s="456"/>
      <c r="H213" s="417">
        <v>150</v>
      </c>
      <c r="I213" s="417"/>
    </row>
    <row r="214" spans="1:9" ht="45" x14ac:dyDescent="0.2">
      <c r="A214" s="410">
        <v>206</v>
      </c>
      <c r="B214" s="410" t="s">
        <v>1395</v>
      </c>
      <c r="C214" s="410" t="s">
        <v>1396</v>
      </c>
      <c r="D214" s="410">
        <v>21001004694</v>
      </c>
      <c r="E214" s="410" t="s">
        <v>1728</v>
      </c>
      <c r="F214" s="410" t="s">
        <v>319</v>
      </c>
      <c r="G214" s="456"/>
      <c r="H214" s="417">
        <v>300</v>
      </c>
      <c r="I214" s="417"/>
    </row>
    <row r="215" spans="1:9" ht="60" x14ac:dyDescent="0.2">
      <c r="A215" s="410">
        <v>207</v>
      </c>
      <c r="B215" s="410" t="s">
        <v>1114</v>
      </c>
      <c r="C215" s="410" t="s">
        <v>1396</v>
      </c>
      <c r="D215" s="410">
        <v>21001038624</v>
      </c>
      <c r="E215" s="410" t="s">
        <v>1729</v>
      </c>
      <c r="F215" s="410" t="s">
        <v>319</v>
      </c>
      <c r="G215" s="456"/>
      <c r="H215" s="417">
        <v>240</v>
      </c>
      <c r="I215" s="417"/>
    </row>
    <row r="216" spans="1:9" ht="45" x14ac:dyDescent="0.2">
      <c r="A216" s="410">
        <v>208</v>
      </c>
      <c r="B216" s="410" t="s">
        <v>1093</v>
      </c>
      <c r="C216" s="410" t="s">
        <v>1347</v>
      </c>
      <c r="D216" s="410">
        <v>21001038626</v>
      </c>
      <c r="E216" s="410" t="s">
        <v>2141</v>
      </c>
      <c r="F216" s="410" t="s">
        <v>319</v>
      </c>
      <c r="G216" s="456"/>
      <c r="H216" s="417">
        <v>150</v>
      </c>
      <c r="I216" s="417"/>
    </row>
    <row r="217" spans="1:9" ht="45" x14ac:dyDescent="0.2">
      <c r="A217" s="410">
        <v>209</v>
      </c>
      <c r="B217" s="410" t="s">
        <v>1397</v>
      </c>
      <c r="C217" s="410" t="s">
        <v>1398</v>
      </c>
      <c r="D217" s="410" t="s">
        <v>970</v>
      </c>
      <c r="E217" s="410" t="s">
        <v>1730</v>
      </c>
      <c r="F217" s="410" t="s">
        <v>319</v>
      </c>
      <c r="G217" s="456"/>
      <c r="H217" s="417">
        <v>210</v>
      </c>
      <c r="I217" s="417"/>
    </row>
    <row r="218" spans="1:9" ht="45" x14ac:dyDescent="0.2">
      <c r="A218" s="410">
        <v>210</v>
      </c>
      <c r="B218" s="410" t="s">
        <v>1285</v>
      </c>
      <c r="C218" s="410" t="s">
        <v>1399</v>
      </c>
      <c r="D218" s="410">
        <v>16001014251</v>
      </c>
      <c r="E218" s="410" t="s">
        <v>1731</v>
      </c>
      <c r="F218" s="410" t="s">
        <v>319</v>
      </c>
      <c r="G218" s="456"/>
      <c r="H218" s="417">
        <v>240</v>
      </c>
      <c r="I218" s="417"/>
    </row>
    <row r="219" spans="1:9" ht="45" x14ac:dyDescent="0.2">
      <c r="A219" s="410">
        <v>211</v>
      </c>
      <c r="B219" s="410" t="s">
        <v>1278</v>
      </c>
      <c r="C219" s="410" t="s">
        <v>1400</v>
      </c>
      <c r="D219" s="410">
        <v>16001004878</v>
      </c>
      <c r="E219" s="410" t="s">
        <v>1732</v>
      </c>
      <c r="F219" s="410" t="s">
        <v>319</v>
      </c>
      <c r="G219" s="456"/>
      <c r="H219" s="417">
        <v>150</v>
      </c>
      <c r="I219" s="417"/>
    </row>
    <row r="220" spans="1:9" ht="30" x14ac:dyDescent="0.2">
      <c r="A220" s="410">
        <v>212</v>
      </c>
      <c r="B220" s="410" t="s">
        <v>1110</v>
      </c>
      <c r="C220" s="410" t="s">
        <v>1401</v>
      </c>
      <c r="D220" s="410">
        <v>61009023154</v>
      </c>
      <c r="E220" s="410" t="s">
        <v>1733</v>
      </c>
      <c r="F220" s="410" t="s">
        <v>319</v>
      </c>
      <c r="G220" s="456"/>
      <c r="H220" s="417">
        <v>240</v>
      </c>
      <c r="I220" s="417"/>
    </row>
    <row r="221" spans="1:9" ht="45" x14ac:dyDescent="0.2">
      <c r="A221" s="410">
        <v>213</v>
      </c>
      <c r="B221" s="410" t="s">
        <v>1402</v>
      </c>
      <c r="C221" s="410" t="s">
        <v>1403</v>
      </c>
      <c r="D221" s="410">
        <v>61009032035</v>
      </c>
      <c r="E221" s="410" t="s">
        <v>1734</v>
      </c>
      <c r="F221" s="410" t="s">
        <v>319</v>
      </c>
      <c r="G221" s="456"/>
      <c r="H221" s="417">
        <v>210</v>
      </c>
      <c r="I221" s="417"/>
    </row>
    <row r="222" spans="1:9" ht="45" x14ac:dyDescent="0.2">
      <c r="A222" s="410">
        <v>214</v>
      </c>
      <c r="B222" s="410" t="s">
        <v>1157</v>
      </c>
      <c r="C222" s="410" t="s">
        <v>1404</v>
      </c>
      <c r="D222" s="410">
        <v>61009031395</v>
      </c>
      <c r="E222" s="410" t="s">
        <v>1735</v>
      </c>
      <c r="F222" s="410" t="s">
        <v>319</v>
      </c>
      <c r="G222" s="456"/>
      <c r="H222" s="417">
        <v>150</v>
      </c>
      <c r="I222" s="417"/>
    </row>
    <row r="223" spans="1:9" ht="45" x14ac:dyDescent="0.2">
      <c r="A223" s="410">
        <v>215</v>
      </c>
      <c r="B223" s="410" t="s">
        <v>1405</v>
      </c>
      <c r="C223" s="410" t="s">
        <v>1406</v>
      </c>
      <c r="D223" s="410">
        <v>51001002850</v>
      </c>
      <c r="E223" s="410" t="s">
        <v>1736</v>
      </c>
      <c r="F223" s="410" t="s">
        <v>319</v>
      </c>
      <c r="G223" s="456"/>
      <c r="H223" s="417">
        <v>240</v>
      </c>
      <c r="I223" s="417"/>
    </row>
    <row r="224" spans="1:9" ht="45" x14ac:dyDescent="0.2">
      <c r="A224" s="410">
        <v>216</v>
      </c>
      <c r="B224" s="410" t="s">
        <v>1407</v>
      </c>
      <c r="C224" s="410" t="s">
        <v>1408</v>
      </c>
      <c r="D224" s="410">
        <v>51001008027</v>
      </c>
      <c r="E224" s="410" t="s">
        <v>1737</v>
      </c>
      <c r="F224" s="410" t="s">
        <v>319</v>
      </c>
      <c r="G224" s="456"/>
      <c r="H224" s="417">
        <v>105</v>
      </c>
      <c r="I224" s="417"/>
    </row>
    <row r="225" spans="1:9" ht="45" x14ac:dyDescent="0.2">
      <c r="A225" s="410">
        <v>217</v>
      </c>
      <c r="B225" s="410" t="s">
        <v>1409</v>
      </c>
      <c r="C225" s="410" t="s">
        <v>1410</v>
      </c>
      <c r="D225" s="410" t="s">
        <v>971</v>
      </c>
      <c r="E225" s="410" t="s">
        <v>1738</v>
      </c>
      <c r="F225" s="410" t="s">
        <v>319</v>
      </c>
      <c r="G225" s="456"/>
      <c r="H225" s="417">
        <v>240</v>
      </c>
      <c r="I225" s="417"/>
    </row>
    <row r="226" spans="1:9" ht="45" x14ac:dyDescent="0.2">
      <c r="A226" s="410">
        <v>218</v>
      </c>
      <c r="B226" s="410" t="s">
        <v>1411</v>
      </c>
      <c r="C226" s="410" t="s">
        <v>1412</v>
      </c>
      <c r="D226" s="410" t="s">
        <v>972</v>
      </c>
      <c r="E226" s="410" t="s">
        <v>1739</v>
      </c>
      <c r="F226" s="410" t="s">
        <v>319</v>
      </c>
      <c r="G226" s="456"/>
      <c r="H226" s="417">
        <v>210</v>
      </c>
      <c r="I226" s="417"/>
    </row>
    <row r="227" spans="1:9" ht="45" x14ac:dyDescent="0.2">
      <c r="A227" s="410">
        <v>219</v>
      </c>
      <c r="B227" s="410" t="s">
        <v>1411</v>
      </c>
      <c r="C227" s="410" t="s">
        <v>2142</v>
      </c>
      <c r="D227" s="410" t="s">
        <v>2143</v>
      </c>
      <c r="E227" s="410" t="s">
        <v>1740</v>
      </c>
      <c r="F227" s="410" t="s">
        <v>319</v>
      </c>
      <c r="G227" s="456"/>
      <c r="H227" s="417">
        <v>75</v>
      </c>
      <c r="I227" s="417"/>
    </row>
    <row r="228" spans="1:9" ht="45" x14ac:dyDescent="0.2">
      <c r="A228" s="410">
        <v>220</v>
      </c>
      <c r="B228" s="410" t="s">
        <v>2144</v>
      </c>
      <c r="C228" s="410" t="s">
        <v>2145</v>
      </c>
      <c r="D228" s="410" t="s">
        <v>2146</v>
      </c>
      <c r="E228" s="410" t="s">
        <v>1740</v>
      </c>
      <c r="F228" s="410" t="s">
        <v>319</v>
      </c>
      <c r="G228" s="456"/>
      <c r="H228" s="417">
        <v>75</v>
      </c>
      <c r="I228" s="417"/>
    </row>
    <row r="229" spans="1:9" ht="30" x14ac:dyDescent="0.2">
      <c r="A229" s="410">
        <v>221</v>
      </c>
      <c r="B229" s="410" t="s">
        <v>1189</v>
      </c>
      <c r="C229" s="410" t="s">
        <v>1413</v>
      </c>
      <c r="D229" s="410">
        <v>39001001112</v>
      </c>
      <c r="E229" s="410" t="s">
        <v>1743</v>
      </c>
      <c r="F229" s="410" t="s">
        <v>319</v>
      </c>
      <c r="G229" s="456"/>
      <c r="H229" s="417">
        <v>150</v>
      </c>
      <c r="I229" s="417"/>
    </row>
    <row r="230" spans="1:9" ht="45" x14ac:dyDescent="0.2">
      <c r="A230" s="410">
        <v>222</v>
      </c>
      <c r="B230" s="410" t="s">
        <v>1189</v>
      </c>
      <c r="C230" s="410" t="s">
        <v>1413</v>
      </c>
      <c r="D230" s="410">
        <v>39001001112</v>
      </c>
      <c r="E230" s="410" t="s">
        <v>1741</v>
      </c>
      <c r="F230" s="410" t="s">
        <v>319</v>
      </c>
      <c r="G230" s="456"/>
      <c r="H230" s="417">
        <v>105</v>
      </c>
      <c r="I230" s="417"/>
    </row>
    <row r="231" spans="1:9" ht="30" x14ac:dyDescent="0.2">
      <c r="A231" s="410">
        <v>223</v>
      </c>
      <c r="B231" s="410" t="s">
        <v>1265</v>
      </c>
      <c r="C231" s="410" t="s">
        <v>1416</v>
      </c>
      <c r="D231" s="410">
        <v>39001001019</v>
      </c>
      <c r="E231" s="410" t="s">
        <v>1743</v>
      </c>
      <c r="F231" s="410" t="s">
        <v>319</v>
      </c>
      <c r="G231" s="456"/>
      <c r="H231" s="417">
        <v>150</v>
      </c>
      <c r="I231" s="417"/>
    </row>
    <row r="232" spans="1:9" ht="30" x14ac:dyDescent="0.2">
      <c r="A232" s="410">
        <v>224</v>
      </c>
      <c r="B232" s="410" t="s">
        <v>1157</v>
      </c>
      <c r="C232" s="410" t="s">
        <v>2147</v>
      </c>
      <c r="D232" s="410">
        <v>39001042448</v>
      </c>
      <c r="E232" s="410" t="s">
        <v>1745</v>
      </c>
      <c r="F232" s="410" t="s">
        <v>319</v>
      </c>
      <c r="G232" s="456"/>
      <c r="H232" s="417">
        <v>75</v>
      </c>
      <c r="I232" s="417"/>
    </row>
    <row r="233" spans="1:9" ht="45" x14ac:dyDescent="0.2">
      <c r="A233" s="410">
        <v>225</v>
      </c>
      <c r="B233" s="410" t="s">
        <v>1205</v>
      </c>
      <c r="C233" s="410" t="s">
        <v>1190</v>
      </c>
      <c r="D233" s="410">
        <v>32001026847</v>
      </c>
      <c r="E233" s="410" t="s">
        <v>1746</v>
      </c>
      <c r="F233" s="410" t="s">
        <v>319</v>
      </c>
      <c r="G233" s="456"/>
      <c r="H233" s="417">
        <v>120</v>
      </c>
      <c r="I233" s="417"/>
    </row>
    <row r="234" spans="1:9" ht="45" x14ac:dyDescent="0.2">
      <c r="A234" s="410">
        <v>226</v>
      </c>
      <c r="B234" s="410" t="s">
        <v>1419</v>
      </c>
      <c r="C234" s="410" t="s">
        <v>1420</v>
      </c>
      <c r="D234" s="410">
        <v>32001001873</v>
      </c>
      <c r="E234" s="410" t="s">
        <v>1747</v>
      </c>
      <c r="F234" s="410" t="s">
        <v>319</v>
      </c>
      <c r="G234" s="456"/>
      <c r="H234" s="417">
        <v>105</v>
      </c>
      <c r="I234" s="417"/>
    </row>
    <row r="235" spans="1:9" ht="45" x14ac:dyDescent="0.2">
      <c r="A235" s="410">
        <v>227</v>
      </c>
      <c r="B235" s="410" t="s">
        <v>2148</v>
      </c>
      <c r="C235" s="410" t="s">
        <v>2149</v>
      </c>
      <c r="D235" s="410">
        <v>32001025402</v>
      </c>
      <c r="E235" s="410" t="s">
        <v>1748</v>
      </c>
      <c r="F235" s="410" t="s">
        <v>319</v>
      </c>
      <c r="G235" s="456"/>
      <c r="H235" s="417">
        <v>75</v>
      </c>
      <c r="I235" s="417"/>
    </row>
    <row r="236" spans="1:9" ht="45" x14ac:dyDescent="0.2">
      <c r="A236" s="410">
        <v>228</v>
      </c>
      <c r="B236" s="410" t="s">
        <v>2150</v>
      </c>
      <c r="C236" s="410" t="s">
        <v>1261</v>
      </c>
      <c r="D236" s="410">
        <v>61001039560</v>
      </c>
      <c r="E236" s="410" t="s">
        <v>1749</v>
      </c>
      <c r="F236" s="410" t="s">
        <v>319</v>
      </c>
      <c r="G236" s="456"/>
      <c r="H236" s="417">
        <v>300</v>
      </c>
      <c r="I236" s="417"/>
    </row>
    <row r="237" spans="1:9" ht="45" x14ac:dyDescent="0.2">
      <c r="A237" s="410">
        <v>229</v>
      </c>
      <c r="B237" s="410" t="s">
        <v>1167</v>
      </c>
      <c r="C237" s="410" t="s">
        <v>1361</v>
      </c>
      <c r="D237" s="410">
        <v>61006006757</v>
      </c>
      <c r="E237" s="410" t="s">
        <v>1750</v>
      </c>
      <c r="F237" s="410" t="s">
        <v>319</v>
      </c>
      <c r="G237" s="456"/>
      <c r="H237" s="417">
        <v>240</v>
      </c>
      <c r="I237" s="417"/>
    </row>
    <row r="238" spans="1:9" ht="45" x14ac:dyDescent="0.2">
      <c r="A238" s="410">
        <v>230</v>
      </c>
      <c r="B238" s="410" t="s">
        <v>1471</v>
      </c>
      <c r="C238" s="410" t="s">
        <v>2151</v>
      </c>
      <c r="D238" s="410">
        <v>61007003403</v>
      </c>
      <c r="E238" s="410" t="s">
        <v>2152</v>
      </c>
      <c r="F238" s="410" t="s">
        <v>319</v>
      </c>
      <c r="G238" s="456"/>
      <c r="H238" s="417">
        <v>210</v>
      </c>
      <c r="I238" s="417"/>
    </row>
    <row r="239" spans="1:9" ht="45" x14ac:dyDescent="0.2">
      <c r="A239" s="410">
        <v>231</v>
      </c>
      <c r="B239" s="410" t="s">
        <v>2153</v>
      </c>
      <c r="C239" s="410" t="s">
        <v>2154</v>
      </c>
      <c r="D239" s="410">
        <v>61001071601</v>
      </c>
      <c r="E239" s="410" t="s">
        <v>1751</v>
      </c>
      <c r="F239" s="410" t="s">
        <v>319</v>
      </c>
      <c r="G239" s="456"/>
      <c r="H239" s="417">
        <v>150</v>
      </c>
      <c r="I239" s="417"/>
    </row>
    <row r="240" spans="1:9" ht="30" x14ac:dyDescent="0.2">
      <c r="A240" s="410">
        <v>232</v>
      </c>
      <c r="B240" s="410" t="s">
        <v>1157</v>
      </c>
      <c r="C240" s="410" t="s">
        <v>1288</v>
      </c>
      <c r="D240" s="410" t="s">
        <v>973</v>
      </c>
      <c r="E240" s="410" t="s">
        <v>1752</v>
      </c>
      <c r="F240" s="410" t="s">
        <v>319</v>
      </c>
      <c r="G240" s="456"/>
      <c r="H240" s="417">
        <v>240</v>
      </c>
      <c r="I240" s="417"/>
    </row>
    <row r="241" spans="1:9" ht="30" x14ac:dyDescent="0.2">
      <c r="A241" s="410">
        <v>233</v>
      </c>
      <c r="B241" s="410" t="s">
        <v>1427</v>
      </c>
      <c r="C241" s="410" t="s">
        <v>1428</v>
      </c>
      <c r="D241" s="410" t="s">
        <v>974</v>
      </c>
      <c r="E241" s="410" t="s">
        <v>1753</v>
      </c>
      <c r="F241" s="410" t="s">
        <v>319</v>
      </c>
      <c r="G241" s="456"/>
      <c r="H241" s="417">
        <v>105</v>
      </c>
      <c r="I241" s="417"/>
    </row>
    <row r="242" spans="1:9" ht="45" x14ac:dyDescent="0.2">
      <c r="A242" s="410">
        <v>234</v>
      </c>
      <c r="B242" s="410" t="s">
        <v>1429</v>
      </c>
      <c r="C242" s="410" t="s">
        <v>1430</v>
      </c>
      <c r="D242" s="410" t="s">
        <v>975</v>
      </c>
      <c r="E242" s="410" t="s">
        <v>1754</v>
      </c>
      <c r="F242" s="410" t="s">
        <v>319</v>
      </c>
      <c r="G242" s="456"/>
      <c r="H242" s="417">
        <v>210</v>
      </c>
      <c r="I242" s="417"/>
    </row>
    <row r="243" spans="1:9" ht="75" x14ac:dyDescent="0.2">
      <c r="A243" s="410">
        <v>235</v>
      </c>
      <c r="B243" s="410" t="s">
        <v>1306</v>
      </c>
      <c r="C243" s="410" t="s">
        <v>1431</v>
      </c>
      <c r="D243" s="410" t="s">
        <v>976</v>
      </c>
      <c r="E243" s="410" t="s">
        <v>1755</v>
      </c>
      <c r="F243" s="410" t="s">
        <v>319</v>
      </c>
      <c r="G243" s="456"/>
      <c r="H243" s="417">
        <v>240</v>
      </c>
      <c r="I243" s="417"/>
    </row>
    <row r="244" spans="1:9" ht="60" x14ac:dyDescent="0.2">
      <c r="A244" s="410">
        <v>236</v>
      </c>
      <c r="B244" s="410" t="s">
        <v>1247</v>
      </c>
      <c r="C244" s="410" t="s">
        <v>1432</v>
      </c>
      <c r="D244" s="410">
        <v>35001003108</v>
      </c>
      <c r="E244" s="410" t="s">
        <v>1756</v>
      </c>
      <c r="F244" s="410" t="s">
        <v>319</v>
      </c>
      <c r="G244" s="456"/>
      <c r="H244" s="417">
        <v>150</v>
      </c>
      <c r="I244" s="417"/>
    </row>
    <row r="245" spans="1:9" ht="45" x14ac:dyDescent="0.2">
      <c r="A245" s="410">
        <v>237</v>
      </c>
      <c r="B245" s="410" t="s">
        <v>1433</v>
      </c>
      <c r="C245" s="410" t="s">
        <v>1434</v>
      </c>
      <c r="D245" s="410" t="s">
        <v>977</v>
      </c>
      <c r="E245" s="410" t="s">
        <v>1757</v>
      </c>
      <c r="F245" s="410" t="s">
        <v>319</v>
      </c>
      <c r="G245" s="456"/>
      <c r="H245" s="417">
        <v>225</v>
      </c>
      <c r="I245" s="417"/>
    </row>
    <row r="246" spans="1:9" ht="45" x14ac:dyDescent="0.2">
      <c r="A246" s="410">
        <v>238</v>
      </c>
      <c r="B246" s="410" t="s">
        <v>1435</v>
      </c>
      <c r="C246" s="410" t="s">
        <v>1436</v>
      </c>
      <c r="D246" s="410">
        <v>28001098477</v>
      </c>
      <c r="E246" s="410" t="s">
        <v>1758</v>
      </c>
      <c r="F246" s="410" t="s">
        <v>319</v>
      </c>
      <c r="G246" s="456"/>
      <c r="H246" s="417">
        <v>540</v>
      </c>
      <c r="I246" s="417"/>
    </row>
    <row r="247" spans="1:9" ht="45" x14ac:dyDescent="0.2">
      <c r="A247" s="410">
        <v>239</v>
      </c>
      <c r="B247" s="410" t="s">
        <v>1437</v>
      </c>
      <c r="C247" s="410" t="s">
        <v>1339</v>
      </c>
      <c r="D247" s="410">
        <v>35001099671</v>
      </c>
      <c r="E247" s="410" t="s">
        <v>1759</v>
      </c>
      <c r="F247" s="410" t="s">
        <v>319</v>
      </c>
      <c r="G247" s="456"/>
      <c r="H247" s="417">
        <v>255</v>
      </c>
      <c r="I247" s="417"/>
    </row>
    <row r="248" spans="1:9" ht="30" x14ac:dyDescent="0.2">
      <c r="A248" s="410">
        <v>240</v>
      </c>
      <c r="B248" s="410" t="s">
        <v>1099</v>
      </c>
      <c r="C248" s="410" t="s">
        <v>1438</v>
      </c>
      <c r="D248" s="410">
        <v>62006063210</v>
      </c>
      <c r="E248" s="410" t="s">
        <v>1760</v>
      </c>
      <c r="F248" s="410" t="s">
        <v>319</v>
      </c>
      <c r="G248" s="456"/>
      <c r="H248" s="417">
        <v>240</v>
      </c>
      <c r="I248" s="417"/>
    </row>
    <row r="249" spans="1:9" ht="45" x14ac:dyDescent="0.2">
      <c r="A249" s="410">
        <v>241</v>
      </c>
      <c r="B249" s="410" t="s">
        <v>1360</v>
      </c>
      <c r="C249" s="410" t="s">
        <v>1439</v>
      </c>
      <c r="D249" s="410">
        <v>10001009482</v>
      </c>
      <c r="E249" s="410" t="s">
        <v>1761</v>
      </c>
      <c r="F249" s="410" t="s">
        <v>319</v>
      </c>
      <c r="G249" s="456"/>
      <c r="H249" s="417">
        <v>210</v>
      </c>
      <c r="I249" s="417"/>
    </row>
    <row r="250" spans="1:9" ht="45" x14ac:dyDescent="0.2">
      <c r="A250" s="410">
        <v>242</v>
      </c>
      <c r="B250" s="410" t="s">
        <v>1278</v>
      </c>
      <c r="C250" s="410" t="s">
        <v>1440</v>
      </c>
      <c r="D250" s="410" t="s">
        <v>978</v>
      </c>
      <c r="E250" s="410" t="s">
        <v>1762</v>
      </c>
      <c r="F250" s="410" t="s">
        <v>319</v>
      </c>
      <c r="G250" s="456"/>
      <c r="H250" s="417">
        <v>150</v>
      </c>
      <c r="I250" s="417"/>
    </row>
    <row r="251" spans="1:9" ht="30" x14ac:dyDescent="0.2">
      <c r="A251" s="410">
        <v>243</v>
      </c>
      <c r="B251" s="410" t="s">
        <v>1382</v>
      </c>
      <c r="C251" s="410" t="s">
        <v>1242</v>
      </c>
      <c r="D251" s="410" t="s">
        <v>979</v>
      </c>
      <c r="E251" s="410" t="s">
        <v>1763</v>
      </c>
      <c r="F251" s="410" t="s">
        <v>319</v>
      </c>
      <c r="G251" s="456"/>
      <c r="H251" s="417">
        <v>240</v>
      </c>
      <c r="I251" s="417"/>
    </row>
    <row r="252" spans="1:9" ht="45" x14ac:dyDescent="0.2">
      <c r="A252" s="410">
        <v>244</v>
      </c>
      <c r="B252" s="410" t="s">
        <v>1382</v>
      </c>
      <c r="C252" s="410" t="s">
        <v>1441</v>
      </c>
      <c r="D252" s="410" t="s">
        <v>980</v>
      </c>
      <c r="E252" s="410" t="s">
        <v>1764</v>
      </c>
      <c r="F252" s="410" t="s">
        <v>319</v>
      </c>
      <c r="G252" s="456"/>
      <c r="H252" s="417">
        <v>240</v>
      </c>
      <c r="I252" s="417"/>
    </row>
    <row r="253" spans="1:9" ht="45" x14ac:dyDescent="0.2">
      <c r="A253" s="410">
        <v>245</v>
      </c>
      <c r="B253" s="410" t="s">
        <v>1265</v>
      </c>
      <c r="C253" s="410" t="s">
        <v>1442</v>
      </c>
      <c r="D253" s="410" t="s">
        <v>981</v>
      </c>
      <c r="E253" s="410" t="s">
        <v>1765</v>
      </c>
      <c r="F253" s="410" t="s">
        <v>319</v>
      </c>
      <c r="G253" s="456"/>
      <c r="H253" s="417">
        <v>210</v>
      </c>
      <c r="I253" s="417"/>
    </row>
    <row r="254" spans="1:9" ht="45" x14ac:dyDescent="0.2">
      <c r="A254" s="410">
        <v>246</v>
      </c>
      <c r="B254" s="410" t="s">
        <v>1232</v>
      </c>
      <c r="C254" s="410" t="s">
        <v>1443</v>
      </c>
      <c r="D254" s="410" t="s">
        <v>982</v>
      </c>
      <c r="E254" s="410" t="s">
        <v>1766</v>
      </c>
      <c r="F254" s="410" t="s">
        <v>319</v>
      </c>
      <c r="G254" s="456"/>
      <c r="H254" s="417">
        <v>75</v>
      </c>
      <c r="I254" s="417"/>
    </row>
    <row r="255" spans="1:9" ht="45" x14ac:dyDescent="0.2">
      <c r="A255" s="410">
        <v>247</v>
      </c>
      <c r="B255" s="410" t="s">
        <v>1155</v>
      </c>
      <c r="C255" s="410" t="s">
        <v>1444</v>
      </c>
      <c r="D255" s="410">
        <v>45001019304</v>
      </c>
      <c r="E255" s="410" t="s">
        <v>1767</v>
      </c>
      <c r="F255" s="410" t="s">
        <v>319</v>
      </c>
      <c r="G255" s="456"/>
      <c r="H255" s="417">
        <v>240</v>
      </c>
      <c r="I255" s="417"/>
    </row>
    <row r="256" spans="1:9" ht="60" x14ac:dyDescent="0.2">
      <c r="A256" s="410">
        <v>248</v>
      </c>
      <c r="B256" s="410" t="s">
        <v>1445</v>
      </c>
      <c r="C256" s="410" t="s">
        <v>1446</v>
      </c>
      <c r="D256" s="410">
        <v>45001002311</v>
      </c>
      <c r="E256" s="410" t="s">
        <v>1768</v>
      </c>
      <c r="F256" s="410" t="s">
        <v>319</v>
      </c>
      <c r="G256" s="456"/>
      <c r="H256" s="417">
        <v>210</v>
      </c>
      <c r="I256" s="417"/>
    </row>
    <row r="257" spans="1:9" ht="45" x14ac:dyDescent="0.2">
      <c r="A257" s="410">
        <v>249</v>
      </c>
      <c r="B257" s="410" t="s">
        <v>1447</v>
      </c>
      <c r="C257" s="410" t="s">
        <v>1448</v>
      </c>
      <c r="D257" s="410">
        <v>62004026195</v>
      </c>
      <c r="E257" s="410" t="s">
        <v>1769</v>
      </c>
      <c r="F257" s="410" t="s">
        <v>319</v>
      </c>
      <c r="G257" s="456"/>
      <c r="H257" s="417">
        <v>75</v>
      </c>
      <c r="I257" s="417"/>
    </row>
    <row r="258" spans="1:9" ht="45" x14ac:dyDescent="0.2">
      <c r="A258" s="410">
        <v>250</v>
      </c>
      <c r="B258" s="410" t="s">
        <v>1291</v>
      </c>
      <c r="C258" s="410" t="s">
        <v>1449</v>
      </c>
      <c r="D258" s="410">
        <v>51001007565</v>
      </c>
      <c r="E258" s="410" t="s">
        <v>1770</v>
      </c>
      <c r="F258" s="410" t="s">
        <v>319</v>
      </c>
      <c r="G258" s="456"/>
      <c r="H258" s="417">
        <v>150</v>
      </c>
      <c r="I258" s="417"/>
    </row>
    <row r="259" spans="1:9" ht="30" x14ac:dyDescent="0.2">
      <c r="A259" s="410">
        <v>251</v>
      </c>
      <c r="B259" s="410" t="s">
        <v>1101</v>
      </c>
      <c r="C259" s="410" t="s">
        <v>1450</v>
      </c>
      <c r="D259" s="410" t="s">
        <v>2155</v>
      </c>
      <c r="E259" s="410" t="s">
        <v>1771</v>
      </c>
      <c r="F259" s="410" t="s">
        <v>319</v>
      </c>
      <c r="G259" s="456"/>
      <c r="H259" s="417">
        <v>150</v>
      </c>
      <c r="I259" s="417"/>
    </row>
    <row r="260" spans="1:9" ht="45" x14ac:dyDescent="0.2">
      <c r="A260" s="410">
        <v>252</v>
      </c>
      <c r="B260" s="410" t="s">
        <v>1451</v>
      </c>
      <c r="C260" s="410" t="s">
        <v>1452</v>
      </c>
      <c r="D260" s="410" t="s">
        <v>983</v>
      </c>
      <c r="E260" s="410" t="s">
        <v>1772</v>
      </c>
      <c r="F260" s="410" t="s">
        <v>319</v>
      </c>
      <c r="G260" s="456"/>
      <c r="H260" s="417">
        <v>105</v>
      </c>
      <c r="I260" s="417"/>
    </row>
    <row r="261" spans="1:9" ht="45" x14ac:dyDescent="0.2">
      <c r="A261" s="410">
        <v>253</v>
      </c>
      <c r="B261" s="410" t="s">
        <v>2156</v>
      </c>
      <c r="C261" s="410" t="s">
        <v>2157</v>
      </c>
      <c r="D261" s="410">
        <v>25001002630</v>
      </c>
      <c r="E261" s="410" t="s">
        <v>2088</v>
      </c>
      <c r="F261" s="410" t="s">
        <v>319</v>
      </c>
      <c r="G261" s="456"/>
      <c r="H261" s="417">
        <v>300</v>
      </c>
      <c r="I261" s="417"/>
    </row>
    <row r="262" spans="1:9" ht="45" x14ac:dyDescent="0.2">
      <c r="A262" s="410">
        <v>254</v>
      </c>
      <c r="B262" s="410" t="s">
        <v>1494</v>
      </c>
      <c r="C262" s="410" t="s">
        <v>2064</v>
      </c>
      <c r="D262" s="410" t="s">
        <v>2081</v>
      </c>
      <c r="E262" s="410" t="s">
        <v>1773</v>
      </c>
      <c r="F262" s="410" t="s">
        <v>319</v>
      </c>
      <c r="G262" s="456"/>
      <c r="H262" s="417">
        <v>120</v>
      </c>
      <c r="I262" s="417"/>
    </row>
    <row r="263" spans="1:9" ht="45" x14ac:dyDescent="0.2">
      <c r="A263" s="410">
        <v>255</v>
      </c>
      <c r="B263" s="410" t="s">
        <v>1273</v>
      </c>
      <c r="C263" s="410" t="s">
        <v>1454</v>
      </c>
      <c r="D263" s="410">
        <v>25001011522</v>
      </c>
      <c r="E263" s="410" t="s">
        <v>1774</v>
      </c>
      <c r="F263" s="410" t="s">
        <v>319</v>
      </c>
      <c r="G263" s="456"/>
      <c r="H263" s="417">
        <v>105</v>
      </c>
      <c r="I263" s="417"/>
    </row>
    <row r="264" spans="1:9" ht="45" x14ac:dyDescent="0.2">
      <c r="A264" s="410">
        <v>256</v>
      </c>
      <c r="B264" s="410" t="s">
        <v>1457</v>
      </c>
      <c r="C264" s="410" t="s">
        <v>1458</v>
      </c>
      <c r="D264" s="410">
        <v>27001001694</v>
      </c>
      <c r="E264" s="410" t="s">
        <v>1776</v>
      </c>
      <c r="F264" s="410" t="s">
        <v>319</v>
      </c>
      <c r="G264" s="456"/>
      <c r="H264" s="417">
        <v>240</v>
      </c>
      <c r="I264" s="417"/>
    </row>
    <row r="265" spans="1:9" ht="45" x14ac:dyDescent="0.2">
      <c r="A265" s="410">
        <v>257</v>
      </c>
      <c r="B265" s="410" t="s">
        <v>1459</v>
      </c>
      <c r="C265" s="410" t="s">
        <v>1460</v>
      </c>
      <c r="D265" s="410">
        <v>27001007275</v>
      </c>
      <c r="E265" s="410" t="s">
        <v>1773</v>
      </c>
      <c r="F265" s="410" t="s">
        <v>319</v>
      </c>
      <c r="G265" s="456"/>
      <c r="H265" s="417">
        <v>105</v>
      </c>
      <c r="I265" s="417"/>
    </row>
    <row r="266" spans="1:9" ht="45" x14ac:dyDescent="0.2">
      <c r="A266" s="410">
        <v>258</v>
      </c>
      <c r="B266" s="410" t="s">
        <v>1106</v>
      </c>
      <c r="C266" s="410" t="s">
        <v>1461</v>
      </c>
      <c r="D266" s="410">
        <v>27001007658</v>
      </c>
      <c r="E266" s="410" t="s">
        <v>1777</v>
      </c>
      <c r="F266" s="410" t="s">
        <v>319</v>
      </c>
      <c r="G266" s="456"/>
      <c r="H266" s="417">
        <v>75</v>
      </c>
      <c r="I266" s="417"/>
    </row>
    <row r="267" spans="1:9" ht="45" x14ac:dyDescent="0.2">
      <c r="A267" s="410">
        <v>259</v>
      </c>
      <c r="B267" s="410" t="s">
        <v>1462</v>
      </c>
      <c r="C267" s="410" t="s">
        <v>1463</v>
      </c>
      <c r="D267" s="410" t="s">
        <v>984</v>
      </c>
      <c r="E267" s="410" t="s">
        <v>1778</v>
      </c>
      <c r="F267" s="410" t="s">
        <v>319</v>
      </c>
      <c r="G267" s="456"/>
      <c r="H267" s="417">
        <v>240</v>
      </c>
      <c r="I267" s="417"/>
    </row>
    <row r="268" spans="1:9" ht="45" x14ac:dyDescent="0.2">
      <c r="A268" s="410">
        <v>260</v>
      </c>
      <c r="B268" s="410" t="s">
        <v>1114</v>
      </c>
      <c r="C268" s="410" t="s">
        <v>1175</v>
      </c>
      <c r="D268" s="410">
        <v>11001029539</v>
      </c>
      <c r="E268" s="410" t="s">
        <v>1779</v>
      </c>
      <c r="F268" s="410" t="s">
        <v>319</v>
      </c>
      <c r="G268" s="456"/>
      <c r="H268" s="417">
        <v>105</v>
      </c>
      <c r="I268" s="417"/>
    </row>
    <row r="269" spans="1:9" ht="45" x14ac:dyDescent="0.2">
      <c r="A269" s="410">
        <v>261</v>
      </c>
      <c r="B269" s="410" t="s">
        <v>1265</v>
      </c>
      <c r="C269" s="410" t="s">
        <v>1305</v>
      </c>
      <c r="D269" s="410">
        <v>11001004008</v>
      </c>
      <c r="E269" s="410" t="s">
        <v>1780</v>
      </c>
      <c r="F269" s="410" t="s">
        <v>319</v>
      </c>
      <c r="G269" s="456"/>
      <c r="H269" s="417">
        <v>75</v>
      </c>
      <c r="I269" s="417"/>
    </row>
    <row r="270" spans="1:9" ht="30" x14ac:dyDescent="0.2">
      <c r="A270" s="410">
        <v>262</v>
      </c>
      <c r="B270" s="410" t="s">
        <v>1464</v>
      </c>
      <c r="C270" s="410" t="s">
        <v>1465</v>
      </c>
      <c r="D270" s="410">
        <v>52001018901</v>
      </c>
      <c r="E270" s="410" t="s">
        <v>1781</v>
      </c>
      <c r="F270" s="410" t="s">
        <v>319</v>
      </c>
      <c r="G270" s="456"/>
      <c r="H270" s="417">
        <v>105</v>
      </c>
      <c r="I270" s="417"/>
    </row>
    <row r="271" spans="1:9" ht="45" x14ac:dyDescent="0.2">
      <c r="A271" s="410">
        <v>263</v>
      </c>
      <c r="B271" s="410" t="s">
        <v>1466</v>
      </c>
      <c r="C271" s="410" t="s">
        <v>1467</v>
      </c>
      <c r="D271" s="410">
        <v>37001054453</v>
      </c>
      <c r="E271" s="410" t="s">
        <v>1783</v>
      </c>
      <c r="F271" s="410" t="s">
        <v>319</v>
      </c>
      <c r="G271" s="456"/>
      <c r="H271" s="417">
        <v>150</v>
      </c>
      <c r="I271" s="417"/>
    </row>
    <row r="272" spans="1:9" ht="45" x14ac:dyDescent="0.2">
      <c r="A272" s="410">
        <v>264</v>
      </c>
      <c r="B272" s="410" t="s">
        <v>1466</v>
      </c>
      <c r="C272" s="410" t="s">
        <v>1467</v>
      </c>
      <c r="D272" s="410">
        <v>37001054453</v>
      </c>
      <c r="E272" s="410" t="s">
        <v>1784</v>
      </c>
      <c r="F272" s="410" t="s">
        <v>319</v>
      </c>
      <c r="G272" s="456"/>
      <c r="H272" s="417">
        <v>105</v>
      </c>
      <c r="I272" s="417"/>
    </row>
    <row r="273" spans="1:9" ht="45" x14ac:dyDescent="0.2">
      <c r="A273" s="410">
        <v>265</v>
      </c>
      <c r="B273" s="410" t="s">
        <v>2158</v>
      </c>
      <c r="C273" s="410" t="s">
        <v>2159</v>
      </c>
      <c r="D273" s="410">
        <v>37001055592</v>
      </c>
      <c r="E273" s="410" t="s">
        <v>1784</v>
      </c>
      <c r="F273" s="410" t="s">
        <v>319</v>
      </c>
      <c r="G273" s="456"/>
      <c r="H273" s="417">
        <v>105</v>
      </c>
      <c r="I273" s="417"/>
    </row>
    <row r="274" spans="1:9" ht="45" x14ac:dyDescent="0.2">
      <c r="A274" s="410">
        <v>266</v>
      </c>
      <c r="B274" s="410" t="s">
        <v>1468</v>
      </c>
      <c r="C274" s="410" t="s">
        <v>1467</v>
      </c>
      <c r="D274" s="410">
        <v>37001056927</v>
      </c>
      <c r="E274" s="410" t="s">
        <v>1785</v>
      </c>
      <c r="F274" s="410" t="s">
        <v>319</v>
      </c>
      <c r="G274" s="456"/>
      <c r="H274" s="417">
        <v>150</v>
      </c>
      <c r="I274" s="417"/>
    </row>
    <row r="275" spans="1:9" ht="30" x14ac:dyDescent="0.2">
      <c r="A275" s="410">
        <v>267</v>
      </c>
      <c r="B275" s="410" t="s">
        <v>1469</v>
      </c>
      <c r="C275" s="410" t="s">
        <v>1470</v>
      </c>
      <c r="D275" s="410" t="s">
        <v>985</v>
      </c>
      <c r="E275" s="410" t="s">
        <v>1786</v>
      </c>
      <c r="F275" s="410" t="s">
        <v>319</v>
      </c>
      <c r="G275" s="456"/>
      <c r="H275" s="417">
        <v>240</v>
      </c>
      <c r="I275" s="417"/>
    </row>
    <row r="276" spans="1:9" ht="45" x14ac:dyDescent="0.2">
      <c r="A276" s="410">
        <v>268</v>
      </c>
      <c r="B276" s="410" t="s">
        <v>1471</v>
      </c>
      <c r="C276" s="410" t="s">
        <v>1472</v>
      </c>
      <c r="D276" s="410" t="s">
        <v>986</v>
      </c>
      <c r="E276" s="410" t="s">
        <v>1787</v>
      </c>
      <c r="F276" s="410" t="s">
        <v>319</v>
      </c>
      <c r="G276" s="456"/>
      <c r="H276" s="417">
        <v>210</v>
      </c>
      <c r="I276" s="417"/>
    </row>
    <row r="277" spans="1:9" ht="30" x14ac:dyDescent="0.2">
      <c r="A277" s="410">
        <v>269</v>
      </c>
      <c r="B277" s="410" t="s">
        <v>1473</v>
      </c>
      <c r="C277" s="410" t="s">
        <v>1474</v>
      </c>
      <c r="D277" s="410" t="s">
        <v>987</v>
      </c>
      <c r="E277" s="410" t="s">
        <v>1788</v>
      </c>
      <c r="F277" s="410" t="s">
        <v>319</v>
      </c>
      <c r="G277" s="456"/>
      <c r="H277" s="417">
        <v>150</v>
      </c>
      <c r="I277" s="417"/>
    </row>
    <row r="278" spans="1:9" ht="45" x14ac:dyDescent="0.2">
      <c r="A278" s="410">
        <v>270</v>
      </c>
      <c r="B278" s="410" t="s">
        <v>1475</v>
      </c>
      <c r="C278" s="410" t="s">
        <v>1476</v>
      </c>
      <c r="D278" s="410" t="s">
        <v>988</v>
      </c>
      <c r="E278" s="410" t="s">
        <v>1789</v>
      </c>
      <c r="F278" s="410" t="s">
        <v>319</v>
      </c>
      <c r="G278" s="456"/>
      <c r="H278" s="417">
        <v>210</v>
      </c>
      <c r="I278" s="417"/>
    </row>
    <row r="279" spans="1:9" ht="30" x14ac:dyDescent="0.2">
      <c r="A279" s="410">
        <v>271</v>
      </c>
      <c r="B279" s="410" t="s">
        <v>1477</v>
      </c>
      <c r="C279" s="410" t="s">
        <v>1478</v>
      </c>
      <c r="D279" s="410" t="s">
        <v>989</v>
      </c>
      <c r="E279" s="410" t="s">
        <v>1790</v>
      </c>
      <c r="F279" s="410" t="s">
        <v>319</v>
      </c>
      <c r="G279" s="456"/>
      <c r="H279" s="417">
        <v>150</v>
      </c>
      <c r="I279" s="417"/>
    </row>
    <row r="280" spans="1:9" ht="30" x14ac:dyDescent="0.2">
      <c r="A280" s="410">
        <v>272</v>
      </c>
      <c r="B280" s="410" t="s">
        <v>1099</v>
      </c>
      <c r="C280" s="410" t="s">
        <v>1479</v>
      </c>
      <c r="D280" s="410" t="s">
        <v>990</v>
      </c>
      <c r="E280" s="410" t="s">
        <v>1791</v>
      </c>
      <c r="F280" s="410" t="s">
        <v>319</v>
      </c>
      <c r="G280" s="456"/>
      <c r="H280" s="417">
        <v>300</v>
      </c>
      <c r="I280" s="417"/>
    </row>
    <row r="281" spans="1:9" ht="45" x14ac:dyDescent="0.2">
      <c r="A281" s="410">
        <v>273</v>
      </c>
      <c r="B281" s="410" t="s">
        <v>1183</v>
      </c>
      <c r="C281" s="410" t="s">
        <v>1376</v>
      </c>
      <c r="D281" s="410" t="s">
        <v>991</v>
      </c>
      <c r="E281" s="410" t="s">
        <v>1792</v>
      </c>
      <c r="F281" s="410" t="s">
        <v>319</v>
      </c>
      <c r="G281" s="456"/>
      <c r="H281" s="417">
        <v>210</v>
      </c>
      <c r="I281" s="417"/>
    </row>
    <row r="282" spans="1:9" ht="30" x14ac:dyDescent="0.2">
      <c r="A282" s="410">
        <v>274</v>
      </c>
      <c r="B282" s="410" t="s">
        <v>1481</v>
      </c>
      <c r="C282" s="410" t="s">
        <v>1482</v>
      </c>
      <c r="D282" s="410" t="s">
        <v>992</v>
      </c>
      <c r="E282" s="410" t="s">
        <v>1794</v>
      </c>
      <c r="F282" s="410" t="s">
        <v>319</v>
      </c>
      <c r="G282" s="456"/>
      <c r="H282" s="417">
        <v>240</v>
      </c>
      <c r="I282" s="417"/>
    </row>
    <row r="283" spans="1:9" ht="30" x14ac:dyDescent="0.2">
      <c r="A283" s="410">
        <v>275</v>
      </c>
      <c r="B283" s="410" t="s">
        <v>1114</v>
      </c>
      <c r="C283" s="410" t="s">
        <v>1335</v>
      </c>
      <c r="D283" s="410" t="s">
        <v>993</v>
      </c>
      <c r="E283" s="410" t="s">
        <v>1795</v>
      </c>
      <c r="F283" s="410" t="s">
        <v>319</v>
      </c>
      <c r="G283" s="456"/>
      <c r="H283" s="417">
        <v>120</v>
      </c>
      <c r="I283" s="417"/>
    </row>
    <row r="284" spans="1:9" ht="45" x14ac:dyDescent="0.2">
      <c r="A284" s="410">
        <v>276</v>
      </c>
      <c r="B284" s="410" t="s">
        <v>1483</v>
      </c>
      <c r="C284" s="410" t="s">
        <v>1484</v>
      </c>
      <c r="D284" s="410" t="s">
        <v>994</v>
      </c>
      <c r="E284" s="410" t="s">
        <v>1796</v>
      </c>
      <c r="F284" s="410" t="s">
        <v>319</v>
      </c>
      <c r="G284" s="456"/>
      <c r="H284" s="417">
        <v>300</v>
      </c>
      <c r="I284" s="417"/>
    </row>
    <row r="285" spans="1:9" ht="45" x14ac:dyDescent="0.2">
      <c r="A285" s="410">
        <v>277</v>
      </c>
      <c r="B285" s="410" t="s">
        <v>1485</v>
      </c>
      <c r="C285" s="410" t="s">
        <v>1486</v>
      </c>
      <c r="D285" s="410" t="s">
        <v>995</v>
      </c>
      <c r="E285" s="410" t="s">
        <v>1797</v>
      </c>
      <c r="F285" s="410" t="s">
        <v>319</v>
      </c>
      <c r="G285" s="456"/>
      <c r="H285" s="417">
        <v>240</v>
      </c>
      <c r="I285" s="417"/>
    </row>
    <row r="286" spans="1:9" ht="45" x14ac:dyDescent="0.2">
      <c r="A286" s="410">
        <v>278</v>
      </c>
      <c r="B286" s="410" t="s">
        <v>1487</v>
      </c>
      <c r="C286" s="410" t="s">
        <v>1488</v>
      </c>
      <c r="D286" s="410" t="s">
        <v>996</v>
      </c>
      <c r="E286" s="410" t="s">
        <v>1798</v>
      </c>
      <c r="F286" s="410" t="s">
        <v>319</v>
      </c>
      <c r="G286" s="456"/>
      <c r="H286" s="417">
        <v>210</v>
      </c>
      <c r="I286" s="417"/>
    </row>
    <row r="287" spans="1:9" ht="45" x14ac:dyDescent="0.2">
      <c r="A287" s="410">
        <v>279</v>
      </c>
      <c r="B287" s="410" t="s">
        <v>1489</v>
      </c>
      <c r="C287" s="410" t="s">
        <v>1484</v>
      </c>
      <c r="D287" s="410" t="s">
        <v>997</v>
      </c>
      <c r="E287" s="410" t="s">
        <v>1799</v>
      </c>
      <c r="F287" s="410" t="s">
        <v>319</v>
      </c>
      <c r="G287" s="456"/>
      <c r="H287" s="417">
        <v>150</v>
      </c>
      <c r="I287" s="417"/>
    </row>
    <row r="288" spans="1:9" ht="45" x14ac:dyDescent="0.2">
      <c r="A288" s="410">
        <v>280</v>
      </c>
      <c r="B288" s="410" t="s">
        <v>1247</v>
      </c>
      <c r="C288" s="410" t="s">
        <v>1490</v>
      </c>
      <c r="D288" s="410" t="s">
        <v>998</v>
      </c>
      <c r="E288" s="410" t="s">
        <v>1800</v>
      </c>
      <c r="F288" s="410" t="s">
        <v>319</v>
      </c>
      <c r="G288" s="456"/>
      <c r="H288" s="417">
        <v>75</v>
      </c>
      <c r="I288" s="417"/>
    </row>
    <row r="289" spans="1:9" ht="30" x14ac:dyDescent="0.2">
      <c r="A289" s="410">
        <v>281</v>
      </c>
      <c r="B289" s="410" t="s">
        <v>1116</v>
      </c>
      <c r="C289" s="410" t="s">
        <v>1491</v>
      </c>
      <c r="D289" s="410" t="s">
        <v>999</v>
      </c>
      <c r="E289" s="410" t="s">
        <v>1656</v>
      </c>
      <c r="F289" s="410" t="s">
        <v>319</v>
      </c>
      <c r="G289" s="456"/>
      <c r="H289" s="417">
        <v>180</v>
      </c>
      <c r="I289" s="417"/>
    </row>
    <row r="290" spans="1:9" ht="45" x14ac:dyDescent="0.2">
      <c r="A290" s="410">
        <v>282</v>
      </c>
      <c r="B290" s="410" t="s">
        <v>1099</v>
      </c>
      <c r="C290" s="410" t="s">
        <v>1492</v>
      </c>
      <c r="D290" s="410" t="s">
        <v>837</v>
      </c>
      <c r="E290" s="410" t="s">
        <v>1801</v>
      </c>
      <c r="F290" s="410" t="s">
        <v>319</v>
      </c>
      <c r="G290" s="456"/>
      <c r="H290" s="417">
        <v>1500</v>
      </c>
      <c r="I290" s="417"/>
    </row>
    <row r="291" spans="1:9" ht="30" x14ac:dyDescent="0.2">
      <c r="A291" s="410">
        <v>283</v>
      </c>
      <c r="B291" s="410" t="s">
        <v>2160</v>
      </c>
      <c r="C291" s="410" t="s">
        <v>2161</v>
      </c>
      <c r="D291" s="410" t="s">
        <v>2162</v>
      </c>
      <c r="E291" s="410" t="s">
        <v>1806</v>
      </c>
      <c r="F291" s="410" t="s">
        <v>319</v>
      </c>
      <c r="G291" s="456"/>
      <c r="H291" s="417">
        <v>300</v>
      </c>
      <c r="I291" s="417"/>
    </row>
    <row r="292" spans="1:9" ht="45" x14ac:dyDescent="0.2">
      <c r="A292" s="410">
        <v>284</v>
      </c>
      <c r="B292" s="410" t="s">
        <v>2163</v>
      </c>
      <c r="C292" s="410" t="s">
        <v>2164</v>
      </c>
      <c r="D292" s="410" t="s">
        <v>2165</v>
      </c>
      <c r="E292" s="410" t="s">
        <v>2166</v>
      </c>
      <c r="F292" s="410" t="s">
        <v>319</v>
      </c>
      <c r="G292" s="456"/>
      <c r="H292" s="417">
        <v>120</v>
      </c>
      <c r="I292" s="417"/>
    </row>
    <row r="293" spans="1:9" ht="30" x14ac:dyDescent="0.2">
      <c r="A293" s="410">
        <v>285</v>
      </c>
      <c r="B293" s="410" t="s">
        <v>1099</v>
      </c>
      <c r="C293" s="410" t="s">
        <v>1388</v>
      </c>
      <c r="D293" s="410" t="s">
        <v>2167</v>
      </c>
      <c r="E293" s="410" t="s">
        <v>1809</v>
      </c>
      <c r="F293" s="410" t="s">
        <v>319</v>
      </c>
      <c r="G293" s="456"/>
      <c r="H293" s="417">
        <v>150</v>
      </c>
      <c r="I293" s="417"/>
    </row>
    <row r="294" spans="1:9" ht="45" x14ac:dyDescent="0.2">
      <c r="A294" s="410">
        <v>286</v>
      </c>
      <c r="B294" s="410" t="s">
        <v>1202</v>
      </c>
      <c r="C294" s="410" t="s">
        <v>2168</v>
      </c>
      <c r="D294" s="410" t="s">
        <v>2169</v>
      </c>
      <c r="E294" s="410" t="s">
        <v>2170</v>
      </c>
      <c r="F294" s="410" t="s">
        <v>319</v>
      </c>
      <c r="G294" s="456"/>
      <c r="H294" s="417">
        <v>105</v>
      </c>
      <c r="I294" s="417"/>
    </row>
    <row r="295" spans="1:9" ht="30" x14ac:dyDescent="0.2">
      <c r="A295" s="410">
        <v>287</v>
      </c>
      <c r="B295" s="410" t="s">
        <v>1093</v>
      </c>
      <c r="C295" s="410" t="s">
        <v>1094</v>
      </c>
      <c r="D295" s="410" t="s">
        <v>847</v>
      </c>
      <c r="E295" s="410" t="s">
        <v>1545</v>
      </c>
      <c r="F295" s="410" t="s">
        <v>319</v>
      </c>
      <c r="G295" s="456">
        <v>1147.96</v>
      </c>
      <c r="H295" s="417">
        <v>900</v>
      </c>
      <c r="I295" s="417">
        <v>225</v>
      </c>
    </row>
    <row r="296" spans="1:9" ht="60" x14ac:dyDescent="0.2">
      <c r="A296" s="410">
        <v>288</v>
      </c>
      <c r="B296" s="410" t="s">
        <v>1095</v>
      </c>
      <c r="C296" s="410" t="s">
        <v>1096</v>
      </c>
      <c r="D296" s="410" t="s">
        <v>848</v>
      </c>
      <c r="E296" s="410" t="s">
        <v>1546</v>
      </c>
      <c r="F296" s="410" t="s">
        <v>319</v>
      </c>
      <c r="G296" s="456">
        <v>1530.61</v>
      </c>
      <c r="H296" s="417">
        <v>1200</v>
      </c>
      <c r="I296" s="417">
        <v>300</v>
      </c>
    </row>
    <row r="297" spans="1:9" ht="30" x14ac:dyDescent="0.2">
      <c r="A297" s="410">
        <v>289</v>
      </c>
      <c r="B297" s="410" t="s">
        <v>1097</v>
      </c>
      <c r="C297" s="410" t="s">
        <v>1098</v>
      </c>
      <c r="D297" s="410" t="s">
        <v>849</v>
      </c>
      <c r="E297" s="410" t="s">
        <v>1547</v>
      </c>
      <c r="F297" s="410" t="s">
        <v>319</v>
      </c>
      <c r="G297" s="456">
        <v>688.78</v>
      </c>
      <c r="H297" s="417">
        <v>540</v>
      </c>
      <c r="I297" s="417">
        <v>120</v>
      </c>
    </row>
    <row r="298" spans="1:9" ht="45" x14ac:dyDescent="0.2">
      <c r="A298" s="410">
        <v>290</v>
      </c>
      <c r="B298" s="410" t="s">
        <v>1099</v>
      </c>
      <c r="C298" s="410" t="s">
        <v>1100</v>
      </c>
      <c r="D298" s="410" t="s">
        <v>850</v>
      </c>
      <c r="E298" s="410" t="s">
        <v>1548</v>
      </c>
      <c r="F298" s="410" t="s">
        <v>319</v>
      </c>
      <c r="G298" s="456">
        <v>1530.61</v>
      </c>
      <c r="H298" s="417">
        <v>1200</v>
      </c>
      <c r="I298" s="417">
        <v>300</v>
      </c>
    </row>
    <row r="299" spans="1:9" ht="75" x14ac:dyDescent="0.2">
      <c r="A299" s="410">
        <v>291</v>
      </c>
      <c r="B299" s="410" t="s">
        <v>1101</v>
      </c>
      <c r="C299" s="410" t="s">
        <v>1102</v>
      </c>
      <c r="D299" s="410" t="s">
        <v>851</v>
      </c>
      <c r="E299" s="410" t="s">
        <v>1549</v>
      </c>
      <c r="F299" s="410" t="s">
        <v>319</v>
      </c>
      <c r="G299" s="456">
        <v>1147.96</v>
      </c>
      <c r="H299" s="417">
        <v>900</v>
      </c>
      <c r="I299" s="417">
        <v>225</v>
      </c>
    </row>
    <row r="300" spans="1:9" ht="60" x14ac:dyDescent="0.2">
      <c r="A300" s="410">
        <v>292</v>
      </c>
      <c r="B300" s="410" t="s">
        <v>1103</v>
      </c>
      <c r="C300" s="410" t="s">
        <v>1104</v>
      </c>
      <c r="D300" s="410" t="s">
        <v>852</v>
      </c>
      <c r="E300" s="410" t="s">
        <v>1550</v>
      </c>
      <c r="F300" s="410" t="s">
        <v>319</v>
      </c>
      <c r="G300" s="456">
        <v>765.31</v>
      </c>
      <c r="H300" s="417">
        <v>600</v>
      </c>
      <c r="I300" s="417">
        <v>150</v>
      </c>
    </row>
    <row r="301" spans="1:9" ht="75" x14ac:dyDescent="0.2">
      <c r="A301" s="410">
        <v>293</v>
      </c>
      <c r="B301" s="410" t="s">
        <v>1101</v>
      </c>
      <c r="C301" s="410" t="s">
        <v>1105</v>
      </c>
      <c r="D301" s="410" t="s">
        <v>853</v>
      </c>
      <c r="E301" s="410" t="s">
        <v>1551</v>
      </c>
      <c r="F301" s="410" t="s">
        <v>319</v>
      </c>
      <c r="G301" s="456">
        <v>612.24</v>
      </c>
      <c r="H301" s="417">
        <v>480</v>
      </c>
      <c r="I301" s="417">
        <v>90</v>
      </c>
    </row>
    <row r="302" spans="1:9" ht="30" x14ac:dyDescent="0.2">
      <c r="A302" s="410">
        <v>294</v>
      </c>
      <c r="B302" s="410" t="s">
        <v>1106</v>
      </c>
      <c r="C302" s="410" t="s">
        <v>1107</v>
      </c>
      <c r="D302" s="410" t="s">
        <v>854</v>
      </c>
      <c r="E302" s="410" t="s">
        <v>1552</v>
      </c>
      <c r="F302" s="410" t="s">
        <v>319</v>
      </c>
      <c r="G302" s="456">
        <v>535.71</v>
      </c>
      <c r="H302" s="417">
        <v>420</v>
      </c>
      <c r="I302" s="417">
        <v>60</v>
      </c>
    </row>
    <row r="303" spans="1:9" ht="60" x14ac:dyDescent="0.2">
      <c r="A303" s="410">
        <v>295</v>
      </c>
      <c r="B303" s="410" t="s">
        <v>1108</v>
      </c>
      <c r="C303" s="410" t="s">
        <v>1109</v>
      </c>
      <c r="D303" s="410" t="s">
        <v>855</v>
      </c>
      <c r="E303" s="410" t="s">
        <v>1553</v>
      </c>
      <c r="F303" s="410" t="s">
        <v>319</v>
      </c>
      <c r="G303" s="456">
        <v>535.71</v>
      </c>
      <c r="H303" s="417">
        <v>420</v>
      </c>
      <c r="I303" s="417">
        <v>60</v>
      </c>
    </row>
    <row r="304" spans="1:9" ht="30" x14ac:dyDescent="0.2">
      <c r="A304" s="410">
        <v>296</v>
      </c>
      <c r="B304" s="410" t="s">
        <v>1110</v>
      </c>
      <c r="C304" s="410" t="s">
        <v>1111</v>
      </c>
      <c r="D304" s="410" t="s">
        <v>839</v>
      </c>
      <c r="E304" s="410" t="s">
        <v>1554</v>
      </c>
      <c r="F304" s="410" t="s">
        <v>319</v>
      </c>
      <c r="G304" s="456">
        <v>1913.27</v>
      </c>
      <c r="H304" s="417">
        <v>1500</v>
      </c>
      <c r="I304" s="417">
        <v>375</v>
      </c>
    </row>
    <row r="305" spans="1:9" ht="45" x14ac:dyDescent="0.2">
      <c r="A305" s="410">
        <v>297</v>
      </c>
      <c r="B305" s="410" t="s">
        <v>1112</v>
      </c>
      <c r="C305" s="410" t="s">
        <v>1113</v>
      </c>
      <c r="D305" s="410" t="s">
        <v>856</v>
      </c>
      <c r="E305" s="410" t="s">
        <v>1555</v>
      </c>
      <c r="F305" s="410" t="s">
        <v>319</v>
      </c>
      <c r="G305" s="456">
        <v>918.37</v>
      </c>
      <c r="H305" s="417">
        <v>720</v>
      </c>
      <c r="I305" s="417">
        <v>180</v>
      </c>
    </row>
    <row r="306" spans="1:9" ht="60" x14ac:dyDescent="0.2">
      <c r="A306" s="410">
        <v>298</v>
      </c>
      <c r="B306" s="410" t="s">
        <v>1114</v>
      </c>
      <c r="C306" s="410" t="s">
        <v>1115</v>
      </c>
      <c r="D306" s="410" t="s">
        <v>857</v>
      </c>
      <c r="E306" s="410" t="s">
        <v>1556</v>
      </c>
      <c r="F306" s="410" t="s">
        <v>319</v>
      </c>
      <c r="G306" s="456">
        <v>1147.96</v>
      </c>
      <c r="H306" s="417">
        <v>900</v>
      </c>
      <c r="I306" s="417">
        <v>225</v>
      </c>
    </row>
    <row r="307" spans="1:9" ht="60" x14ac:dyDescent="0.2">
      <c r="A307" s="410">
        <v>299</v>
      </c>
      <c r="B307" s="410" t="s">
        <v>1116</v>
      </c>
      <c r="C307" s="410" t="s">
        <v>1117</v>
      </c>
      <c r="D307" s="410" t="s">
        <v>858</v>
      </c>
      <c r="E307" s="410" t="s">
        <v>1557</v>
      </c>
      <c r="F307" s="410" t="s">
        <v>319</v>
      </c>
      <c r="G307" s="456">
        <v>1147.96</v>
      </c>
      <c r="H307" s="417">
        <v>900</v>
      </c>
      <c r="I307" s="417">
        <v>225</v>
      </c>
    </row>
    <row r="308" spans="1:9" ht="15" x14ac:dyDescent="0.2">
      <c r="A308" s="410">
        <v>300</v>
      </c>
      <c r="B308" s="410" t="s">
        <v>1118</v>
      </c>
      <c r="C308" s="410" t="s">
        <v>1119</v>
      </c>
      <c r="D308" s="410" t="s">
        <v>859</v>
      </c>
      <c r="E308" s="410" t="s">
        <v>1558</v>
      </c>
      <c r="F308" s="410" t="s">
        <v>319</v>
      </c>
      <c r="G308" s="456">
        <v>918.37</v>
      </c>
      <c r="H308" s="417">
        <v>720</v>
      </c>
      <c r="I308" s="417">
        <v>180</v>
      </c>
    </row>
    <row r="309" spans="1:9" ht="45" x14ac:dyDescent="0.2">
      <c r="A309" s="410">
        <v>301</v>
      </c>
      <c r="B309" s="410" t="s">
        <v>1120</v>
      </c>
      <c r="C309" s="410" t="s">
        <v>1121</v>
      </c>
      <c r="D309" s="410" t="s">
        <v>860</v>
      </c>
      <c r="E309" s="410" t="s">
        <v>1559</v>
      </c>
      <c r="F309" s="410" t="s">
        <v>319</v>
      </c>
      <c r="G309" s="456">
        <v>3826.53</v>
      </c>
      <c r="H309" s="417">
        <v>3000</v>
      </c>
      <c r="I309" s="417">
        <v>750</v>
      </c>
    </row>
    <row r="310" spans="1:9" ht="30" x14ac:dyDescent="0.2">
      <c r="A310" s="410">
        <v>302</v>
      </c>
      <c r="B310" s="410" t="s">
        <v>1097</v>
      </c>
      <c r="C310" s="410" t="s">
        <v>1122</v>
      </c>
      <c r="D310" s="410" t="s">
        <v>861</v>
      </c>
      <c r="E310" s="410" t="s">
        <v>1560</v>
      </c>
      <c r="F310" s="410" t="s">
        <v>319</v>
      </c>
      <c r="G310" s="456">
        <v>1530.61</v>
      </c>
      <c r="H310" s="417">
        <v>1200</v>
      </c>
      <c r="I310" s="417">
        <v>300</v>
      </c>
    </row>
    <row r="311" spans="1:9" ht="30" x14ac:dyDescent="0.2">
      <c r="A311" s="410">
        <v>303</v>
      </c>
      <c r="B311" s="410" t="s">
        <v>1123</v>
      </c>
      <c r="C311" s="410" t="s">
        <v>1124</v>
      </c>
      <c r="D311" s="410" t="s">
        <v>833</v>
      </c>
      <c r="E311" s="410" t="s">
        <v>1561</v>
      </c>
      <c r="F311" s="410" t="s">
        <v>319</v>
      </c>
      <c r="G311" s="456">
        <v>1377.55</v>
      </c>
      <c r="H311" s="417">
        <v>1080</v>
      </c>
      <c r="I311" s="417">
        <v>270</v>
      </c>
    </row>
    <row r="312" spans="1:9" ht="30" x14ac:dyDescent="0.2">
      <c r="A312" s="410">
        <v>304</v>
      </c>
      <c r="B312" s="410" t="s">
        <v>1125</v>
      </c>
      <c r="C312" s="410" t="s">
        <v>1126</v>
      </c>
      <c r="D312" s="410" t="s">
        <v>862</v>
      </c>
      <c r="E312" s="410" t="s">
        <v>1562</v>
      </c>
      <c r="F312" s="410" t="s">
        <v>319</v>
      </c>
      <c r="G312" s="456">
        <v>994.9</v>
      </c>
      <c r="H312" s="417">
        <v>780</v>
      </c>
      <c r="I312" s="417">
        <v>195</v>
      </c>
    </row>
    <row r="313" spans="1:9" ht="45" x14ac:dyDescent="0.2">
      <c r="A313" s="410">
        <v>305</v>
      </c>
      <c r="B313" s="410" t="s">
        <v>1127</v>
      </c>
      <c r="C313" s="410" t="s">
        <v>1128</v>
      </c>
      <c r="D313" s="410" t="s">
        <v>863</v>
      </c>
      <c r="E313" s="410" t="s">
        <v>1555</v>
      </c>
      <c r="F313" s="410" t="s">
        <v>319</v>
      </c>
      <c r="G313" s="456">
        <v>765.31</v>
      </c>
      <c r="H313" s="417">
        <v>600</v>
      </c>
      <c r="I313" s="417">
        <v>150</v>
      </c>
    </row>
    <row r="314" spans="1:9" ht="45" x14ac:dyDescent="0.2">
      <c r="A314" s="410">
        <v>306</v>
      </c>
      <c r="B314" s="410" t="s">
        <v>1129</v>
      </c>
      <c r="C314" s="410" t="s">
        <v>1130</v>
      </c>
      <c r="D314" s="410" t="s">
        <v>864</v>
      </c>
      <c r="E314" s="410" t="s">
        <v>1563</v>
      </c>
      <c r="F314" s="410" t="s">
        <v>319</v>
      </c>
      <c r="G314" s="456">
        <v>535.71</v>
      </c>
      <c r="H314" s="417">
        <v>420</v>
      </c>
      <c r="I314" s="417">
        <v>60</v>
      </c>
    </row>
    <row r="315" spans="1:9" ht="45" x14ac:dyDescent="0.2">
      <c r="A315" s="410">
        <v>307</v>
      </c>
      <c r="B315" s="410" t="s">
        <v>1093</v>
      </c>
      <c r="C315" s="410" t="s">
        <v>1131</v>
      </c>
      <c r="D315" s="410" t="s">
        <v>865</v>
      </c>
      <c r="E315" s="410" t="s">
        <v>1563</v>
      </c>
      <c r="F315" s="410" t="s">
        <v>319</v>
      </c>
      <c r="G315" s="456">
        <v>535.71</v>
      </c>
      <c r="H315" s="417">
        <v>420</v>
      </c>
      <c r="I315" s="417">
        <v>60</v>
      </c>
    </row>
    <row r="316" spans="1:9" ht="45" x14ac:dyDescent="0.2">
      <c r="A316" s="410">
        <v>308</v>
      </c>
      <c r="B316" s="410" t="s">
        <v>1132</v>
      </c>
      <c r="C316" s="410" t="s">
        <v>1133</v>
      </c>
      <c r="D316" s="410" t="s">
        <v>866</v>
      </c>
      <c r="E316" s="410" t="s">
        <v>1564</v>
      </c>
      <c r="F316" s="410" t="s">
        <v>319</v>
      </c>
      <c r="G316" s="456">
        <v>382.65</v>
      </c>
      <c r="H316" s="417">
        <v>300</v>
      </c>
      <c r="I316" s="417">
        <v>0</v>
      </c>
    </row>
    <row r="317" spans="1:9" ht="15" x14ac:dyDescent="0.2">
      <c r="A317" s="410">
        <v>309</v>
      </c>
      <c r="B317" s="410" t="s">
        <v>1134</v>
      </c>
      <c r="C317" s="410" t="s">
        <v>1135</v>
      </c>
      <c r="D317" s="410" t="s">
        <v>867</v>
      </c>
      <c r="E317" s="410" t="s">
        <v>1565</v>
      </c>
      <c r="F317" s="410" t="s">
        <v>319</v>
      </c>
      <c r="G317" s="456">
        <v>1377.55</v>
      </c>
      <c r="H317" s="417">
        <v>1080</v>
      </c>
      <c r="I317" s="417">
        <v>270</v>
      </c>
    </row>
    <row r="318" spans="1:9" ht="15" x14ac:dyDescent="0.2">
      <c r="A318" s="410">
        <v>310</v>
      </c>
      <c r="B318" s="410" t="s">
        <v>1114</v>
      </c>
      <c r="C318" s="410" t="s">
        <v>1136</v>
      </c>
      <c r="D318" s="410" t="s">
        <v>868</v>
      </c>
      <c r="E318" s="410" t="s">
        <v>1566</v>
      </c>
      <c r="F318" s="410" t="s">
        <v>319</v>
      </c>
      <c r="G318" s="456">
        <v>1147.96</v>
      </c>
      <c r="H318" s="417">
        <v>900</v>
      </c>
      <c r="I318" s="417">
        <v>225</v>
      </c>
    </row>
    <row r="319" spans="1:9" ht="15" x14ac:dyDescent="0.2">
      <c r="A319" s="410">
        <v>311</v>
      </c>
      <c r="B319" s="410" t="s">
        <v>1099</v>
      </c>
      <c r="C319" s="410" t="s">
        <v>1137</v>
      </c>
      <c r="D319" s="410" t="s">
        <v>869</v>
      </c>
      <c r="E319" s="410" t="s">
        <v>1567</v>
      </c>
      <c r="F319" s="410" t="s">
        <v>319</v>
      </c>
      <c r="G319" s="456">
        <v>765.31</v>
      </c>
      <c r="H319" s="417">
        <v>600</v>
      </c>
      <c r="I319" s="417">
        <v>150</v>
      </c>
    </row>
    <row r="320" spans="1:9" ht="45" x14ac:dyDescent="0.2">
      <c r="A320" s="410">
        <v>312</v>
      </c>
      <c r="B320" s="410" t="s">
        <v>1108</v>
      </c>
      <c r="C320" s="410" t="s">
        <v>1138</v>
      </c>
      <c r="D320" s="410" t="s">
        <v>870</v>
      </c>
      <c r="E320" s="410" t="s">
        <v>1568</v>
      </c>
      <c r="F320" s="410" t="s">
        <v>319</v>
      </c>
      <c r="G320" s="456">
        <v>1125</v>
      </c>
      <c r="H320" s="417">
        <v>900</v>
      </c>
      <c r="I320" s="417">
        <v>225</v>
      </c>
    </row>
    <row r="321" spans="1:9" ht="45" x14ac:dyDescent="0.2">
      <c r="A321" s="410">
        <v>313</v>
      </c>
      <c r="B321" s="410" t="s">
        <v>1108</v>
      </c>
      <c r="C321" s="410" t="s">
        <v>1139</v>
      </c>
      <c r="D321" s="410" t="s">
        <v>835</v>
      </c>
      <c r="E321" s="410" t="s">
        <v>1568</v>
      </c>
      <c r="F321" s="410" t="s">
        <v>319</v>
      </c>
      <c r="G321" s="456">
        <v>600</v>
      </c>
      <c r="H321" s="417">
        <v>480</v>
      </c>
      <c r="I321" s="417">
        <v>90</v>
      </c>
    </row>
    <row r="322" spans="1:9" ht="15" x14ac:dyDescent="0.2">
      <c r="A322" s="410">
        <v>314</v>
      </c>
      <c r="B322" s="410" t="s">
        <v>1140</v>
      </c>
      <c r="C322" s="410" t="s">
        <v>1141</v>
      </c>
      <c r="D322" s="410" t="s">
        <v>871</v>
      </c>
      <c r="E322" s="410" t="s">
        <v>1567</v>
      </c>
      <c r="F322" s="410" t="s">
        <v>319</v>
      </c>
      <c r="G322" s="456">
        <v>612.24</v>
      </c>
      <c r="H322" s="417">
        <v>480</v>
      </c>
      <c r="I322" s="417">
        <v>90</v>
      </c>
    </row>
    <row r="323" spans="1:9" ht="15" x14ac:dyDescent="0.2">
      <c r="A323" s="410">
        <v>315</v>
      </c>
      <c r="B323" s="410" t="s">
        <v>1142</v>
      </c>
      <c r="C323" s="410" t="s">
        <v>1143</v>
      </c>
      <c r="D323" s="410" t="s">
        <v>872</v>
      </c>
      <c r="E323" s="410" t="s">
        <v>1567</v>
      </c>
      <c r="F323" s="410" t="s">
        <v>319</v>
      </c>
      <c r="G323" s="456">
        <v>612.24</v>
      </c>
      <c r="H323" s="417">
        <v>480</v>
      </c>
      <c r="I323" s="417">
        <v>90</v>
      </c>
    </row>
    <row r="324" spans="1:9" ht="15" x14ac:dyDescent="0.2">
      <c r="A324" s="410">
        <v>316</v>
      </c>
      <c r="B324" s="410" t="s">
        <v>1118</v>
      </c>
      <c r="C324" s="410" t="s">
        <v>1144</v>
      </c>
      <c r="D324" s="410" t="s">
        <v>873</v>
      </c>
      <c r="E324" s="410" t="s">
        <v>1569</v>
      </c>
      <c r="F324" s="410" t="s">
        <v>319</v>
      </c>
      <c r="G324" s="456">
        <v>562.5</v>
      </c>
      <c r="H324" s="417">
        <v>450</v>
      </c>
      <c r="I324" s="417">
        <v>75</v>
      </c>
    </row>
    <row r="325" spans="1:9" ht="15" x14ac:dyDescent="0.2">
      <c r="A325" s="410">
        <v>317</v>
      </c>
      <c r="B325" s="410" t="s">
        <v>1145</v>
      </c>
      <c r="C325" s="410" t="s">
        <v>1146</v>
      </c>
      <c r="D325" s="410" t="s">
        <v>874</v>
      </c>
      <c r="E325" s="410" t="s">
        <v>1570</v>
      </c>
      <c r="F325" s="410" t="s">
        <v>319</v>
      </c>
      <c r="G325" s="456">
        <v>535.71</v>
      </c>
      <c r="H325" s="417">
        <v>420</v>
      </c>
      <c r="I325" s="417">
        <v>60</v>
      </c>
    </row>
    <row r="326" spans="1:9" ht="15" x14ac:dyDescent="0.2">
      <c r="A326" s="410">
        <v>318</v>
      </c>
      <c r="B326" s="410" t="s">
        <v>1147</v>
      </c>
      <c r="C326" s="410" t="s">
        <v>1148</v>
      </c>
      <c r="D326" s="410" t="s">
        <v>875</v>
      </c>
      <c r="E326" s="410" t="s">
        <v>1570</v>
      </c>
      <c r="F326" s="410" t="s">
        <v>319</v>
      </c>
      <c r="G326" s="456">
        <v>382.65</v>
      </c>
      <c r="H326" s="417">
        <v>300</v>
      </c>
      <c r="I326" s="417">
        <v>0</v>
      </c>
    </row>
    <row r="327" spans="1:9" ht="45" x14ac:dyDescent="0.2">
      <c r="A327" s="410">
        <v>319</v>
      </c>
      <c r="B327" s="410" t="s">
        <v>1149</v>
      </c>
      <c r="C327" s="410" t="s">
        <v>1150</v>
      </c>
      <c r="D327" s="410" t="s">
        <v>876</v>
      </c>
      <c r="E327" s="410" t="s">
        <v>1571</v>
      </c>
      <c r="F327" s="410" t="s">
        <v>319</v>
      </c>
      <c r="G327" s="456">
        <v>1500</v>
      </c>
      <c r="H327" s="417">
        <v>1200</v>
      </c>
      <c r="I327" s="417">
        <v>300</v>
      </c>
    </row>
    <row r="328" spans="1:9" ht="30" x14ac:dyDescent="0.2">
      <c r="A328" s="410">
        <v>320</v>
      </c>
      <c r="B328" s="410" t="s">
        <v>1151</v>
      </c>
      <c r="C328" s="410" t="s">
        <v>1152</v>
      </c>
      <c r="D328" s="410" t="s">
        <v>877</v>
      </c>
      <c r="E328" s="410" t="s">
        <v>1572</v>
      </c>
      <c r="F328" s="410" t="s">
        <v>319</v>
      </c>
      <c r="G328" s="456">
        <v>975</v>
      </c>
      <c r="H328" s="417">
        <v>780</v>
      </c>
      <c r="I328" s="417">
        <v>195</v>
      </c>
    </row>
    <row r="329" spans="1:9" ht="30" x14ac:dyDescent="0.2">
      <c r="A329" s="410">
        <v>321</v>
      </c>
      <c r="B329" s="410" t="s">
        <v>1153</v>
      </c>
      <c r="C329" s="410" t="s">
        <v>1154</v>
      </c>
      <c r="D329" s="410" t="s">
        <v>878</v>
      </c>
      <c r="E329" s="410" t="s">
        <v>1573</v>
      </c>
      <c r="F329" s="410" t="s">
        <v>319</v>
      </c>
      <c r="G329" s="456">
        <v>459.18</v>
      </c>
      <c r="H329" s="417">
        <v>360</v>
      </c>
      <c r="I329" s="417">
        <v>30</v>
      </c>
    </row>
    <row r="330" spans="1:9" ht="30" x14ac:dyDescent="0.2">
      <c r="A330" s="410">
        <v>322</v>
      </c>
      <c r="B330" s="410" t="s">
        <v>1155</v>
      </c>
      <c r="C330" s="410" t="s">
        <v>1156</v>
      </c>
      <c r="D330" s="410" t="s">
        <v>879</v>
      </c>
      <c r="E330" s="410" t="s">
        <v>1573</v>
      </c>
      <c r="F330" s="410" t="s">
        <v>319</v>
      </c>
      <c r="G330" s="456">
        <v>1125</v>
      </c>
      <c r="H330" s="417">
        <v>900</v>
      </c>
      <c r="I330" s="417">
        <v>225</v>
      </c>
    </row>
    <row r="331" spans="1:9" ht="30" x14ac:dyDescent="0.2">
      <c r="A331" s="410">
        <v>323</v>
      </c>
      <c r="B331" s="410" t="s">
        <v>1157</v>
      </c>
      <c r="C331" s="410" t="s">
        <v>1126</v>
      </c>
      <c r="D331" s="410" t="s">
        <v>880</v>
      </c>
      <c r="E331" s="410" t="s">
        <v>1573</v>
      </c>
      <c r="F331" s="410" t="s">
        <v>319</v>
      </c>
      <c r="G331" s="456">
        <v>382.65</v>
      </c>
      <c r="H331" s="417">
        <v>300</v>
      </c>
      <c r="I331" s="417">
        <v>0</v>
      </c>
    </row>
    <row r="332" spans="1:9" ht="30" x14ac:dyDescent="0.2">
      <c r="A332" s="410">
        <v>324</v>
      </c>
      <c r="B332" s="410" t="s">
        <v>1158</v>
      </c>
      <c r="C332" s="410" t="s">
        <v>1159</v>
      </c>
      <c r="D332" s="410" t="s">
        <v>881</v>
      </c>
      <c r="E332" s="410" t="s">
        <v>1573</v>
      </c>
      <c r="F332" s="410" t="s">
        <v>319</v>
      </c>
      <c r="G332" s="456">
        <v>459.18</v>
      </c>
      <c r="H332" s="417">
        <v>360</v>
      </c>
      <c r="I332" s="417">
        <v>30</v>
      </c>
    </row>
    <row r="333" spans="1:9" ht="30" x14ac:dyDescent="0.2">
      <c r="A333" s="410">
        <v>325</v>
      </c>
      <c r="B333" s="410" t="s">
        <v>1160</v>
      </c>
      <c r="C333" s="410" t="s">
        <v>1161</v>
      </c>
      <c r="D333" s="410" t="s">
        <v>882</v>
      </c>
      <c r="E333" s="410" t="s">
        <v>1573</v>
      </c>
      <c r="F333" s="410" t="s">
        <v>319</v>
      </c>
      <c r="G333" s="456">
        <v>382.65</v>
      </c>
      <c r="H333" s="417">
        <v>300</v>
      </c>
      <c r="I333" s="417">
        <v>0</v>
      </c>
    </row>
    <row r="334" spans="1:9" ht="30" x14ac:dyDescent="0.2">
      <c r="A334" s="410">
        <v>326</v>
      </c>
      <c r="B334" s="410" t="s">
        <v>1162</v>
      </c>
      <c r="C334" s="410" t="s">
        <v>1163</v>
      </c>
      <c r="D334" s="410">
        <v>11001008513</v>
      </c>
      <c r="E334" s="410" t="s">
        <v>1573</v>
      </c>
      <c r="F334" s="410" t="s">
        <v>319</v>
      </c>
      <c r="G334" s="456">
        <v>344.39</v>
      </c>
      <c r="H334" s="417">
        <v>270</v>
      </c>
      <c r="I334" s="417">
        <v>0</v>
      </c>
    </row>
    <row r="335" spans="1:9" ht="15" x14ac:dyDescent="0.2">
      <c r="A335" s="410">
        <v>327</v>
      </c>
      <c r="B335" s="410" t="s">
        <v>1099</v>
      </c>
      <c r="C335" s="410" t="s">
        <v>1164</v>
      </c>
      <c r="D335" s="410" t="s">
        <v>883</v>
      </c>
      <c r="E335" s="410" t="s">
        <v>1574</v>
      </c>
      <c r="F335" s="410" t="s">
        <v>319</v>
      </c>
      <c r="G335" s="456">
        <v>2625</v>
      </c>
      <c r="H335" s="417">
        <v>2100</v>
      </c>
      <c r="I335" s="417">
        <v>525</v>
      </c>
    </row>
    <row r="336" spans="1:9" ht="45" x14ac:dyDescent="0.2">
      <c r="A336" s="410">
        <v>328</v>
      </c>
      <c r="B336" s="410" t="s">
        <v>1145</v>
      </c>
      <c r="C336" s="410" t="s">
        <v>1165</v>
      </c>
      <c r="D336" s="410" t="s">
        <v>884</v>
      </c>
      <c r="E336" s="410" t="s">
        <v>1575</v>
      </c>
      <c r="F336" s="410" t="s">
        <v>319</v>
      </c>
      <c r="G336" s="456">
        <v>306.12</v>
      </c>
      <c r="H336" s="417">
        <v>240</v>
      </c>
      <c r="I336" s="417">
        <v>0</v>
      </c>
    </row>
    <row r="337" spans="1:9" ht="45" x14ac:dyDescent="0.2">
      <c r="A337" s="410">
        <v>329</v>
      </c>
      <c r="B337" s="410" t="s">
        <v>1160</v>
      </c>
      <c r="C337" s="410" t="s">
        <v>1166</v>
      </c>
      <c r="D337" s="410" t="s">
        <v>834</v>
      </c>
      <c r="E337" s="410" t="s">
        <v>1576</v>
      </c>
      <c r="F337" s="410" t="s">
        <v>319</v>
      </c>
      <c r="G337" s="456">
        <v>765.31</v>
      </c>
      <c r="H337" s="417">
        <v>600</v>
      </c>
      <c r="I337" s="417">
        <v>150</v>
      </c>
    </row>
    <row r="338" spans="1:9" ht="75" x14ac:dyDescent="0.2">
      <c r="A338" s="410">
        <v>330</v>
      </c>
      <c r="B338" s="410" t="s">
        <v>1167</v>
      </c>
      <c r="C338" s="410" t="s">
        <v>1168</v>
      </c>
      <c r="D338" s="410" t="s">
        <v>885</v>
      </c>
      <c r="E338" s="410" t="s">
        <v>1577</v>
      </c>
      <c r="F338" s="410" t="s">
        <v>319</v>
      </c>
      <c r="G338" s="456">
        <v>1530.61</v>
      </c>
      <c r="H338" s="417">
        <v>1200</v>
      </c>
      <c r="I338" s="417">
        <v>300</v>
      </c>
    </row>
    <row r="339" spans="1:9" ht="45" x14ac:dyDescent="0.2">
      <c r="A339" s="410">
        <v>331</v>
      </c>
      <c r="B339" s="410" t="s">
        <v>1169</v>
      </c>
      <c r="C339" s="410" t="s">
        <v>1117</v>
      </c>
      <c r="D339" s="410" t="s">
        <v>886</v>
      </c>
      <c r="E339" s="410" t="s">
        <v>1578</v>
      </c>
      <c r="F339" s="410" t="s">
        <v>319</v>
      </c>
      <c r="G339" s="456">
        <v>612.24</v>
      </c>
      <c r="H339" s="417">
        <v>480</v>
      </c>
      <c r="I339" s="417">
        <v>90</v>
      </c>
    </row>
    <row r="340" spans="1:9" ht="75" x14ac:dyDescent="0.2">
      <c r="A340" s="410">
        <v>332</v>
      </c>
      <c r="B340" s="410" t="s">
        <v>1170</v>
      </c>
      <c r="C340" s="410" t="s">
        <v>1171</v>
      </c>
      <c r="D340" s="410" t="s">
        <v>887</v>
      </c>
      <c r="E340" s="410" t="s">
        <v>1579</v>
      </c>
      <c r="F340" s="410" t="s">
        <v>319</v>
      </c>
      <c r="G340" s="456">
        <v>612.24</v>
      </c>
      <c r="H340" s="417">
        <v>480</v>
      </c>
      <c r="I340" s="417">
        <v>90</v>
      </c>
    </row>
    <row r="341" spans="1:9" ht="45" x14ac:dyDescent="0.2">
      <c r="A341" s="410">
        <v>333</v>
      </c>
      <c r="B341" s="410" t="s">
        <v>1172</v>
      </c>
      <c r="C341" s="410" t="s">
        <v>1173</v>
      </c>
      <c r="D341" s="410" t="s">
        <v>888</v>
      </c>
      <c r="E341" s="410" t="s">
        <v>1580</v>
      </c>
      <c r="F341" s="410" t="s">
        <v>319</v>
      </c>
      <c r="G341" s="456">
        <v>535.71</v>
      </c>
      <c r="H341" s="417">
        <v>420</v>
      </c>
      <c r="I341" s="417">
        <v>60</v>
      </c>
    </row>
    <row r="342" spans="1:9" ht="45" x14ac:dyDescent="0.2">
      <c r="A342" s="410">
        <v>334</v>
      </c>
      <c r="B342" s="410" t="s">
        <v>1123</v>
      </c>
      <c r="C342" s="410" t="s">
        <v>1168</v>
      </c>
      <c r="D342" s="410">
        <v>60001033872</v>
      </c>
      <c r="E342" s="410" t="s">
        <v>1581</v>
      </c>
      <c r="F342" s="410" t="s">
        <v>319</v>
      </c>
      <c r="G342" s="456">
        <v>573.98</v>
      </c>
      <c r="H342" s="417">
        <v>450</v>
      </c>
      <c r="I342" s="417">
        <v>75</v>
      </c>
    </row>
    <row r="343" spans="1:9" ht="45" x14ac:dyDescent="0.2">
      <c r="A343" s="410">
        <v>335</v>
      </c>
      <c r="B343" s="410" t="s">
        <v>1174</v>
      </c>
      <c r="C343" s="410" t="s">
        <v>1175</v>
      </c>
      <c r="D343" s="410" t="s">
        <v>889</v>
      </c>
      <c r="E343" s="410" t="s">
        <v>1582</v>
      </c>
      <c r="F343" s="410" t="s">
        <v>319</v>
      </c>
      <c r="G343" s="456">
        <v>688.78</v>
      </c>
      <c r="H343" s="417">
        <v>540</v>
      </c>
      <c r="I343" s="417">
        <v>120</v>
      </c>
    </row>
    <row r="344" spans="1:9" ht="45" x14ac:dyDescent="0.2">
      <c r="A344" s="410">
        <v>336</v>
      </c>
      <c r="B344" s="410" t="s">
        <v>1176</v>
      </c>
      <c r="C344" s="410" t="s">
        <v>1177</v>
      </c>
      <c r="D344" s="410" t="s">
        <v>890</v>
      </c>
      <c r="E344" s="410" t="s">
        <v>1583</v>
      </c>
      <c r="F344" s="410" t="s">
        <v>319</v>
      </c>
      <c r="G344" s="456">
        <v>262.5</v>
      </c>
      <c r="H344" s="417">
        <v>210</v>
      </c>
      <c r="I344" s="417">
        <v>0</v>
      </c>
    </row>
    <row r="345" spans="1:9" ht="45" x14ac:dyDescent="0.2">
      <c r="A345" s="410">
        <v>337</v>
      </c>
      <c r="B345" s="410" t="s">
        <v>1116</v>
      </c>
      <c r="C345" s="410" t="s">
        <v>1178</v>
      </c>
      <c r="D345" s="410" t="s">
        <v>891</v>
      </c>
      <c r="E345" s="410" t="s">
        <v>1584</v>
      </c>
      <c r="F345" s="410" t="s">
        <v>319</v>
      </c>
      <c r="G345" s="456">
        <v>382.65</v>
      </c>
      <c r="H345" s="417">
        <v>300</v>
      </c>
      <c r="I345" s="417">
        <v>0</v>
      </c>
    </row>
    <row r="346" spans="1:9" ht="30" x14ac:dyDescent="0.2">
      <c r="A346" s="410">
        <v>338</v>
      </c>
      <c r="B346" s="410" t="s">
        <v>1179</v>
      </c>
      <c r="C346" s="410" t="s">
        <v>1180</v>
      </c>
      <c r="D346" s="410" t="s">
        <v>892</v>
      </c>
      <c r="E346" s="410" t="s">
        <v>1585</v>
      </c>
      <c r="F346" s="410" t="s">
        <v>319</v>
      </c>
      <c r="G346" s="456">
        <v>1147.96</v>
      </c>
      <c r="H346" s="417">
        <v>900</v>
      </c>
      <c r="I346" s="417">
        <v>225</v>
      </c>
    </row>
    <row r="347" spans="1:9" ht="45" x14ac:dyDescent="0.2">
      <c r="A347" s="410">
        <v>339</v>
      </c>
      <c r="B347" s="410" t="s">
        <v>1181</v>
      </c>
      <c r="C347" s="410" t="s">
        <v>1182</v>
      </c>
      <c r="D347" s="410">
        <v>59001024846</v>
      </c>
      <c r="E347" s="410" t="s">
        <v>1586</v>
      </c>
      <c r="F347" s="410" t="s">
        <v>319</v>
      </c>
      <c r="G347" s="456">
        <v>535.71</v>
      </c>
      <c r="H347" s="417">
        <v>420</v>
      </c>
      <c r="I347" s="417">
        <v>60</v>
      </c>
    </row>
    <row r="348" spans="1:9" ht="75" x14ac:dyDescent="0.2">
      <c r="A348" s="410">
        <v>340</v>
      </c>
      <c r="B348" s="410" t="s">
        <v>1183</v>
      </c>
      <c r="C348" s="410" t="s">
        <v>1184</v>
      </c>
      <c r="D348" s="410" t="s">
        <v>893</v>
      </c>
      <c r="E348" s="410" t="s">
        <v>1587</v>
      </c>
      <c r="F348" s="410" t="s">
        <v>319</v>
      </c>
      <c r="G348" s="456">
        <v>612.24</v>
      </c>
      <c r="H348" s="417">
        <v>480</v>
      </c>
      <c r="I348" s="417">
        <v>90</v>
      </c>
    </row>
    <row r="349" spans="1:9" ht="45" x14ac:dyDescent="0.2">
      <c r="A349" s="410">
        <v>341</v>
      </c>
      <c r="B349" s="410" t="s">
        <v>1185</v>
      </c>
      <c r="C349" s="410" t="s">
        <v>1186</v>
      </c>
      <c r="D349" s="410">
        <v>59001001547</v>
      </c>
      <c r="E349" s="410" t="s">
        <v>1588</v>
      </c>
      <c r="F349" s="410" t="s">
        <v>319</v>
      </c>
      <c r="G349" s="456">
        <v>688.78</v>
      </c>
      <c r="H349" s="417">
        <v>540</v>
      </c>
      <c r="I349" s="417">
        <v>120</v>
      </c>
    </row>
    <row r="350" spans="1:9" ht="30" x14ac:dyDescent="0.2">
      <c r="A350" s="410">
        <v>342</v>
      </c>
      <c r="B350" s="410" t="s">
        <v>1187</v>
      </c>
      <c r="C350" s="410" t="s">
        <v>1188</v>
      </c>
      <c r="D350" s="410" t="s">
        <v>894</v>
      </c>
      <c r="E350" s="410" t="s">
        <v>1589</v>
      </c>
      <c r="F350" s="410" t="s">
        <v>319</v>
      </c>
      <c r="G350" s="456">
        <v>382.65</v>
      </c>
      <c r="H350" s="417">
        <v>300</v>
      </c>
      <c r="I350" s="417">
        <v>0</v>
      </c>
    </row>
    <row r="351" spans="1:9" ht="30" x14ac:dyDescent="0.2">
      <c r="A351" s="410">
        <v>343</v>
      </c>
      <c r="B351" s="410" t="s">
        <v>1189</v>
      </c>
      <c r="C351" s="410" t="s">
        <v>1190</v>
      </c>
      <c r="D351" s="410">
        <v>20001022189</v>
      </c>
      <c r="E351" s="410" t="s">
        <v>1590</v>
      </c>
      <c r="F351" s="410" t="s">
        <v>319</v>
      </c>
      <c r="G351" s="456">
        <v>573.98</v>
      </c>
      <c r="H351" s="417">
        <v>450</v>
      </c>
      <c r="I351" s="417">
        <v>75</v>
      </c>
    </row>
    <row r="352" spans="1:9" ht="45" x14ac:dyDescent="0.2">
      <c r="A352" s="410">
        <v>344</v>
      </c>
      <c r="B352" s="410" t="s">
        <v>1191</v>
      </c>
      <c r="C352" s="410" t="s">
        <v>1192</v>
      </c>
      <c r="D352" s="410">
        <v>20001042625</v>
      </c>
      <c r="E352" s="410" t="s">
        <v>1591</v>
      </c>
      <c r="F352" s="410" t="s">
        <v>319</v>
      </c>
      <c r="G352" s="456">
        <v>262.5</v>
      </c>
      <c r="H352" s="417">
        <v>210</v>
      </c>
      <c r="I352" s="417">
        <v>0</v>
      </c>
    </row>
    <row r="353" spans="1:9" ht="45" x14ac:dyDescent="0.2">
      <c r="A353" s="410">
        <v>345</v>
      </c>
      <c r="B353" s="410" t="s">
        <v>1189</v>
      </c>
      <c r="C353" s="410" t="s">
        <v>1193</v>
      </c>
      <c r="D353" s="410" t="s">
        <v>895</v>
      </c>
      <c r="E353" s="410" t="s">
        <v>1592</v>
      </c>
      <c r="F353" s="410" t="s">
        <v>319</v>
      </c>
      <c r="G353" s="456">
        <v>344.39</v>
      </c>
      <c r="H353" s="417">
        <v>270</v>
      </c>
      <c r="I353" s="417">
        <v>0</v>
      </c>
    </row>
    <row r="354" spans="1:9" ht="45" x14ac:dyDescent="0.2">
      <c r="A354" s="410">
        <v>346</v>
      </c>
      <c r="B354" s="410" t="s">
        <v>1194</v>
      </c>
      <c r="C354" s="410" t="s">
        <v>1195</v>
      </c>
      <c r="D354" s="410" t="s">
        <v>1522</v>
      </c>
      <c r="E354" s="410" t="s">
        <v>1593</v>
      </c>
      <c r="F354" s="410" t="s">
        <v>319</v>
      </c>
      <c r="G354" s="456">
        <v>104.36</v>
      </c>
      <c r="H354" s="417">
        <v>81.819999999999993</v>
      </c>
      <c r="I354" s="417">
        <v>0</v>
      </c>
    </row>
    <row r="355" spans="1:9" ht="30" x14ac:dyDescent="0.2">
      <c r="A355" s="410">
        <v>347</v>
      </c>
      <c r="B355" s="410" t="s">
        <v>1196</v>
      </c>
      <c r="C355" s="410" t="s">
        <v>1197</v>
      </c>
      <c r="D355" s="410" t="s">
        <v>896</v>
      </c>
      <c r="E355" s="410" t="s">
        <v>1594</v>
      </c>
      <c r="F355" s="410" t="s">
        <v>319</v>
      </c>
      <c r="G355" s="456">
        <v>612.24</v>
      </c>
      <c r="H355" s="417">
        <v>480</v>
      </c>
      <c r="I355" s="417">
        <v>90</v>
      </c>
    </row>
    <row r="356" spans="1:9" ht="45" x14ac:dyDescent="0.2">
      <c r="A356" s="410">
        <v>348</v>
      </c>
      <c r="B356" s="410" t="s">
        <v>1198</v>
      </c>
      <c r="C356" s="410" t="s">
        <v>1199</v>
      </c>
      <c r="D356" s="410" t="s">
        <v>897</v>
      </c>
      <c r="E356" s="410" t="s">
        <v>1595</v>
      </c>
      <c r="F356" s="410" t="s">
        <v>319</v>
      </c>
      <c r="G356" s="456">
        <v>267.86</v>
      </c>
      <c r="H356" s="417">
        <v>210</v>
      </c>
      <c r="I356" s="417">
        <v>0</v>
      </c>
    </row>
    <row r="357" spans="1:9" ht="30" x14ac:dyDescent="0.2">
      <c r="A357" s="410">
        <v>349</v>
      </c>
      <c r="B357" s="410" t="s">
        <v>1200</v>
      </c>
      <c r="C357" s="410" t="s">
        <v>1201</v>
      </c>
      <c r="D357" s="410" t="s">
        <v>898</v>
      </c>
      <c r="E357" s="410" t="s">
        <v>1596</v>
      </c>
      <c r="F357" s="410" t="s">
        <v>319</v>
      </c>
      <c r="G357" s="456">
        <v>191.33</v>
      </c>
      <c r="H357" s="417">
        <v>150</v>
      </c>
      <c r="I357" s="417">
        <v>0</v>
      </c>
    </row>
    <row r="358" spans="1:9" ht="45" x14ac:dyDescent="0.2">
      <c r="A358" s="410">
        <v>350</v>
      </c>
      <c r="B358" s="410" t="s">
        <v>1202</v>
      </c>
      <c r="C358" s="410" t="s">
        <v>1203</v>
      </c>
      <c r="D358" s="410" t="s">
        <v>899</v>
      </c>
      <c r="E358" s="410" t="s">
        <v>1597</v>
      </c>
      <c r="F358" s="410" t="s">
        <v>319</v>
      </c>
      <c r="G358" s="456">
        <v>306.12</v>
      </c>
      <c r="H358" s="417">
        <v>240</v>
      </c>
      <c r="I358" s="417">
        <v>0</v>
      </c>
    </row>
    <row r="359" spans="1:9" ht="45" x14ac:dyDescent="0.2">
      <c r="A359" s="410">
        <v>351</v>
      </c>
      <c r="B359" s="410" t="s">
        <v>1204</v>
      </c>
      <c r="C359" s="410" t="s">
        <v>1190</v>
      </c>
      <c r="D359" s="410" t="s">
        <v>900</v>
      </c>
      <c r="E359" s="410" t="s">
        <v>1598</v>
      </c>
      <c r="F359" s="410" t="s">
        <v>319</v>
      </c>
      <c r="G359" s="456">
        <v>131.25</v>
      </c>
      <c r="H359" s="417">
        <v>105</v>
      </c>
      <c r="I359" s="417">
        <v>0</v>
      </c>
    </row>
    <row r="360" spans="1:9" ht="45" x14ac:dyDescent="0.2">
      <c r="A360" s="410">
        <v>352</v>
      </c>
      <c r="B360" s="410" t="s">
        <v>1205</v>
      </c>
      <c r="C360" s="410" t="s">
        <v>1206</v>
      </c>
      <c r="D360" s="410" t="s">
        <v>901</v>
      </c>
      <c r="E360" s="410" t="s">
        <v>1599</v>
      </c>
      <c r="F360" s="410" t="s">
        <v>319</v>
      </c>
      <c r="G360" s="456">
        <v>133.93</v>
      </c>
      <c r="H360" s="417">
        <v>105</v>
      </c>
      <c r="I360" s="417">
        <v>0</v>
      </c>
    </row>
    <row r="361" spans="1:9" ht="45" x14ac:dyDescent="0.2">
      <c r="A361" s="410">
        <v>353</v>
      </c>
      <c r="B361" s="410" t="s">
        <v>1127</v>
      </c>
      <c r="C361" s="410" t="s">
        <v>1207</v>
      </c>
      <c r="D361" s="410" t="s">
        <v>902</v>
      </c>
      <c r="E361" s="410" t="s">
        <v>1600</v>
      </c>
      <c r="F361" s="410" t="s">
        <v>319</v>
      </c>
      <c r="G361" s="456">
        <v>191.33</v>
      </c>
      <c r="H361" s="417">
        <v>150</v>
      </c>
      <c r="I361" s="417">
        <v>0</v>
      </c>
    </row>
    <row r="362" spans="1:9" ht="45" x14ac:dyDescent="0.2">
      <c r="A362" s="410">
        <v>354</v>
      </c>
      <c r="B362" s="410" t="s">
        <v>2107</v>
      </c>
      <c r="C362" s="410" t="s">
        <v>2108</v>
      </c>
      <c r="D362" s="410">
        <v>36001002620</v>
      </c>
      <c r="E362" s="410" t="s">
        <v>1601</v>
      </c>
      <c r="F362" s="410" t="s">
        <v>319</v>
      </c>
      <c r="G362" s="456">
        <v>173.93</v>
      </c>
      <c r="H362" s="417">
        <v>136.36000000000001</v>
      </c>
      <c r="I362" s="417">
        <v>0</v>
      </c>
    </row>
    <row r="363" spans="1:9" ht="45" x14ac:dyDescent="0.2">
      <c r="A363" s="410">
        <v>355</v>
      </c>
      <c r="B363" s="410" t="s">
        <v>1101</v>
      </c>
      <c r="C363" s="410" t="s">
        <v>1208</v>
      </c>
      <c r="D363" s="410" t="s">
        <v>1523</v>
      </c>
      <c r="E363" s="410" t="s">
        <v>1601</v>
      </c>
      <c r="F363" s="410" t="s">
        <v>319</v>
      </c>
      <c r="G363" s="456">
        <v>208.72</v>
      </c>
      <c r="H363" s="417">
        <v>163.63999999999999</v>
      </c>
      <c r="I363" s="417">
        <v>0</v>
      </c>
    </row>
    <row r="364" spans="1:9" ht="45" x14ac:dyDescent="0.2">
      <c r="A364" s="410">
        <v>356</v>
      </c>
      <c r="B364" s="410" t="s">
        <v>1209</v>
      </c>
      <c r="C364" s="410" t="s">
        <v>1210</v>
      </c>
      <c r="D364" s="410">
        <v>36001003603</v>
      </c>
      <c r="E364" s="410" t="s">
        <v>1602</v>
      </c>
      <c r="F364" s="410" t="s">
        <v>319</v>
      </c>
      <c r="G364" s="456">
        <v>300</v>
      </c>
      <c r="H364" s="417">
        <v>240</v>
      </c>
      <c r="I364" s="417">
        <v>0</v>
      </c>
    </row>
    <row r="365" spans="1:9" ht="45" x14ac:dyDescent="0.2">
      <c r="A365" s="410">
        <v>357</v>
      </c>
      <c r="B365" s="410" t="s">
        <v>1211</v>
      </c>
      <c r="C365" s="410" t="s">
        <v>1212</v>
      </c>
      <c r="D365" s="410" t="s">
        <v>903</v>
      </c>
      <c r="E365" s="410" t="s">
        <v>1603</v>
      </c>
      <c r="F365" s="410" t="s">
        <v>319</v>
      </c>
      <c r="G365" s="456">
        <v>267.86</v>
      </c>
      <c r="H365" s="417">
        <v>210</v>
      </c>
      <c r="I365" s="417">
        <v>0</v>
      </c>
    </row>
    <row r="366" spans="1:9" ht="45" x14ac:dyDescent="0.2">
      <c r="A366" s="410">
        <v>358</v>
      </c>
      <c r="B366" s="410" t="s">
        <v>1101</v>
      </c>
      <c r="C366" s="410" t="s">
        <v>1213</v>
      </c>
      <c r="D366" s="410" t="s">
        <v>904</v>
      </c>
      <c r="E366" s="410" t="s">
        <v>1604</v>
      </c>
      <c r="F366" s="410" t="s">
        <v>319</v>
      </c>
      <c r="G366" s="456">
        <v>191.33</v>
      </c>
      <c r="H366" s="417">
        <v>150</v>
      </c>
      <c r="I366" s="417">
        <v>0</v>
      </c>
    </row>
    <row r="367" spans="1:9" ht="45" x14ac:dyDescent="0.2">
      <c r="A367" s="410">
        <v>359</v>
      </c>
      <c r="B367" s="410" t="s">
        <v>1099</v>
      </c>
      <c r="C367" s="410" t="s">
        <v>1214</v>
      </c>
      <c r="D367" s="410">
        <v>13001062585</v>
      </c>
      <c r="E367" s="410" t="s">
        <v>1605</v>
      </c>
      <c r="F367" s="410" t="s">
        <v>319</v>
      </c>
      <c r="G367" s="456">
        <v>382.65</v>
      </c>
      <c r="H367" s="417">
        <v>300</v>
      </c>
      <c r="I367" s="417">
        <v>0</v>
      </c>
    </row>
    <row r="368" spans="1:9" ht="45" x14ac:dyDescent="0.2">
      <c r="A368" s="410">
        <v>360</v>
      </c>
      <c r="B368" s="410" t="s">
        <v>1215</v>
      </c>
      <c r="C368" s="410" t="s">
        <v>1216</v>
      </c>
      <c r="D368" s="410" t="s">
        <v>905</v>
      </c>
      <c r="E368" s="410" t="s">
        <v>1606</v>
      </c>
      <c r="F368" s="410" t="s">
        <v>319</v>
      </c>
      <c r="G368" s="456">
        <v>306.12</v>
      </c>
      <c r="H368" s="417">
        <v>240</v>
      </c>
      <c r="I368" s="417">
        <v>0</v>
      </c>
    </row>
    <row r="369" spans="1:9" ht="45" x14ac:dyDescent="0.2">
      <c r="A369" s="410">
        <v>361</v>
      </c>
      <c r="B369" s="410" t="s">
        <v>1217</v>
      </c>
      <c r="C369" s="410" t="s">
        <v>1218</v>
      </c>
      <c r="D369" s="410">
        <v>13001067259</v>
      </c>
      <c r="E369" s="410" t="s">
        <v>1607</v>
      </c>
      <c r="F369" s="410" t="s">
        <v>319</v>
      </c>
      <c r="G369" s="456">
        <v>267.86</v>
      </c>
      <c r="H369" s="417">
        <v>210</v>
      </c>
      <c r="I369" s="417">
        <v>0</v>
      </c>
    </row>
    <row r="370" spans="1:9" ht="45" x14ac:dyDescent="0.2">
      <c r="A370" s="410">
        <v>362</v>
      </c>
      <c r="B370" s="410" t="s">
        <v>1127</v>
      </c>
      <c r="C370" s="410" t="s">
        <v>1219</v>
      </c>
      <c r="D370" s="410" t="s">
        <v>906</v>
      </c>
      <c r="E370" s="410" t="s">
        <v>1608</v>
      </c>
      <c r="F370" s="410" t="s">
        <v>319</v>
      </c>
      <c r="G370" s="456">
        <v>191.33</v>
      </c>
      <c r="H370" s="417">
        <v>150</v>
      </c>
      <c r="I370" s="417">
        <v>0</v>
      </c>
    </row>
    <row r="371" spans="1:9" ht="30" x14ac:dyDescent="0.2">
      <c r="A371" s="410">
        <v>363</v>
      </c>
      <c r="B371" s="410" t="s">
        <v>1220</v>
      </c>
      <c r="C371" s="410" t="s">
        <v>1221</v>
      </c>
      <c r="D371" s="410" t="s">
        <v>907</v>
      </c>
      <c r="E371" s="410" t="s">
        <v>1609</v>
      </c>
      <c r="F371" s="410" t="s">
        <v>319</v>
      </c>
      <c r="G371" s="456">
        <v>1147.96</v>
      </c>
      <c r="H371" s="417">
        <v>900</v>
      </c>
      <c r="I371" s="417">
        <v>225</v>
      </c>
    </row>
    <row r="372" spans="1:9" ht="45" x14ac:dyDescent="0.2">
      <c r="A372" s="410">
        <v>364</v>
      </c>
      <c r="B372" s="410" t="s">
        <v>1151</v>
      </c>
      <c r="C372" s="410" t="s">
        <v>1222</v>
      </c>
      <c r="D372" s="410" t="s">
        <v>908</v>
      </c>
      <c r="E372" s="410" t="s">
        <v>1610</v>
      </c>
      <c r="F372" s="410" t="s">
        <v>319</v>
      </c>
      <c r="G372" s="456">
        <v>765.31</v>
      </c>
      <c r="H372" s="417">
        <v>600</v>
      </c>
      <c r="I372" s="417">
        <v>150</v>
      </c>
    </row>
    <row r="373" spans="1:9" ht="45" x14ac:dyDescent="0.2">
      <c r="A373" s="410">
        <v>365</v>
      </c>
      <c r="B373" s="410" t="s">
        <v>1114</v>
      </c>
      <c r="C373" s="410" t="s">
        <v>2109</v>
      </c>
      <c r="D373" s="410" t="s">
        <v>2110</v>
      </c>
      <c r="E373" s="410" t="s">
        <v>1611</v>
      </c>
      <c r="F373" s="410" t="s">
        <v>319</v>
      </c>
      <c r="G373" s="456">
        <v>85.23</v>
      </c>
      <c r="H373" s="417">
        <v>66.819999999999993</v>
      </c>
      <c r="I373" s="417">
        <v>0</v>
      </c>
    </row>
    <row r="374" spans="1:9" ht="45" x14ac:dyDescent="0.2">
      <c r="A374" s="410">
        <v>366</v>
      </c>
      <c r="B374" s="410" t="s">
        <v>1223</v>
      </c>
      <c r="C374" s="410" t="s">
        <v>1224</v>
      </c>
      <c r="D374" s="410" t="s">
        <v>1524</v>
      </c>
      <c r="E374" s="410" t="s">
        <v>1611</v>
      </c>
      <c r="F374" s="410" t="s">
        <v>319</v>
      </c>
      <c r="G374" s="456">
        <v>182.63</v>
      </c>
      <c r="H374" s="417">
        <v>143.18</v>
      </c>
      <c r="I374" s="417">
        <v>0</v>
      </c>
    </row>
    <row r="375" spans="1:9" ht="45" x14ac:dyDescent="0.2">
      <c r="A375" s="410">
        <v>367</v>
      </c>
      <c r="B375" s="410" t="s">
        <v>1099</v>
      </c>
      <c r="C375" s="410" t="s">
        <v>1225</v>
      </c>
      <c r="D375" s="410" t="s">
        <v>909</v>
      </c>
      <c r="E375" s="410" t="s">
        <v>1612</v>
      </c>
      <c r="F375" s="410" t="s">
        <v>319</v>
      </c>
      <c r="G375" s="456">
        <v>382.65</v>
      </c>
      <c r="H375" s="417">
        <v>300</v>
      </c>
      <c r="I375" s="417">
        <v>0</v>
      </c>
    </row>
    <row r="376" spans="1:9" ht="30" x14ac:dyDescent="0.2">
      <c r="A376" s="410">
        <v>368</v>
      </c>
      <c r="B376" s="410" t="s">
        <v>1226</v>
      </c>
      <c r="C376" s="410" t="s">
        <v>1227</v>
      </c>
      <c r="D376" s="410" t="s">
        <v>910</v>
      </c>
      <c r="E376" s="410" t="s">
        <v>1613</v>
      </c>
      <c r="F376" s="410" t="s">
        <v>319</v>
      </c>
      <c r="G376" s="456">
        <v>1125</v>
      </c>
      <c r="H376" s="417">
        <v>900</v>
      </c>
      <c r="I376" s="417">
        <v>225</v>
      </c>
    </row>
    <row r="377" spans="1:9" ht="45" x14ac:dyDescent="0.2">
      <c r="A377" s="410">
        <v>369</v>
      </c>
      <c r="B377" s="410" t="s">
        <v>1170</v>
      </c>
      <c r="C377" s="410" t="s">
        <v>1228</v>
      </c>
      <c r="D377" s="410" t="s">
        <v>911</v>
      </c>
      <c r="E377" s="410" t="s">
        <v>1614</v>
      </c>
      <c r="F377" s="410" t="s">
        <v>319</v>
      </c>
      <c r="G377" s="456">
        <v>765.31</v>
      </c>
      <c r="H377" s="417">
        <v>600</v>
      </c>
      <c r="I377" s="417">
        <v>150</v>
      </c>
    </row>
    <row r="378" spans="1:9" ht="45" x14ac:dyDescent="0.2">
      <c r="A378" s="410">
        <v>370</v>
      </c>
      <c r="B378" s="410" t="s">
        <v>1229</v>
      </c>
      <c r="C378" s="410" t="s">
        <v>1230</v>
      </c>
      <c r="D378" s="410" t="s">
        <v>912</v>
      </c>
      <c r="E378" s="410" t="s">
        <v>1615</v>
      </c>
      <c r="F378" s="410" t="s">
        <v>319</v>
      </c>
      <c r="G378" s="456">
        <v>688.78</v>
      </c>
      <c r="H378" s="417">
        <v>540</v>
      </c>
      <c r="I378" s="417">
        <v>120</v>
      </c>
    </row>
    <row r="379" spans="1:9" ht="30" x14ac:dyDescent="0.2">
      <c r="A379" s="410">
        <v>371</v>
      </c>
      <c r="B379" s="410" t="s">
        <v>1101</v>
      </c>
      <c r="C379" s="410" t="s">
        <v>1231</v>
      </c>
      <c r="D379" s="410" t="s">
        <v>913</v>
      </c>
      <c r="E379" s="410" t="s">
        <v>1616</v>
      </c>
      <c r="F379" s="410" t="s">
        <v>319</v>
      </c>
      <c r="G379" s="456">
        <v>612.24</v>
      </c>
      <c r="H379" s="417">
        <v>480</v>
      </c>
      <c r="I379" s="417">
        <v>90</v>
      </c>
    </row>
    <row r="380" spans="1:9" ht="45" x14ac:dyDescent="0.2">
      <c r="A380" s="410">
        <v>372</v>
      </c>
      <c r="B380" s="410" t="s">
        <v>1232</v>
      </c>
      <c r="C380" s="410" t="s">
        <v>1233</v>
      </c>
      <c r="D380" s="410" t="s">
        <v>914</v>
      </c>
      <c r="E380" s="410" t="s">
        <v>1617</v>
      </c>
      <c r="F380" s="410" t="s">
        <v>319</v>
      </c>
      <c r="G380" s="456">
        <v>459.18</v>
      </c>
      <c r="H380" s="417">
        <v>360</v>
      </c>
      <c r="I380" s="417">
        <v>30</v>
      </c>
    </row>
    <row r="381" spans="1:9" ht="60" x14ac:dyDescent="0.2">
      <c r="A381" s="410">
        <v>373</v>
      </c>
      <c r="B381" s="410" t="s">
        <v>1234</v>
      </c>
      <c r="C381" s="410" t="s">
        <v>1100</v>
      </c>
      <c r="D381" s="410">
        <v>33001006804</v>
      </c>
      <c r="E381" s="410" t="s">
        <v>1618</v>
      </c>
      <c r="F381" s="410" t="s">
        <v>319</v>
      </c>
      <c r="G381" s="456">
        <v>1125</v>
      </c>
      <c r="H381" s="417">
        <v>900</v>
      </c>
      <c r="I381" s="417">
        <v>225</v>
      </c>
    </row>
    <row r="382" spans="1:9" ht="45" x14ac:dyDescent="0.2">
      <c r="A382" s="410">
        <v>374</v>
      </c>
      <c r="B382" s="410" t="s">
        <v>1235</v>
      </c>
      <c r="C382" s="410" t="s">
        <v>1236</v>
      </c>
      <c r="D382" s="410">
        <v>33001073848</v>
      </c>
      <c r="E382" s="410" t="s">
        <v>1619</v>
      </c>
      <c r="F382" s="410" t="s">
        <v>319</v>
      </c>
      <c r="G382" s="456">
        <v>688.78</v>
      </c>
      <c r="H382" s="417">
        <v>540</v>
      </c>
      <c r="I382" s="417">
        <v>120</v>
      </c>
    </row>
    <row r="383" spans="1:9" ht="30" x14ac:dyDescent="0.2">
      <c r="A383" s="410">
        <v>375</v>
      </c>
      <c r="B383" s="410" t="s">
        <v>1237</v>
      </c>
      <c r="C383" s="410" t="s">
        <v>1238</v>
      </c>
      <c r="D383" s="410">
        <v>61004055072</v>
      </c>
      <c r="E383" s="410" t="s">
        <v>1620</v>
      </c>
      <c r="F383" s="410" t="s">
        <v>319</v>
      </c>
      <c r="G383" s="456">
        <v>267.86</v>
      </c>
      <c r="H383" s="417">
        <v>210</v>
      </c>
      <c r="I383" s="417">
        <v>0</v>
      </c>
    </row>
    <row r="384" spans="1:9" ht="75" x14ac:dyDescent="0.2">
      <c r="A384" s="410">
        <v>376</v>
      </c>
      <c r="B384" s="410" t="s">
        <v>1239</v>
      </c>
      <c r="C384" s="410" t="s">
        <v>1240</v>
      </c>
      <c r="D384" s="410" t="s">
        <v>915</v>
      </c>
      <c r="E384" s="410" t="s">
        <v>1621</v>
      </c>
      <c r="F384" s="410" t="s">
        <v>319</v>
      </c>
      <c r="G384" s="456">
        <v>1020.41</v>
      </c>
      <c r="H384" s="417">
        <v>800</v>
      </c>
      <c r="I384" s="417">
        <v>200</v>
      </c>
    </row>
    <row r="385" spans="1:9" ht="45" x14ac:dyDescent="0.2">
      <c r="A385" s="410">
        <v>377</v>
      </c>
      <c r="B385" s="410" t="s">
        <v>1241</v>
      </c>
      <c r="C385" s="410" t="s">
        <v>1242</v>
      </c>
      <c r="D385" s="410" t="s">
        <v>916</v>
      </c>
      <c r="E385" s="410" t="s">
        <v>1622</v>
      </c>
      <c r="F385" s="410" t="s">
        <v>319</v>
      </c>
      <c r="G385" s="456">
        <v>1147.96</v>
      </c>
      <c r="H385" s="417">
        <v>900</v>
      </c>
      <c r="I385" s="417">
        <v>225</v>
      </c>
    </row>
    <row r="386" spans="1:9" ht="60" x14ac:dyDescent="0.2">
      <c r="A386" s="410">
        <v>378</v>
      </c>
      <c r="B386" s="410" t="s">
        <v>1243</v>
      </c>
      <c r="C386" s="410" t="s">
        <v>1244</v>
      </c>
      <c r="D386" s="410">
        <v>62007010029</v>
      </c>
      <c r="E386" s="410" t="s">
        <v>1623</v>
      </c>
      <c r="F386" s="410" t="s">
        <v>319</v>
      </c>
      <c r="G386" s="456">
        <v>382.65</v>
      </c>
      <c r="H386" s="417">
        <v>300</v>
      </c>
      <c r="I386" s="417">
        <v>1.0000000000005116E-2</v>
      </c>
    </row>
    <row r="387" spans="1:9" ht="45" x14ac:dyDescent="0.2">
      <c r="A387" s="410">
        <v>379</v>
      </c>
      <c r="B387" s="410" t="s">
        <v>1106</v>
      </c>
      <c r="C387" s="410" t="s">
        <v>1245</v>
      </c>
      <c r="D387" s="410" t="s">
        <v>917</v>
      </c>
      <c r="E387" s="410" t="s">
        <v>1624</v>
      </c>
      <c r="F387" s="410" t="s">
        <v>319</v>
      </c>
      <c r="G387" s="456">
        <v>229.59</v>
      </c>
      <c r="H387" s="417">
        <v>180</v>
      </c>
      <c r="I387" s="417">
        <v>0</v>
      </c>
    </row>
    <row r="388" spans="1:9" ht="45" x14ac:dyDescent="0.2">
      <c r="A388" s="410">
        <v>380</v>
      </c>
      <c r="B388" s="410" t="s">
        <v>1217</v>
      </c>
      <c r="C388" s="410" t="s">
        <v>1246</v>
      </c>
      <c r="D388" s="410" t="s">
        <v>918</v>
      </c>
      <c r="E388" s="410" t="s">
        <v>1625</v>
      </c>
      <c r="F388" s="410" t="s">
        <v>319</v>
      </c>
      <c r="G388" s="456">
        <v>765.31</v>
      </c>
      <c r="H388" s="417">
        <v>600</v>
      </c>
      <c r="I388" s="417">
        <v>150</v>
      </c>
    </row>
    <row r="389" spans="1:9" ht="45" x14ac:dyDescent="0.2">
      <c r="A389" s="410">
        <v>381</v>
      </c>
      <c r="B389" s="410" t="s">
        <v>1247</v>
      </c>
      <c r="C389" s="410" t="s">
        <v>1248</v>
      </c>
      <c r="D389" s="410" t="s">
        <v>919</v>
      </c>
      <c r="E389" s="410" t="s">
        <v>1626</v>
      </c>
      <c r="F389" s="410" t="s">
        <v>319</v>
      </c>
      <c r="G389" s="456">
        <v>688.78</v>
      </c>
      <c r="H389" s="417">
        <v>540</v>
      </c>
      <c r="I389" s="417">
        <v>120</v>
      </c>
    </row>
    <row r="390" spans="1:9" ht="45" x14ac:dyDescent="0.2">
      <c r="A390" s="410">
        <v>382</v>
      </c>
      <c r="B390" s="410" t="s">
        <v>1249</v>
      </c>
      <c r="C390" s="410" t="s">
        <v>1250</v>
      </c>
      <c r="D390" s="410" t="s">
        <v>920</v>
      </c>
      <c r="E390" s="410" t="s">
        <v>1627</v>
      </c>
      <c r="F390" s="410" t="s">
        <v>319</v>
      </c>
      <c r="G390" s="456">
        <v>1147.96</v>
      </c>
      <c r="H390" s="417">
        <v>900</v>
      </c>
      <c r="I390" s="417">
        <v>225</v>
      </c>
    </row>
    <row r="391" spans="1:9" ht="60" x14ac:dyDescent="0.2">
      <c r="A391" s="410">
        <v>383</v>
      </c>
      <c r="B391" s="410" t="s">
        <v>1187</v>
      </c>
      <c r="C391" s="410" t="s">
        <v>1251</v>
      </c>
      <c r="D391" s="410" t="s">
        <v>921</v>
      </c>
      <c r="E391" s="410" t="s">
        <v>1628</v>
      </c>
      <c r="F391" s="410" t="s">
        <v>319</v>
      </c>
      <c r="G391" s="456">
        <v>765.31</v>
      </c>
      <c r="H391" s="417">
        <v>600</v>
      </c>
      <c r="I391" s="417">
        <v>150</v>
      </c>
    </row>
    <row r="392" spans="1:9" ht="45" x14ac:dyDescent="0.2">
      <c r="A392" s="410">
        <v>384</v>
      </c>
      <c r="B392" s="410" t="s">
        <v>1099</v>
      </c>
      <c r="C392" s="410" t="s">
        <v>1252</v>
      </c>
      <c r="D392" s="410" t="s">
        <v>922</v>
      </c>
      <c r="E392" s="410" t="s">
        <v>1629</v>
      </c>
      <c r="F392" s="410" t="s">
        <v>319</v>
      </c>
      <c r="G392" s="456">
        <v>688.78</v>
      </c>
      <c r="H392" s="417">
        <v>540</v>
      </c>
      <c r="I392" s="417">
        <v>120</v>
      </c>
    </row>
    <row r="393" spans="1:9" ht="45" x14ac:dyDescent="0.2">
      <c r="A393" s="410">
        <v>385</v>
      </c>
      <c r="B393" s="410" t="s">
        <v>1110</v>
      </c>
      <c r="C393" s="410" t="s">
        <v>1253</v>
      </c>
      <c r="D393" s="410" t="s">
        <v>1525</v>
      </c>
      <c r="E393" s="410" t="s">
        <v>1630</v>
      </c>
      <c r="F393" s="410" t="s">
        <v>319</v>
      </c>
      <c r="G393" s="456">
        <v>573.98</v>
      </c>
      <c r="H393" s="417">
        <v>450</v>
      </c>
      <c r="I393" s="417">
        <v>0</v>
      </c>
    </row>
    <row r="394" spans="1:9" ht="60" x14ac:dyDescent="0.2">
      <c r="A394" s="410">
        <v>386</v>
      </c>
      <c r="B394" s="410" t="s">
        <v>1123</v>
      </c>
      <c r="C394" s="410" t="s">
        <v>1227</v>
      </c>
      <c r="D394" s="410" t="s">
        <v>2114</v>
      </c>
      <c r="E394" s="410" t="s">
        <v>2115</v>
      </c>
      <c r="F394" s="410" t="s">
        <v>319</v>
      </c>
      <c r="G394" s="456">
        <v>306.81</v>
      </c>
      <c r="H394" s="417">
        <v>245.45</v>
      </c>
      <c r="I394" s="417">
        <v>46.36</v>
      </c>
    </row>
    <row r="395" spans="1:9" ht="45" x14ac:dyDescent="0.2">
      <c r="A395" s="410">
        <v>387</v>
      </c>
      <c r="B395" s="410" t="s">
        <v>1254</v>
      </c>
      <c r="C395" s="410" t="s">
        <v>1255</v>
      </c>
      <c r="D395" s="410" t="s">
        <v>923</v>
      </c>
      <c r="E395" s="410" t="s">
        <v>1631</v>
      </c>
      <c r="F395" s="410" t="s">
        <v>319</v>
      </c>
      <c r="G395" s="456">
        <v>612.24</v>
      </c>
      <c r="H395" s="417">
        <v>480</v>
      </c>
      <c r="I395" s="417">
        <v>90</v>
      </c>
    </row>
    <row r="396" spans="1:9" ht="45" x14ac:dyDescent="0.2">
      <c r="A396" s="410">
        <v>388</v>
      </c>
      <c r="B396" s="410" t="s">
        <v>1256</v>
      </c>
      <c r="C396" s="410" t="s">
        <v>1257</v>
      </c>
      <c r="D396" s="410" t="s">
        <v>924</v>
      </c>
      <c r="E396" s="410" t="s">
        <v>1632</v>
      </c>
      <c r="F396" s="410" t="s">
        <v>319</v>
      </c>
      <c r="G396" s="456">
        <v>535.71</v>
      </c>
      <c r="H396" s="417">
        <v>420</v>
      </c>
      <c r="I396" s="417">
        <v>60</v>
      </c>
    </row>
    <row r="397" spans="1:9" ht="45" x14ac:dyDescent="0.2">
      <c r="A397" s="410">
        <v>389</v>
      </c>
      <c r="B397" s="410" t="s">
        <v>1145</v>
      </c>
      <c r="C397" s="410" t="s">
        <v>1258</v>
      </c>
      <c r="D397" s="410" t="s">
        <v>925</v>
      </c>
      <c r="E397" s="410" t="s">
        <v>1633</v>
      </c>
      <c r="F397" s="410" t="s">
        <v>319</v>
      </c>
      <c r="G397" s="456">
        <v>459.18</v>
      </c>
      <c r="H397" s="417">
        <v>360</v>
      </c>
      <c r="I397" s="417">
        <v>30</v>
      </c>
    </row>
    <row r="398" spans="1:9" ht="75" x14ac:dyDescent="0.2">
      <c r="A398" s="410">
        <v>390</v>
      </c>
      <c r="B398" s="410" t="s">
        <v>1157</v>
      </c>
      <c r="C398" s="410" t="s">
        <v>1259</v>
      </c>
      <c r="D398" s="410">
        <v>35001108788</v>
      </c>
      <c r="E398" s="410" t="s">
        <v>2116</v>
      </c>
      <c r="F398" s="410" t="s">
        <v>319</v>
      </c>
      <c r="G398" s="456">
        <v>267.86</v>
      </c>
      <c r="H398" s="417">
        <v>210</v>
      </c>
      <c r="I398" s="417">
        <v>0</v>
      </c>
    </row>
    <row r="399" spans="1:9" ht="45" x14ac:dyDescent="0.2">
      <c r="A399" s="410">
        <v>391</v>
      </c>
      <c r="B399" s="410" t="s">
        <v>1260</v>
      </c>
      <c r="C399" s="410" t="s">
        <v>1261</v>
      </c>
      <c r="D399" s="410" t="s">
        <v>838</v>
      </c>
      <c r="E399" s="410" t="s">
        <v>1634</v>
      </c>
      <c r="F399" s="410" t="s">
        <v>319</v>
      </c>
      <c r="G399" s="456">
        <v>1147.96</v>
      </c>
      <c r="H399" s="417">
        <v>900</v>
      </c>
      <c r="I399" s="417">
        <v>225</v>
      </c>
    </row>
    <row r="400" spans="1:9" ht="60" x14ac:dyDescent="0.2">
      <c r="A400" s="410">
        <v>392</v>
      </c>
      <c r="B400" s="410" t="s">
        <v>1241</v>
      </c>
      <c r="C400" s="410" t="s">
        <v>1262</v>
      </c>
      <c r="D400" s="410" t="s">
        <v>926</v>
      </c>
      <c r="E400" s="410" t="s">
        <v>1635</v>
      </c>
      <c r="F400" s="410" t="s">
        <v>319</v>
      </c>
      <c r="G400" s="456">
        <v>750</v>
      </c>
      <c r="H400" s="417">
        <v>600</v>
      </c>
      <c r="I400" s="417">
        <v>150</v>
      </c>
    </row>
    <row r="401" spans="1:9" ht="45" x14ac:dyDescent="0.2">
      <c r="A401" s="410">
        <v>393</v>
      </c>
      <c r="B401" s="410" t="s">
        <v>1093</v>
      </c>
      <c r="C401" s="410" t="s">
        <v>1218</v>
      </c>
      <c r="D401" s="410" t="s">
        <v>927</v>
      </c>
      <c r="E401" s="410" t="s">
        <v>1636</v>
      </c>
      <c r="F401" s="410" t="s">
        <v>319</v>
      </c>
      <c r="G401" s="456">
        <v>675</v>
      </c>
      <c r="H401" s="417">
        <v>540</v>
      </c>
      <c r="I401" s="417">
        <v>120</v>
      </c>
    </row>
    <row r="402" spans="1:9" ht="45" x14ac:dyDescent="0.2">
      <c r="A402" s="410">
        <v>394</v>
      </c>
      <c r="B402" s="410" t="s">
        <v>1263</v>
      </c>
      <c r="C402" s="410" t="s">
        <v>1264</v>
      </c>
      <c r="D402" s="410" t="s">
        <v>928</v>
      </c>
      <c r="E402" s="410" t="s">
        <v>1637</v>
      </c>
      <c r="F402" s="410" t="s">
        <v>319</v>
      </c>
      <c r="G402" s="456">
        <v>459.18</v>
      </c>
      <c r="H402" s="417">
        <v>360</v>
      </c>
      <c r="I402" s="417">
        <v>30</v>
      </c>
    </row>
    <row r="403" spans="1:9" ht="45" x14ac:dyDescent="0.2">
      <c r="A403" s="410">
        <v>395</v>
      </c>
      <c r="B403" s="410" t="s">
        <v>1265</v>
      </c>
      <c r="C403" s="410" t="s">
        <v>1266</v>
      </c>
      <c r="D403" s="410" t="s">
        <v>929</v>
      </c>
      <c r="E403" s="410" t="s">
        <v>1638</v>
      </c>
      <c r="F403" s="410" t="s">
        <v>319</v>
      </c>
      <c r="G403" s="456">
        <v>1125</v>
      </c>
      <c r="H403" s="417">
        <v>900</v>
      </c>
      <c r="I403" s="417">
        <v>225</v>
      </c>
    </row>
    <row r="404" spans="1:9" ht="60" x14ac:dyDescent="0.2">
      <c r="A404" s="410">
        <v>396</v>
      </c>
      <c r="B404" s="410" t="s">
        <v>1267</v>
      </c>
      <c r="C404" s="410" t="s">
        <v>1268</v>
      </c>
      <c r="D404" s="410" t="s">
        <v>930</v>
      </c>
      <c r="E404" s="410" t="s">
        <v>1639</v>
      </c>
      <c r="F404" s="410" t="s">
        <v>319</v>
      </c>
      <c r="G404" s="456">
        <v>765.31</v>
      </c>
      <c r="H404" s="417">
        <v>600</v>
      </c>
      <c r="I404" s="417">
        <v>150</v>
      </c>
    </row>
    <row r="405" spans="1:9" ht="45" x14ac:dyDescent="0.2">
      <c r="A405" s="410">
        <v>397</v>
      </c>
      <c r="B405" s="410" t="s">
        <v>1099</v>
      </c>
      <c r="C405" s="410" t="s">
        <v>2171</v>
      </c>
      <c r="D405" s="410" t="s">
        <v>931</v>
      </c>
      <c r="E405" s="410" t="s">
        <v>1640</v>
      </c>
      <c r="F405" s="410" t="s">
        <v>319</v>
      </c>
      <c r="G405" s="456">
        <v>688.78</v>
      </c>
      <c r="H405" s="417">
        <v>540</v>
      </c>
      <c r="I405" s="417">
        <v>120</v>
      </c>
    </row>
    <row r="406" spans="1:9" ht="45" x14ac:dyDescent="0.2">
      <c r="A406" s="410">
        <v>398</v>
      </c>
      <c r="B406" s="410" t="s">
        <v>1217</v>
      </c>
      <c r="C406" s="410" t="s">
        <v>1269</v>
      </c>
      <c r="D406" s="410" t="s">
        <v>932</v>
      </c>
      <c r="E406" s="410" t="s">
        <v>1641</v>
      </c>
      <c r="F406" s="410" t="s">
        <v>319</v>
      </c>
      <c r="G406" s="456">
        <v>459.18</v>
      </c>
      <c r="H406" s="417">
        <v>360</v>
      </c>
      <c r="I406" s="417">
        <v>30</v>
      </c>
    </row>
    <row r="407" spans="1:9" ht="45" x14ac:dyDescent="0.2">
      <c r="A407" s="410">
        <v>399</v>
      </c>
      <c r="B407" s="410" t="s">
        <v>1157</v>
      </c>
      <c r="C407" s="410" t="s">
        <v>1270</v>
      </c>
      <c r="D407" s="410" t="s">
        <v>933</v>
      </c>
      <c r="E407" s="410" t="s">
        <v>1642</v>
      </c>
      <c r="F407" s="410" t="s">
        <v>319</v>
      </c>
      <c r="G407" s="456">
        <v>688.78</v>
      </c>
      <c r="H407" s="417">
        <v>540</v>
      </c>
      <c r="I407" s="417">
        <v>120</v>
      </c>
    </row>
    <row r="408" spans="1:9" ht="45" x14ac:dyDescent="0.2">
      <c r="A408" s="410">
        <v>400</v>
      </c>
      <c r="B408" s="410" t="s">
        <v>1271</v>
      </c>
      <c r="C408" s="410" t="s">
        <v>1272</v>
      </c>
      <c r="D408" s="410" t="s">
        <v>934</v>
      </c>
      <c r="E408" s="410" t="s">
        <v>1643</v>
      </c>
      <c r="F408" s="410" t="s">
        <v>319</v>
      </c>
      <c r="G408" s="456">
        <v>1125</v>
      </c>
      <c r="H408" s="417">
        <v>900</v>
      </c>
      <c r="I408" s="417">
        <v>225</v>
      </c>
    </row>
    <row r="409" spans="1:9" ht="45" x14ac:dyDescent="0.2">
      <c r="A409" s="410">
        <v>401</v>
      </c>
      <c r="B409" s="410" t="s">
        <v>1273</v>
      </c>
      <c r="C409" s="410" t="s">
        <v>1274</v>
      </c>
      <c r="D409" s="410" t="s">
        <v>935</v>
      </c>
      <c r="E409" s="410" t="s">
        <v>1644</v>
      </c>
      <c r="F409" s="410" t="s">
        <v>319</v>
      </c>
      <c r="G409" s="456">
        <v>267.86</v>
      </c>
      <c r="H409" s="417">
        <v>210</v>
      </c>
      <c r="I409" s="417">
        <v>0</v>
      </c>
    </row>
    <row r="410" spans="1:9" ht="45" x14ac:dyDescent="0.2">
      <c r="A410" s="410">
        <v>402</v>
      </c>
      <c r="B410" s="410" t="s">
        <v>1223</v>
      </c>
      <c r="C410" s="410" t="s">
        <v>1275</v>
      </c>
      <c r="D410" s="410" t="s">
        <v>936</v>
      </c>
      <c r="E410" s="410" t="s">
        <v>1645</v>
      </c>
      <c r="F410" s="410" t="s">
        <v>319</v>
      </c>
      <c r="G410" s="456">
        <v>650.51</v>
      </c>
      <c r="H410" s="417">
        <v>510</v>
      </c>
      <c r="I410" s="417">
        <v>105</v>
      </c>
    </row>
    <row r="411" spans="1:9" ht="45" x14ac:dyDescent="0.2">
      <c r="A411" s="410">
        <v>403</v>
      </c>
      <c r="B411" s="410" t="s">
        <v>1276</v>
      </c>
      <c r="C411" s="410" t="s">
        <v>1277</v>
      </c>
      <c r="D411" s="410" t="s">
        <v>937</v>
      </c>
      <c r="E411" s="410" t="s">
        <v>1645</v>
      </c>
      <c r="F411" s="410" t="s">
        <v>319</v>
      </c>
      <c r="G411" s="456">
        <v>637.5</v>
      </c>
      <c r="H411" s="417">
        <v>510</v>
      </c>
      <c r="I411" s="417">
        <v>105</v>
      </c>
    </row>
    <row r="412" spans="1:9" ht="45" x14ac:dyDescent="0.2">
      <c r="A412" s="410">
        <v>404</v>
      </c>
      <c r="B412" s="410" t="s">
        <v>1278</v>
      </c>
      <c r="C412" s="410" t="s">
        <v>1279</v>
      </c>
      <c r="D412" s="410" t="s">
        <v>938</v>
      </c>
      <c r="E412" s="410" t="s">
        <v>1646</v>
      </c>
      <c r="F412" s="410" t="s">
        <v>319</v>
      </c>
      <c r="G412" s="456">
        <v>612.24</v>
      </c>
      <c r="H412" s="417">
        <v>480</v>
      </c>
      <c r="I412" s="417">
        <v>90</v>
      </c>
    </row>
    <row r="413" spans="1:9" ht="45" x14ac:dyDescent="0.2">
      <c r="A413" s="410">
        <v>405</v>
      </c>
      <c r="B413" s="410" t="s">
        <v>1101</v>
      </c>
      <c r="C413" s="410" t="s">
        <v>1280</v>
      </c>
      <c r="D413" s="410" t="s">
        <v>939</v>
      </c>
      <c r="E413" s="410" t="s">
        <v>1647</v>
      </c>
      <c r="F413" s="410" t="s">
        <v>319</v>
      </c>
      <c r="G413" s="456">
        <v>562.5</v>
      </c>
      <c r="H413" s="417">
        <v>450</v>
      </c>
      <c r="I413" s="417">
        <v>75</v>
      </c>
    </row>
    <row r="414" spans="1:9" ht="60" x14ac:dyDescent="0.2">
      <c r="A414" s="410">
        <v>406</v>
      </c>
      <c r="B414" s="410" t="s">
        <v>1123</v>
      </c>
      <c r="C414" s="410" t="s">
        <v>1281</v>
      </c>
      <c r="D414" s="410" t="s">
        <v>940</v>
      </c>
      <c r="E414" s="410" t="s">
        <v>1648</v>
      </c>
      <c r="F414" s="410" t="s">
        <v>319</v>
      </c>
      <c r="G414" s="456">
        <v>765.31</v>
      </c>
      <c r="H414" s="417">
        <v>600</v>
      </c>
      <c r="I414" s="417">
        <v>150</v>
      </c>
    </row>
    <row r="415" spans="1:9" ht="45" x14ac:dyDescent="0.2">
      <c r="A415" s="410">
        <v>407</v>
      </c>
      <c r="B415" s="410" t="s">
        <v>1147</v>
      </c>
      <c r="C415" s="410" t="s">
        <v>1282</v>
      </c>
      <c r="D415" s="410" t="s">
        <v>941</v>
      </c>
      <c r="E415" s="410" t="s">
        <v>1649</v>
      </c>
      <c r="F415" s="410" t="s">
        <v>319</v>
      </c>
      <c r="G415" s="456">
        <v>306.12</v>
      </c>
      <c r="H415" s="417">
        <v>240</v>
      </c>
      <c r="I415" s="417">
        <v>0</v>
      </c>
    </row>
    <row r="416" spans="1:9" ht="45" x14ac:dyDescent="0.2">
      <c r="A416" s="410">
        <v>408</v>
      </c>
      <c r="B416" s="410" t="s">
        <v>1110</v>
      </c>
      <c r="C416" s="410" t="s">
        <v>1283</v>
      </c>
      <c r="D416" s="410" t="s">
        <v>942</v>
      </c>
      <c r="E416" s="410" t="s">
        <v>1650</v>
      </c>
      <c r="F416" s="410" t="s">
        <v>319</v>
      </c>
      <c r="G416" s="456">
        <v>535.71</v>
      </c>
      <c r="H416" s="417">
        <v>420</v>
      </c>
      <c r="I416" s="417">
        <v>60</v>
      </c>
    </row>
    <row r="417" spans="1:9" ht="30" x14ac:dyDescent="0.2">
      <c r="A417" s="410">
        <v>409</v>
      </c>
      <c r="B417" s="410" t="s">
        <v>1101</v>
      </c>
      <c r="C417" s="410" t="s">
        <v>1284</v>
      </c>
      <c r="D417" s="410" t="s">
        <v>943</v>
      </c>
      <c r="E417" s="410" t="s">
        <v>1651</v>
      </c>
      <c r="F417" s="410" t="s">
        <v>319</v>
      </c>
      <c r="G417" s="456">
        <v>1125</v>
      </c>
      <c r="H417" s="417">
        <v>900</v>
      </c>
      <c r="I417" s="417">
        <v>225</v>
      </c>
    </row>
    <row r="418" spans="1:9" ht="45" x14ac:dyDescent="0.2">
      <c r="A418" s="410">
        <v>410</v>
      </c>
      <c r="B418" s="410" t="s">
        <v>1285</v>
      </c>
      <c r="C418" s="410" t="s">
        <v>1286</v>
      </c>
      <c r="D418" s="410" t="s">
        <v>944</v>
      </c>
      <c r="E418" s="410" t="s">
        <v>1652</v>
      </c>
      <c r="F418" s="410" t="s">
        <v>319</v>
      </c>
      <c r="G418" s="456">
        <v>765.31</v>
      </c>
      <c r="H418" s="417">
        <v>600</v>
      </c>
      <c r="I418" s="417">
        <v>150</v>
      </c>
    </row>
    <row r="419" spans="1:9" ht="45" x14ac:dyDescent="0.2">
      <c r="A419" s="410">
        <v>411</v>
      </c>
      <c r="B419" s="410" t="s">
        <v>1287</v>
      </c>
      <c r="C419" s="410" t="s">
        <v>1288</v>
      </c>
      <c r="D419" s="410" t="s">
        <v>945</v>
      </c>
      <c r="E419" s="410" t="s">
        <v>1653</v>
      </c>
      <c r="F419" s="410" t="s">
        <v>319</v>
      </c>
      <c r="G419" s="456">
        <v>688.78</v>
      </c>
      <c r="H419" s="417">
        <v>540</v>
      </c>
      <c r="I419" s="417">
        <v>120</v>
      </c>
    </row>
    <row r="420" spans="1:9" ht="30" x14ac:dyDescent="0.2">
      <c r="A420" s="410">
        <v>412</v>
      </c>
      <c r="B420" s="410" t="s">
        <v>1099</v>
      </c>
      <c r="C420" s="410" t="s">
        <v>1289</v>
      </c>
      <c r="D420" s="410" t="s">
        <v>946</v>
      </c>
      <c r="E420" s="410" t="s">
        <v>1654</v>
      </c>
      <c r="F420" s="410" t="s">
        <v>319</v>
      </c>
      <c r="G420" s="456">
        <v>229.59</v>
      </c>
      <c r="H420" s="417">
        <v>180</v>
      </c>
      <c r="I420" s="417">
        <v>0</v>
      </c>
    </row>
    <row r="421" spans="1:9" ht="45" x14ac:dyDescent="0.2">
      <c r="A421" s="410">
        <v>413</v>
      </c>
      <c r="B421" s="410" t="s">
        <v>1183</v>
      </c>
      <c r="C421" s="410" t="s">
        <v>1290</v>
      </c>
      <c r="D421" s="410" t="s">
        <v>947</v>
      </c>
      <c r="E421" s="410" t="s">
        <v>1655</v>
      </c>
      <c r="F421" s="410" t="s">
        <v>319</v>
      </c>
      <c r="G421" s="456">
        <v>535.71</v>
      </c>
      <c r="H421" s="417">
        <v>420</v>
      </c>
      <c r="I421" s="417">
        <v>60</v>
      </c>
    </row>
    <row r="422" spans="1:9" ht="30" x14ac:dyDescent="0.2">
      <c r="A422" s="410">
        <v>414</v>
      </c>
      <c r="B422" s="410" t="s">
        <v>1291</v>
      </c>
      <c r="C422" s="410" t="s">
        <v>1292</v>
      </c>
      <c r="D422" s="410" t="s">
        <v>1526</v>
      </c>
      <c r="E422" s="410" t="s">
        <v>1656</v>
      </c>
      <c r="F422" s="410" t="s">
        <v>319</v>
      </c>
      <c r="G422" s="456">
        <v>267.86</v>
      </c>
      <c r="H422" s="417">
        <v>210</v>
      </c>
      <c r="I422" s="417">
        <v>0</v>
      </c>
    </row>
    <row r="423" spans="1:9" ht="30" x14ac:dyDescent="0.2">
      <c r="A423" s="410">
        <v>415</v>
      </c>
      <c r="B423" s="410" t="s">
        <v>1254</v>
      </c>
      <c r="C423" s="410" t="s">
        <v>1293</v>
      </c>
      <c r="D423" s="410" t="s">
        <v>948</v>
      </c>
      <c r="E423" s="410" t="s">
        <v>1657</v>
      </c>
      <c r="F423" s="410" t="s">
        <v>319</v>
      </c>
      <c r="G423" s="456">
        <v>382.65</v>
      </c>
      <c r="H423" s="417">
        <v>300</v>
      </c>
      <c r="I423" s="417">
        <v>0</v>
      </c>
    </row>
    <row r="424" spans="1:9" ht="75" x14ac:dyDescent="0.2">
      <c r="A424" s="410">
        <v>416</v>
      </c>
      <c r="B424" s="410" t="s">
        <v>1249</v>
      </c>
      <c r="C424" s="410" t="s">
        <v>1294</v>
      </c>
      <c r="D424" s="410" t="s">
        <v>949</v>
      </c>
      <c r="E424" s="410" t="s">
        <v>1658</v>
      </c>
      <c r="F424" s="410" t="s">
        <v>319</v>
      </c>
      <c r="G424" s="456">
        <v>765.31</v>
      </c>
      <c r="H424" s="417">
        <v>600</v>
      </c>
      <c r="I424" s="417">
        <v>150</v>
      </c>
    </row>
    <row r="425" spans="1:9" ht="45" x14ac:dyDescent="0.2">
      <c r="A425" s="410">
        <v>417</v>
      </c>
      <c r="B425" s="410" t="s">
        <v>1099</v>
      </c>
      <c r="C425" s="410" t="s">
        <v>1295</v>
      </c>
      <c r="D425" s="410" t="s">
        <v>950</v>
      </c>
      <c r="E425" s="410" t="s">
        <v>1659</v>
      </c>
      <c r="F425" s="410" t="s">
        <v>319</v>
      </c>
      <c r="G425" s="456">
        <v>765.31</v>
      </c>
      <c r="H425" s="417">
        <v>600</v>
      </c>
      <c r="I425" s="417">
        <v>150</v>
      </c>
    </row>
    <row r="426" spans="1:9" ht="45" x14ac:dyDescent="0.2">
      <c r="A426" s="410">
        <v>418</v>
      </c>
      <c r="B426" s="410" t="s">
        <v>1296</v>
      </c>
      <c r="C426" s="410" t="s">
        <v>1295</v>
      </c>
      <c r="D426" s="410" t="s">
        <v>951</v>
      </c>
      <c r="E426" s="410" t="s">
        <v>1660</v>
      </c>
      <c r="F426" s="410" t="s">
        <v>319</v>
      </c>
      <c r="G426" s="456">
        <v>573.98</v>
      </c>
      <c r="H426" s="417">
        <v>450</v>
      </c>
      <c r="I426" s="417">
        <v>75</v>
      </c>
    </row>
    <row r="427" spans="1:9" ht="45" x14ac:dyDescent="0.2">
      <c r="A427" s="410">
        <v>419</v>
      </c>
      <c r="B427" s="410" t="s">
        <v>1174</v>
      </c>
      <c r="C427" s="410" t="s">
        <v>1297</v>
      </c>
      <c r="D427" s="410" t="s">
        <v>952</v>
      </c>
      <c r="E427" s="410" t="s">
        <v>1660</v>
      </c>
      <c r="F427" s="410" t="s">
        <v>319</v>
      </c>
      <c r="G427" s="456">
        <v>562.5</v>
      </c>
      <c r="H427" s="417">
        <v>450</v>
      </c>
      <c r="I427" s="417">
        <v>75</v>
      </c>
    </row>
    <row r="428" spans="1:9" ht="45" x14ac:dyDescent="0.2">
      <c r="A428" s="410">
        <v>420</v>
      </c>
      <c r="B428" s="410" t="s">
        <v>1298</v>
      </c>
      <c r="C428" s="410" t="s">
        <v>1299</v>
      </c>
      <c r="D428" s="410">
        <v>18001038373</v>
      </c>
      <c r="E428" s="410" t="s">
        <v>1661</v>
      </c>
      <c r="F428" s="410" t="s">
        <v>319</v>
      </c>
      <c r="G428" s="456">
        <v>382.65</v>
      </c>
      <c r="H428" s="417">
        <v>300</v>
      </c>
      <c r="I428" s="417">
        <v>0</v>
      </c>
    </row>
    <row r="429" spans="1:9" ht="30" x14ac:dyDescent="0.2">
      <c r="A429" s="410">
        <v>421</v>
      </c>
      <c r="B429" s="410" t="s">
        <v>1300</v>
      </c>
      <c r="C429" s="410" t="s">
        <v>1301</v>
      </c>
      <c r="D429" s="410">
        <v>18001064056</v>
      </c>
      <c r="E429" s="410" t="s">
        <v>1620</v>
      </c>
      <c r="F429" s="410" t="s">
        <v>319</v>
      </c>
      <c r="G429" s="456">
        <v>267.86</v>
      </c>
      <c r="H429" s="417">
        <v>210</v>
      </c>
      <c r="I429" s="417">
        <v>0</v>
      </c>
    </row>
    <row r="430" spans="1:9" ht="45" x14ac:dyDescent="0.2">
      <c r="A430" s="410">
        <v>422</v>
      </c>
      <c r="B430" s="410" t="s">
        <v>1302</v>
      </c>
      <c r="C430" s="410" t="s">
        <v>1203</v>
      </c>
      <c r="D430" s="410">
        <v>18001012091</v>
      </c>
      <c r="E430" s="410" t="s">
        <v>1662</v>
      </c>
      <c r="F430" s="410" t="s">
        <v>319</v>
      </c>
      <c r="G430" s="456">
        <v>300</v>
      </c>
      <c r="H430" s="417">
        <v>240</v>
      </c>
      <c r="I430" s="417">
        <v>0</v>
      </c>
    </row>
    <row r="431" spans="1:9" ht="45" x14ac:dyDescent="0.2">
      <c r="A431" s="410">
        <v>423</v>
      </c>
      <c r="B431" s="410" t="s">
        <v>1127</v>
      </c>
      <c r="C431" s="410" t="s">
        <v>1303</v>
      </c>
      <c r="D431" s="410">
        <v>18001066743</v>
      </c>
      <c r="E431" s="410" t="s">
        <v>1663</v>
      </c>
      <c r="F431" s="410" t="s">
        <v>319</v>
      </c>
      <c r="G431" s="456">
        <v>191.33</v>
      </c>
      <c r="H431" s="417">
        <v>150</v>
      </c>
      <c r="I431" s="417">
        <v>0</v>
      </c>
    </row>
    <row r="432" spans="1:9" ht="45" x14ac:dyDescent="0.2">
      <c r="A432" s="410">
        <v>424</v>
      </c>
      <c r="B432" s="410" t="s">
        <v>1123</v>
      </c>
      <c r="C432" s="410" t="s">
        <v>1304</v>
      </c>
      <c r="D432" s="410">
        <v>54001050687</v>
      </c>
      <c r="E432" s="410" t="s">
        <v>1664</v>
      </c>
      <c r="F432" s="410" t="s">
        <v>319</v>
      </c>
      <c r="G432" s="456">
        <v>382.65</v>
      </c>
      <c r="H432" s="417">
        <v>300</v>
      </c>
      <c r="I432" s="417">
        <v>0</v>
      </c>
    </row>
    <row r="433" spans="1:9" ht="30" x14ac:dyDescent="0.2">
      <c r="A433" s="410">
        <v>425</v>
      </c>
      <c r="B433" s="410" t="s">
        <v>1099</v>
      </c>
      <c r="C433" s="410" t="s">
        <v>1305</v>
      </c>
      <c r="D433" s="410">
        <v>54001053412</v>
      </c>
      <c r="E433" s="410" t="s">
        <v>1620</v>
      </c>
      <c r="F433" s="410" t="s">
        <v>319</v>
      </c>
      <c r="G433" s="456">
        <v>267.86</v>
      </c>
      <c r="H433" s="417">
        <v>210</v>
      </c>
      <c r="I433" s="417">
        <v>0</v>
      </c>
    </row>
    <row r="434" spans="1:9" ht="45" x14ac:dyDescent="0.2">
      <c r="A434" s="410">
        <v>426</v>
      </c>
      <c r="B434" s="410" t="s">
        <v>1306</v>
      </c>
      <c r="C434" s="410" t="s">
        <v>1307</v>
      </c>
      <c r="D434" s="410">
        <v>54001055795</v>
      </c>
      <c r="E434" s="410" t="s">
        <v>1665</v>
      </c>
      <c r="F434" s="410" t="s">
        <v>319</v>
      </c>
      <c r="G434" s="456">
        <v>306.12</v>
      </c>
      <c r="H434" s="417">
        <v>240</v>
      </c>
      <c r="I434" s="417">
        <v>0</v>
      </c>
    </row>
    <row r="435" spans="1:9" ht="45" x14ac:dyDescent="0.2">
      <c r="A435" s="410">
        <v>427</v>
      </c>
      <c r="B435" s="410" t="s">
        <v>1308</v>
      </c>
      <c r="C435" s="410" t="s">
        <v>1309</v>
      </c>
      <c r="D435" s="410">
        <v>54001054483</v>
      </c>
      <c r="E435" s="410" t="s">
        <v>1666</v>
      </c>
      <c r="F435" s="410" t="s">
        <v>319</v>
      </c>
      <c r="G435" s="456">
        <v>191.33</v>
      </c>
      <c r="H435" s="417">
        <v>150</v>
      </c>
      <c r="I435" s="417">
        <v>0</v>
      </c>
    </row>
    <row r="436" spans="1:9" ht="45" x14ac:dyDescent="0.2">
      <c r="A436" s="410">
        <v>428</v>
      </c>
      <c r="B436" s="410" t="s">
        <v>1265</v>
      </c>
      <c r="C436" s="410" t="s">
        <v>1310</v>
      </c>
      <c r="D436" s="410">
        <v>12001026987</v>
      </c>
      <c r="E436" s="410" t="s">
        <v>1667</v>
      </c>
      <c r="F436" s="410" t="s">
        <v>319</v>
      </c>
      <c r="G436" s="456">
        <v>382.65</v>
      </c>
      <c r="H436" s="417">
        <v>300</v>
      </c>
      <c r="I436" s="417">
        <v>0</v>
      </c>
    </row>
    <row r="437" spans="1:9" ht="60" x14ac:dyDescent="0.2">
      <c r="A437" s="410">
        <v>429</v>
      </c>
      <c r="B437" s="410" t="s">
        <v>1311</v>
      </c>
      <c r="C437" s="410" t="s">
        <v>1312</v>
      </c>
      <c r="D437" s="410">
        <v>12001084233</v>
      </c>
      <c r="E437" s="410" t="s">
        <v>1668</v>
      </c>
      <c r="F437" s="410" t="s">
        <v>319</v>
      </c>
      <c r="G437" s="456">
        <v>267.86</v>
      </c>
      <c r="H437" s="417">
        <v>210</v>
      </c>
      <c r="I437" s="417">
        <v>0</v>
      </c>
    </row>
    <row r="438" spans="1:9" ht="45" x14ac:dyDescent="0.2">
      <c r="A438" s="410">
        <v>430</v>
      </c>
      <c r="B438" s="410" t="s">
        <v>1313</v>
      </c>
      <c r="C438" s="410" t="s">
        <v>1314</v>
      </c>
      <c r="D438" s="410">
        <v>12001013498</v>
      </c>
      <c r="E438" s="410" t="s">
        <v>1669</v>
      </c>
      <c r="F438" s="410" t="s">
        <v>319</v>
      </c>
      <c r="G438" s="456">
        <v>306.12</v>
      </c>
      <c r="H438" s="417">
        <v>240</v>
      </c>
      <c r="I438" s="417">
        <v>0</v>
      </c>
    </row>
    <row r="439" spans="1:9" ht="45" x14ac:dyDescent="0.2">
      <c r="A439" s="410">
        <v>431</v>
      </c>
      <c r="B439" s="410" t="s">
        <v>1315</v>
      </c>
      <c r="C439" s="410" t="s">
        <v>1316</v>
      </c>
      <c r="D439" s="410">
        <v>12101101384</v>
      </c>
      <c r="E439" s="410" t="s">
        <v>1670</v>
      </c>
      <c r="F439" s="410" t="s">
        <v>319</v>
      </c>
      <c r="G439" s="456">
        <v>191.33</v>
      </c>
      <c r="H439" s="417">
        <v>150</v>
      </c>
      <c r="I439" s="417">
        <v>0</v>
      </c>
    </row>
    <row r="440" spans="1:9" ht="45" x14ac:dyDescent="0.2">
      <c r="A440" s="410">
        <v>432</v>
      </c>
      <c r="B440" s="410" t="s">
        <v>1317</v>
      </c>
      <c r="C440" s="410" t="s">
        <v>1318</v>
      </c>
      <c r="D440" s="410">
        <v>47001001378</v>
      </c>
      <c r="E440" s="410" t="s">
        <v>1671</v>
      </c>
      <c r="F440" s="410" t="s">
        <v>319</v>
      </c>
      <c r="G440" s="456">
        <v>573.98</v>
      </c>
      <c r="H440" s="417">
        <v>450</v>
      </c>
      <c r="I440" s="417">
        <v>75</v>
      </c>
    </row>
    <row r="441" spans="1:9" ht="45" x14ac:dyDescent="0.2">
      <c r="A441" s="410">
        <v>433</v>
      </c>
      <c r="B441" s="410" t="s">
        <v>1319</v>
      </c>
      <c r="C441" s="410" t="s">
        <v>1320</v>
      </c>
      <c r="D441" s="410">
        <v>47001001154</v>
      </c>
      <c r="E441" s="410" t="s">
        <v>1672</v>
      </c>
      <c r="F441" s="410" t="s">
        <v>319</v>
      </c>
      <c r="G441" s="456">
        <v>262.5</v>
      </c>
      <c r="H441" s="417">
        <v>210</v>
      </c>
      <c r="I441" s="417">
        <v>0</v>
      </c>
    </row>
    <row r="442" spans="1:9" ht="45" x14ac:dyDescent="0.2">
      <c r="A442" s="410">
        <v>434</v>
      </c>
      <c r="B442" s="410" t="s">
        <v>1321</v>
      </c>
      <c r="C442" s="410" t="s">
        <v>1266</v>
      </c>
      <c r="D442" s="410">
        <v>47001008071</v>
      </c>
      <c r="E442" s="410" t="s">
        <v>1673</v>
      </c>
      <c r="F442" s="410" t="s">
        <v>319</v>
      </c>
      <c r="G442" s="456">
        <v>306.12</v>
      </c>
      <c r="H442" s="417">
        <v>240</v>
      </c>
      <c r="I442" s="417">
        <v>0</v>
      </c>
    </row>
    <row r="443" spans="1:9" ht="45" x14ac:dyDescent="0.2">
      <c r="A443" s="410">
        <v>435</v>
      </c>
      <c r="B443" s="410" t="s">
        <v>1322</v>
      </c>
      <c r="C443" s="410" t="s">
        <v>1266</v>
      </c>
      <c r="D443" s="410">
        <v>47001025559</v>
      </c>
      <c r="E443" s="410" t="s">
        <v>1674</v>
      </c>
      <c r="F443" s="410" t="s">
        <v>319</v>
      </c>
      <c r="G443" s="456">
        <v>191.33</v>
      </c>
      <c r="H443" s="417">
        <v>150</v>
      </c>
      <c r="I443" s="417">
        <v>0</v>
      </c>
    </row>
    <row r="444" spans="1:9" ht="45" x14ac:dyDescent="0.2">
      <c r="A444" s="410">
        <v>436</v>
      </c>
      <c r="B444" s="410" t="s">
        <v>1323</v>
      </c>
      <c r="C444" s="410" t="s">
        <v>1324</v>
      </c>
      <c r="D444" s="410">
        <v>28001114977</v>
      </c>
      <c r="E444" s="410" t="s">
        <v>1675</v>
      </c>
      <c r="F444" s="410" t="s">
        <v>319</v>
      </c>
      <c r="G444" s="456">
        <v>573.98</v>
      </c>
      <c r="H444" s="417">
        <v>450</v>
      </c>
      <c r="I444" s="417">
        <v>0</v>
      </c>
    </row>
    <row r="445" spans="1:9" ht="45" x14ac:dyDescent="0.2">
      <c r="A445" s="410">
        <v>437</v>
      </c>
      <c r="B445" s="410" t="s">
        <v>1325</v>
      </c>
      <c r="C445" s="410" t="s">
        <v>1326</v>
      </c>
      <c r="D445" s="410">
        <v>28801126511</v>
      </c>
      <c r="E445" s="410" t="s">
        <v>1676</v>
      </c>
      <c r="F445" s="410" t="s">
        <v>319</v>
      </c>
      <c r="G445" s="456">
        <v>306.12</v>
      </c>
      <c r="H445" s="417">
        <v>240</v>
      </c>
      <c r="I445" s="417">
        <v>0</v>
      </c>
    </row>
    <row r="446" spans="1:9" ht="45" x14ac:dyDescent="0.2">
      <c r="A446" s="410">
        <v>438</v>
      </c>
      <c r="B446" s="410" t="s">
        <v>1327</v>
      </c>
      <c r="C446" s="410" t="s">
        <v>1328</v>
      </c>
      <c r="D446" s="410">
        <v>28001048534</v>
      </c>
      <c r="E446" s="410" t="s">
        <v>1677</v>
      </c>
      <c r="F446" s="410" t="s">
        <v>319</v>
      </c>
      <c r="G446" s="456">
        <v>191.33</v>
      </c>
      <c r="H446" s="417">
        <v>150</v>
      </c>
      <c r="I446" s="417">
        <v>0</v>
      </c>
    </row>
    <row r="447" spans="1:9" ht="45" x14ac:dyDescent="0.2">
      <c r="A447" s="410">
        <v>439</v>
      </c>
      <c r="B447" s="410" t="s">
        <v>1329</v>
      </c>
      <c r="C447" s="410" t="s">
        <v>1330</v>
      </c>
      <c r="D447" s="410">
        <v>28001002001</v>
      </c>
      <c r="E447" s="410" t="s">
        <v>1678</v>
      </c>
      <c r="F447" s="410" t="s">
        <v>319</v>
      </c>
      <c r="G447" s="456">
        <v>267.86</v>
      </c>
      <c r="H447" s="417">
        <v>210</v>
      </c>
      <c r="I447" s="417">
        <v>0</v>
      </c>
    </row>
    <row r="448" spans="1:9" ht="45" x14ac:dyDescent="0.2">
      <c r="A448" s="410">
        <v>440</v>
      </c>
      <c r="B448" s="410" t="s">
        <v>1273</v>
      </c>
      <c r="C448" s="410" t="s">
        <v>1331</v>
      </c>
      <c r="D448" s="410">
        <v>53001014130</v>
      </c>
      <c r="E448" s="410" t="s">
        <v>1679</v>
      </c>
      <c r="F448" s="410" t="s">
        <v>319</v>
      </c>
      <c r="G448" s="456">
        <v>382.65</v>
      </c>
      <c r="H448" s="417">
        <v>300</v>
      </c>
      <c r="I448" s="417">
        <v>0</v>
      </c>
    </row>
    <row r="449" spans="1:9" ht="45" x14ac:dyDescent="0.2">
      <c r="A449" s="410">
        <v>441</v>
      </c>
      <c r="B449" s="410" t="s">
        <v>1332</v>
      </c>
      <c r="C449" s="410" t="s">
        <v>1333</v>
      </c>
      <c r="D449" s="410">
        <v>60003012575</v>
      </c>
      <c r="E449" s="410" t="s">
        <v>1680</v>
      </c>
      <c r="F449" s="410" t="s">
        <v>319</v>
      </c>
      <c r="G449" s="456">
        <v>300</v>
      </c>
      <c r="H449" s="417">
        <v>240</v>
      </c>
      <c r="I449" s="417">
        <v>0</v>
      </c>
    </row>
    <row r="450" spans="1:9" ht="45" x14ac:dyDescent="0.2">
      <c r="A450" s="410">
        <v>442</v>
      </c>
      <c r="B450" s="410" t="s">
        <v>1334</v>
      </c>
      <c r="C450" s="410" t="s">
        <v>2134</v>
      </c>
      <c r="D450" s="410">
        <v>53001011893</v>
      </c>
      <c r="E450" s="410" t="s">
        <v>2135</v>
      </c>
      <c r="F450" s="410" t="s">
        <v>319</v>
      </c>
      <c r="G450" s="456">
        <v>219.16</v>
      </c>
      <c r="H450" s="417">
        <v>171.82</v>
      </c>
      <c r="I450" s="417">
        <v>0</v>
      </c>
    </row>
    <row r="451" spans="1:9" ht="45" x14ac:dyDescent="0.2">
      <c r="A451" s="410">
        <v>443</v>
      </c>
      <c r="B451" s="410" t="s">
        <v>1093</v>
      </c>
      <c r="C451" s="410" t="s">
        <v>1335</v>
      </c>
      <c r="D451" s="410">
        <v>53001005384</v>
      </c>
      <c r="E451" s="410" t="s">
        <v>1681</v>
      </c>
      <c r="F451" s="410" t="s">
        <v>319</v>
      </c>
      <c r="G451" s="456">
        <v>191.33</v>
      </c>
      <c r="H451" s="417">
        <v>150</v>
      </c>
      <c r="I451" s="417">
        <v>0</v>
      </c>
    </row>
    <row r="452" spans="1:9" ht="45" x14ac:dyDescent="0.2">
      <c r="A452" s="410">
        <v>444</v>
      </c>
      <c r="B452" s="410" t="s">
        <v>1334</v>
      </c>
      <c r="C452" s="410" t="s">
        <v>1250</v>
      </c>
      <c r="D452" s="410" t="s">
        <v>953</v>
      </c>
      <c r="E452" s="410" t="s">
        <v>1682</v>
      </c>
      <c r="F452" s="410" t="s">
        <v>319</v>
      </c>
      <c r="G452" s="456">
        <v>375</v>
      </c>
      <c r="H452" s="417">
        <v>300</v>
      </c>
      <c r="I452" s="417">
        <v>0</v>
      </c>
    </row>
    <row r="453" spans="1:9" ht="45" x14ac:dyDescent="0.2">
      <c r="A453" s="410">
        <v>445</v>
      </c>
      <c r="B453" s="410" t="s">
        <v>1189</v>
      </c>
      <c r="C453" s="410" t="s">
        <v>1336</v>
      </c>
      <c r="D453" s="410" t="s">
        <v>954</v>
      </c>
      <c r="E453" s="410" t="s">
        <v>1683</v>
      </c>
      <c r="F453" s="410" t="s">
        <v>319</v>
      </c>
      <c r="G453" s="456">
        <v>306.12</v>
      </c>
      <c r="H453" s="417">
        <v>240</v>
      </c>
      <c r="I453" s="417">
        <v>0</v>
      </c>
    </row>
    <row r="454" spans="1:9" ht="45" x14ac:dyDescent="0.2">
      <c r="A454" s="410">
        <v>446</v>
      </c>
      <c r="B454" s="410" t="s">
        <v>1209</v>
      </c>
      <c r="C454" s="410" t="s">
        <v>1337</v>
      </c>
      <c r="D454" s="410" t="s">
        <v>955</v>
      </c>
      <c r="E454" s="410" t="s">
        <v>1684</v>
      </c>
      <c r="F454" s="410" t="s">
        <v>319</v>
      </c>
      <c r="G454" s="456">
        <v>191.33</v>
      </c>
      <c r="H454" s="417">
        <v>150</v>
      </c>
      <c r="I454" s="417">
        <v>0</v>
      </c>
    </row>
    <row r="455" spans="1:9" ht="30" x14ac:dyDescent="0.2">
      <c r="A455" s="410">
        <v>447</v>
      </c>
      <c r="B455" s="410" t="s">
        <v>1338</v>
      </c>
      <c r="C455" s="410" t="s">
        <v>1168</v>
      </c>
      <c r="D455" s="410">
        <v>10001006042</v>
      </c>
      <c r="E455" s="410" t="s">
        <v>1685</v>
      </c>
      <c r="F455" s="410" t="s">
        <v>319</v>
      </c>
      <c r="G455" s="456">
        <v>306.12</v>
      </c>
      <c r="H455" s="417">
        <v>240</v>
      </c>
      <c r="I455" s="417">
        <v>0</v>
      </c>
    </row>
    <row r="456" spans="1:9" ht="45" x14ac:dyDescent="0.2">
      <c r="A456" s="410">
        <v>448</v>
      </c>
      <c r="B456" s="410" t="s">
        <v>1265</v>
      </c>
      <c r="C456" s="410" t="s">
        <v>1339</v>
      </c>
      <c r="D456" s="410">
        <v>49001002687</v>
      </c>
      <c r="E456" s="410" t="s">
        <v>1686</v>
      </c>
      <c r="F456" s="410" t="s">
        <v>319</v>
      </c>
      <c r="G456" s="456">
        <v>267.86</v>
      </c>
      <c r="H456" s="417">
        <v>210</v>
      </c>
      <c r="I456" s="417">
        <v>0</v>
      </c>
    </row>
    <row r="457" spans="1:9" ht="45" x14ac:dyDescent="0.2">
      <c r="A457" s="410">
        <v>449</v>
      </c>
      <c r="B457" s="410" t="s">
        <v>1101</v>
      </c>
      <c r="C457" s="410" t="s">
        <v>1340</v>
      </c>
      <c r="D457" s="410">
        <v>49001015213</v>
      </c>
      <c r="E457" s="410" t="s">
        <v>1687</v>
      </c>
      <c r="F457" s="410" t="s">
        <v>319</v>
      </c>
      <c r="G457" s="456">
        <v>191.33</v>
      </c>
      <c r="H457" s="417">
        <v>150</v>
      </c>
      <c r="I457" s="417">
        <v>0</v>
      </c>
    </row>
    <row r="458" spans="1:9" ht="30" x14ac:dyDescent="0.2">
      <c r="A458" s="410">
        <v>450</v>
      </c>
      <c r="B458" s="410" t="s">
        <v>1160</v>
      </c>
      <c r="C458" s="410" t="s">
        <v>1341</v>
      </c>
      <c r="D458" s="410">
        <v>34001005669</v>
      </c>
      <c r="E458" s="410" t="s">
        <v>1688</v>
      </c>
      <c r="F458" s="410" t="s">
        <v>319</v>
      </c>
      <c r="G458" s="456">
        <v>306.12</v>
      </c>
      <c r="H458" s="417">
        <v>240</v>
      </c>
      <c r="I458" s="417">
        <v>0</v>
      </c>
    </row>
    <row r="459" spans="1:9" ht="45" x14ac:dyDescent="0.2">
      <c r="A459" s="410">
        <v>451</v>
      </c>
      <c r="B459" s="410" t="s">
        <v>1287</v>
      </c>
      <c r="C459" s="410" t="s">
        <v>1342</v>
      </c>
      <c r="D459" s="410">
        <v>41001004889</v>
      </c>
      <c r="E459" s="410" t="s">
        <v>1689</v>
      </c>
      <c r="F459" s="410" t="s">
        <v>319</v>
      </c>
      <c r="G459" s="456">
        <v>306.12</v>
      </c>
      <c r="H459" s="417">
        <v>240</v>
      </c>
      <c r="I459" s="417">
        <v>0</v>
      </c>
    </row>
    <row r="460" spans="1:9" ht="45" x14ac:dyDescent="0.2">
      <c r="A460" s="410">
        <v>452</v>
      </c>
      <c r="B460" s="410" t="s">
        <v>1332</v>
      </c>
      <c r="C460" s="410" t="s">
        <v>1343</v>
      </c>
      <c r="D460" s="410">
        <v>62011004137</v>
      </c>
      <c r="E460" s="410" t="s">
        <v>1690</v>
      </c>
      <c r="F460" s="410" t="s">
        <v>319</v>
      </c>
      <c r="G460" s="456">
        <v>191.33</v>
      </c>
      <c r="H460" s="417">
        <v>150</v>
      </c>
      <c r="I460" s="417">
        <v>0</v>
      </c>
    </row>
    <row r="461" spans="1:9" ht="45" x14ac:dyDescent="0.2">
      <c r="A461" s="410">
        <v>453</v>
      </c>
      <c r="B461" s="410" t="s">
        <v>1344</v>
      </c>
      <c r="C461" s="410" t="s">
        <v>1345</v>
      </c>
      <c r="D461" s="410">
        <v>41001007934</v>
      </c>
      <c r="E461" s="410" t="s">
        <v>1691</v>
      </c>
      <c r="F461" s="410" t="s">
        <v>319</v>
      </c>
      <c r="G461" s="456">
        <v>262.5</v>
      </c>
      <c r="H461" s="417">
        <v>210</v>
      </c>
      <c r="I461" s="417">
        <v>0</v>
      </c>
    </row>
    <row r="462" spans="1:9" ht="45" x14ac:dyDescent="0.2">
      <c r="A462" s="410">
        <v>454</v>
      </c>
      <c r="B462" s="410" t="s">
        <v>1183</v>
      </c>
      <c r="C462" s="410" t="s">
        <v>1346</v>
      </c>
      <c r="D462" s="410">
        <v>57001038273</v>
      </c>
      <c r="E462" s="410" t="s">
        <v>1692</v>
      </c>
      <c r="F462" s="410" t="s">
        <v>319</v>
      </c>
      <c r="G462" s="456">
        <v>191.33</v>
      </c>
      <c r="H462" s="417">
        <v>150</v>
      </c>
      <c r="I462" s="417">
        <v>0</v>
      </c>
    </row>
    <row r="463" spans="1:9" ht="45" x14ac:dyDescent="0.2">
      <c r="A463" s="410">
        <v>455</v>
      </c>
      <c r="B463" s="410" t="s">
        <v>1187</v>
      </c>
      <c r="C463" s="410" t="s">
        <v>1347</v>
      </c>
      <c r="D463" s="410">
        <v>57001061328</v>
      </c>
      <c r="E463" s="410" t="s">
        <v>1692</v>
      </c>
      <c r="F463" s="410" t="s">
        <v>319</v>
      </c>
      <c r="G463" s="456">
        <v>229.59</v>
      </c>
      <c r="H463" s="417">
        <v>180</v>
      </c>
      <c r="I463" s="417">
        <v>0</v>
      </c>
    </row>
    <row r="464" spans="1:9" ht="45" x14ac:dyDescent="0.2">
      <c r="A464" s="410">
        <v>456</v>
      </c>
      <c r="B464" s="410" t="s">
        <v>1273</v>
      </c>
      <c r="C464" s="410" t="s">
        <v>1348</v>
      </c>
      <c r="D464" s="410">
        <v>18001060127</v>
      </c>
      <c r="E464" s="410" t="s">
        <v>1693</v>
      </c>
      <c r="F464" s="410" t="s">
        <v>319</v>
      </c>
      <c r="G464" s="456">
        <v>306.12</v>
      </c>
      <c r="H464" s="417">
        <v>240</v>
      </c>
      <c r="I464" s="417">
        <v>0</v>
      </c>
    </row>
    <row r="465" spans="1:9" ht="75" x14ac:dyDescent="0.2">
      <c r="A465" s="410">
        <v>457</v>
      </c>
      <c r="B465" s="410" t="s">
        <v>1099</v>
      </c>
      <c r="C465" s="410" t="s">
        <v>2137</v>
      </c>
      <c r="D465" s="410" t="s">
        <v>2138</v>
      </c>
      <c r="E465" s="410" t="s">
        <v>1694</v>
      </c>
      <c r="F465" s="410" t="s">
        <v>319</v>
      </c>
      <c r="G465" s="456">
        <v>267.86</v>
      </c>
      <c r="H465" s="417">
        <v>210</v>
      </c>
      <c r="I465" s="417">
        <v>0</v>
      </c>
    </row>
    <row r="466" spans="1:9" ht="60" x14ac:dyDescent="0.2">
      <c r="A466" s="410">
        <v>458</v>
      </c>
      <c r="B466" s="410" t="s">
        <v>1187</v>
      </c>
      <c r="C466" s="410" t="s">
        <v>1349</v>
      </c>
      <c r="D466" s="410">
        <v>57901062911</v>
      </c>
      <c r="E466" s="410" t="s">
        <v>1695</v>
      </c>
      <c r="F466" s="410" t="s">
        <v>319</v>
      </c>
      <c r="G466" s="456">
        <v>267.86</v>
      </c>
      <c r="H466" s="417">
        <v>210</v>
      </c>
      <c r="I466" s="417">
        <v>0</v>
      </c>
    </row>
    <row r="467" spans="1:9" ht="30" x14ac:dyDescent="0.2">
      <c r="A467" s="410">
        <v>459</v>
      </c>
      <c r="B467" s="410" t="s">
        <v>1350</v>
      </c>
      <c r="C467" s="410" t="s">
        <v>1351</v>
      </c>
      <c r="D467" s="410">
        <v>43001001218</v>
      </c>
      <c r="E467" s="410" t="s">
        <v>1696</v>
      </c>
      <c r="F467" s="410" t="s">
        <v>319</v>
      </c>
      <c r="G467" s="456">
        <v>375</v>
      </c>
      <c r="H467" s="417">
        <v>300</v>
      </c>
      <c r="I467" s="417">
        <v>0</v>
      </c>
    </row>
    <row r="468" spans="1:9" ht="45" x14ac:dyDescent="0.2">
      <c r="A468" s="410">
        <v>460</v>
      </c>
      <c r="B468" s="410" t="s">
        <v>1352</v>
      </c>
      <c r="C468" s="410" t="s">
        <v>1190</v>
      </c>
      <c r="D468" s="410">
        <v>43001007360</v>
      </c>
      <c r="E468" s="410" t="s">
        <v>1697</v>
      </c>
      <c r="F468" s="410" t="s">
        <v>319</v>
      </c>
      <c r="G468" s="456">
        <v>300</v>
      </c>
      <c r="H468" s="417">
        <v>240</v>
      </c>
      <c r="I468" s="417">
        <v>0</v>
      </c>
    </row>
    <row r="469" spans="1:9" ht="45" x14ac:dyDescent="0.2">
      <c r="A469" s="410">
        <v>461</v>
      </c>
      <c r="B469" s="410" t="s">
        <v>1127</v>
      </c>
      <c r="C469" s="410" t="s">
        <v>1353</v>
      </c>
      <c r="D469" s="410" t="s">
        <v>956</v>
      </c>
      <c r="E469" s="410" t="s">
        <v>1698</v>
      </c>
      <c r="F469" s="410" t="s">
        <v>319</v>
      </c>
      <c r="G469" s="456">
        <v>267.86</v>
      </c>
      <c r="H469" s="417">
        <v>210</v>
      </c>
      <c r="I469" s="417">
        <v>0</v>
      </c>
    </row>
    <row r="470" spans="1:9" ht="30" x14ac:dyDescent="0.2">
      <c r="A470" s="410">
        <v>462</v>
      </c>
      <c r="B470" s="410" t="s">
        <v>1112</v>
      </c>
      <c r="C470" s="410" t="s">
        <v>1354</v>
      </c>
      <c r="D470" s="410">
        <v>43001042530</v>
      </c>
      <c r="E470" s="410" t="s">
        <v>1699</v>
      </c>
      <c r="F470" s="410" t="s">
        <v>319</v>
      </c>
      <c r="G470" s="456">
        <v>191.33</v>
      </c>
      <c r="H470" s="417">
        <v>150</v>
      </c>
      <c r="I470" s="417">
        <v>0</v>
      </c>
    </row>
    <row r="471" spans="1:9" ht="45" x14ac:dyDescent="0.2">
      <c r="A471" s="410">
        <v>463</v>
      </c>
      <c r="B471" s="410" t="s">
        <v>1355</v>
      </c>
      <c r="C471" s="410" t="s">
        <v>1356</v>
      </c>
      <c r="D471" s="410">
        <v>10001009672</v>
      </c>
      <c r="E471" s="410" t="s">
        <v>1700</v>
      </c>
      <c r="F471" s="410" t="s">
        <v>319</v>
      </c>
      <c r="G471" s="456">
        <v>306.12</v>
      </c>
      <c r="H471" s="417">
        <v>240</v>
      </c>
      <c r="I471" s="417">
        <v>0</v>
      </c>
    </row>
    <row r="472" spans="1:9" ht="45" x14ac:dyDescent="0.2">
      <c r="A472" s="410">
        <v>464</v>
      </c>
      <c r="B472" s="410" t="s">
        <v>1357</v>
      </c>
      <c r="C472" s="410" t="s">
        <v>1358</v>
      </c>
      <c r="D472" s="410">
        <v>10001022178</v>
      </c>
      <c r="E472" s="410" t="s">
        <v>1701</v>
      </c>
      <c r="F472" s="410" t="s">
        <v>319</v>
      </c>
      <c r="G472" s="456">
        <v>262.5</v>
      </c>
      <c r="H472" s="417">
        <v>210</v>
      </c>
      <c r="I472" s="417">
        <v>0</v>
      </c>
    </row>
    <row r="473" spans="1:9" ht="45" x14ac:dyDescent="0.2">
      <c r="A473" s="410">
        <v>465</v>
      </c>
      <c r="B473" s="410" t="s">
        <v>1099</v>
      </c>
      <c r="C473" s="410" t="s">
        <v>1359</v>
      </c>
      <c r="D473" s="410" t="s">
        <v>957</v>
      </c>
      <c r="E473" s="410" t="s">
        <v>1702</v>
      </c>
      <c r="F473" s="410" t="s">
        <v>319</v>
      </c>
      <c r="G473" s="456">
        <v>191.33</v>
      </c>
      <c r="H473" s="417">
        <v>150</v>
      </c>
      <c r="I473" s="417">
        <v>0</v>
      </c>
    </row>
    <row r="474" spans="1:9" ht="45" x14ac:dyDescent="0.2">
      <c r="A474" s="410">
        <v>466</v>
      </c>
      <c r="B474" s="410" t="s">
        <v>1360</v>
      </c>
      <c r="C474" s="410" t="s">
        <v>1361</v>
      </c>
      <c r="D474" s="410">
        <v>46001001724</v>
      </c>
      <c r="E474" s="410" t="s">
        <v>1703</v>
      </c>
      <c r="F474" s="410" t="s">
        <v>319</v>
      </c>
      <c r="G474" s="456">
        <v>306.12</v>
      </c>
      <c r="H474" s="417">
        <v>240</v>
      </c>
      <c r="I474" s="417">
        <v>0</v>
      </c>
    </row>
    <row r="475" spans="1:9" ht="45" x14ac:dyDescent="0.2">
      <c r="A475" s="410">
        <v>467</v>
      </c>
      <c r="B475" s="410" t="s">
        <v>1362</v>
      </c>
      <c r="C475" s="410" t="s">
        <v>1363</v>
      </c>
      <c r="D475" s="410">
        <v>46001000914</v>
      </c>
      <c r="E475" s="410" t="s">
        <v>1704</v>
      </c>
      <c r="F475" s="410" t="s">
        <v>319</v>
      </c>
      <c r="G475" s="456">
        <v>267.86</v>
      </c>
      <c r="H475" s="417">
        <v>210</v>
      </c>
      <c r="I475" s="417">
        <v>0</v>
      </c>
    </row>
    <row r="476" spans="1:9" ht="45" x14ac:dyDescent="0.2">
      <c r="A476" s="410">
        <v>468</v>
      </c>
      <c r="B476" s="410" t="s">
        <v>1364</v>
      </c>
      <c r="C476" s="410" t="s">
        <v>1146</v>
      </c>
      <c r="D476" s="410">
        <v>46001015046</v>
      </c>
      <c r="E476" s="410" t="s">
        <v>1705</v>
      </c>
      <c r="F476" s="410" t="s">
        <v>319</v>
      </c>
      <c r="G476" s="456">
        <v>187.5</v>
      </c>
      <c r="H476" s="417">
        <v>150</v>
      </c>
      <c r="I476" s="417">
        <v>0</v>
      </c>
    </row>
    <row r="477" spans="1:9" ht="45" x14ac:dyDescent="0.2">
      <c r="A477" s="410">
        <v>469</v>
      </c>
      <c r="B477" s="410" t="s">
        <v>1365</v>
      </c>
      <c r="C477" s="410" t="s">
        <v>1366</v>
      </c>
      <c r="D477" s="410" t="s">
        <v>958</v>
      </c>
      <c r="E477" s="410" t="s">
        <v>1706</v>
      </c>
      <c r="F477" s="410" t="s">
        <v>319</v>
      </c>
      <c r="G477" s="456">
        <v>382.65</v>
      </c>
      <c r="H477" s="417">
        <v>300</v>
      </c>
      <c r="I477" s="417">
        <v>0</v>
      </c>
    </row>
    <row r="478" spans="1:9" ht="45" x14ac:dyDescent="0.2">
      <c r="A478" s="410">
        <v>470</v>
      </c>
      <c r="B478" s="410" t="s">
        <v>1116</v>
      </c>
      <c r="C478" s="410" t="s">
        <v>1367</v>
      </c>
      <c r="D478" s="410" t="s">
        <v>959</v>
      </c>
      <c r="E478" s="410" t="s">
        <v>1707</v>
      </c>
      <c r="F478" s="410" t="s">
        <v>319</v>
      </c>
      <c r="G478" s="456">
        <v>300</v>
      </c>
      <c r="H478" s="417">
        <v>240</v>
      </c>
      <c r="I478" s="417">
        <v>0</v>
      </c>
    </row>
    <row r="479" spans="1:9" ht="45" x14ac:dyDescent="0.2">
      <c r="A479" s="410">
        <v>471</v>
      </c>
      <c r="B479" s="410" t="s">
        <v>1368</v>
      </c>
      <c r="C479" s="410" t="s">
        <v>1369</v>
      </c>
      <c r="D479" s="410" t="s">
        <v>960</v>
      </c>
      <c r="E479" s="410" t="s">
        <v>1708</v>
      </c>
      <c r="F479" s="410" t="s">
        <v>319</v>
      </c>
      <c r="G479" s="456">
        <v>267.86</v>
      </c>
      <c r="H479" s="417">
        <v>210</v>
      </c>
      <c r="I479" s="417">
        <v>0</v>
      </c>
    </row>
    <row r="480" spans="1:9" ht="45" x14ac:dyDescent="0.2">
      <c r="A480" s="410">
        <v>472</v>
      </c>
      <c r="B480" s="410" t="s">
        <v>1157</v>
      </c>
      <c r="C480" s="410" t="s">
        <v>1369</v>
      </c>
      <c r="D480" s="410" t="s">
        <v>961</v>
      </c>
      <c r="E480" s="410" t="s">
        <v>1709</v>
      </c>
      <c r="F480" s="410" t="s">
        <v>319</v>
      </c>
      <c r="G480" s="456">
        <v>191.33</v>
      </c>
      <c r="H480" s="417">
        <v>150</v>
      </c>
      <c r="I480" s="417">
        <v>0</v>
      </c>
    </row>
    <row r="481" spans="1:9" ht="45" x14ac:dyDescent="0.2">
      <c r="A481" s="410">
        <v>473</v>
      </c>
      <c r="B481" s="410" t="s">
        <v>1370</v>
      </c>
      <c r="C481" s="410" t="s">
        <v>1371</v>
      </c>
      <c r="D481" s="410">
        <v>15001004154</v>
      </c>
      <c r="E481" s="410" t="s">
        <v>1710</v>
      </c>
      <c r="F481" s="410" t="s">
        <v>319</v>
      </c>
      <c r="G481" s="456">
        <v>306.12</v>
      </c>
      <c r="H481" s="417">
        <v>240</v>
      </c>
      <c r="I481" s="417">
        <v>0</v>
      </c>
    </row>
    <row r="482" spans="1:9" ht="45" x14ac:dyDescent="0.2">
      <c r="A482" s="410">
        <v>474</v>
      </c>
      <c r="B482" s="410" t="s">
        <v>1167</v>
      </c>
      <c r="C482" s="410" t="s">
        <v>1372</v>
      </c>
      <c r="D482" s="410">
        <v>15001006390</v>
      </c>
      <c r="E482" s="410" t="s">
        <v>1711</v>
      </c>
      <c r="F482" s="410" t="s">
        <v>319</v>
      </c>
      <c r="G482" s="456">
        <v>267.86</v>
      </c>
      <c r="H482" s="417">
        <v>210</v>
      </c>
      <c r="I482" s="417">
        <v>0</v>
      </c>
    </row>
    <row r="483" spans="1:9" ht="45" x14ac:dyDescent="0.2">
      <c r="A483" s="410">
        <v>475</v>
      </c>
      <c r="B483" s="410" t="s">
        <v>1373</v>
      </c>
      <c r="C483" s="410" t="s">
        <v>1374</v>
      </c>
      <c r="D483" s="410">
        <v>15001023721</v>
      </c>
      <c r="E483" s="410" t="s">
        <v>1712</v>
      </c>
      <c r="F483" s="410" t="s">
        <v>319</v>
      </c>
      <c r="G483" s="456">
        <v>191.33</v>
      </c>
      <c r="H483" s="417">
        <v>150</v>
      </c>
      <c r="I483" s="417">
        <v>0</v>
      </c>
    </row>
    <row r="484" spans="1:9" ht="45" x14ac:dyDescent="0.2">
      <c r="A484" s="410">
        <v>476</v>
      </c>
      <c r="B484" s="410" t="s">
        <v>1375</v>
      </c>
      <c r="C484" s="410" t="s">
        <v>1376</v>
      </c>
      <c r="D484" s="410">
        <v>14001005388</v>
      </c>
      <c r="E484" s="410" t="s">
        <v>1713</v>
      </c>
      <c r="F484" s="410" t="s">
        <v>319</v>
      </c>
      <c r="G484" s="456">
        <v>306.12</v>
      </c>
      <c r="H484" s="417">
        <v>240</v>
      </c>
      <c r="I484" s="417">
        <v>0</v>
      </c>
    </row>
    <row r="485" spans="1:9" ht="60" x14ac:dyDescent="0.2">
      <c r="A485" s="410">
        <v>477</v>
      </c>
      <c r="B485" s="410" t="s">
        <v>1127</v>
      </c>
      <c r="C485" s="410" t="s">
        <v>1377</v>
      </c>
      <c r="D485" s="410">
        <v>14001006829</v>
      </c>
      <c r="E485" s="410" t="s">
        <v>1714</v>
      </c>
      <c r="F485" s="410" t="s">
        <v>319</v>
      </c>
      <c r="G485" s="456">
        <v>191.33</v>
      </c>
      <c r="H485" s="417">
        <v>150</v>
      </c>
      <c r="I485" s="417">
        <v>0</v>
      </c>
    </row>
    <row r="486" spans="1:9" ht="45" x14ac:dyDescent="0.2">
      <c r="A486" s="410">
        <v>478</v>
      </c>
      <c r="B486" s="410" t="s">
        <v>1378</v>
      </c>
      <c r="C486" s="410" t="s">
        <v>1379</v>
      </c>
      <c r="D486" s="410" t="s">
        <v>962</v>
      </c>
      <c r="E486" s="410" t="s">
        <v>1715</v>
      </c>
      <c r="F486" s="410" t="s">
        <v>319</v>
      </c>
      <c r="G486" s="456">
        <v>306.12</v>
      </c>
      <c r="H486" s="417">
        <v>240</v>
      </c>
      <c r="I486" s="417">
        <v>0</v>
      </c>
    </row>
    <row r="487" spans="1:9" ht="45" x14ac:dyDescent="0.2">
      <c r="A487" s="410">
        <v>479</v>
      </c>
      <c r="B487" s="410" t="s">
        <v>1306</v>
      </c>
      <c r="C487" s="410" t="s">
        <v>1380</v>
      </c>
      <c r="D487" s="410" t="s">
        <v>963</v>
      </c>
      <c r="E487" s="410" t="s">
        <v>1716</v>
      </c>
      <c r="F487" s="410" t="s">
        <v>319</v>
      </c>
      <c r="G487" s="456">
        <v>267.86</v>
      </c>
      <c r="H487" s="417">
        <v>210</v>
      </c>
      <c r="I487" s="417">
        <v>0</v>
      </c>
    </row>
    <row r="488" spans="1:9" ht="45" x14ac:dyDescent="0.2">
      <c r="A488" s="410">
        <v>480</v>
      </c>
      <c r="B488" s="410" t="s">
        <v>1254</v>
      </c>
      <c r="C488" s="410" t="s">
        <v>1380</v>
      </c>
      <c r="D488" s="410" t="s">
        <v>964</v>
      </c>
      <c r="E488" s="410" t="s">
        <v>1717</v>
      </c>
      <c r="F488" s="410" t="s">
        <v>319</v>
      </c>
      <c r="G488" s="456">
        <v>191.33</v>
      </c>
      <c r="H488" s="417">
        <v>150</v>
      </c>
      <c r="I488" s="417">
        <v>0</v>
      </c>
    </row>
    <row r="489" spans="1:9" ht="45" x14ac:dyDescent="0.2">
      <c r="A489" s="410">
        <v>481</v>
      </c>
      <c r="B489" s="410" t="s">
        <v>1381</v>
      </c>
      <c r="C489" s="410" t="s">
        <v>2172</v>
      </c>
      <c r="D489" s="410" t="s">
        <v>965</v>
      </c>
      <c r="E489" s="410" t="s">
        <v>1718</v>
      </c>
      <c r="F489" s="410" t="s">
        <v>319</v>
      </c>
      <c r="G489" s="456">
        <v>306.12</v>
      </c>
      <c r="H489" s="417">
        <v>240</v>
      </c>
      <c r="I489" s="417">
        <v>0</v>
      </c>
    </row>
    <row r="490" spans="1:9" ht="45" x14ac:dyDescent="0.2">
      <c r="A490" s="410">
        <v>482</v>
      </c>
      <c r="B490" s="410" t="s">
        <v>1382</v>
      </c>
      <c r="C490" s="410" t="s">
        <v>1383</v>
      </c>
      <c r="D490" s="410">
        <v>26001009054</v>
      </c>
      <c r="E490" s="410" t="s">
        <v>1719</v>
      </c>
      <c r="F490" s="410" t="s">
        <v>319</v>
      </c>
      <c r="G490" s="456">
        <v>267.86</v>
      </c>
      <c r="H490" s="417">
        <v>210</v>
      </c>
      <c r="I490" s="417">
        <v>0</v>
      </c>
    </row>
    <row r="491" spans="1:9" ht="45" x14ac:dyDescent="0.2">
      <c r="A491" s="410">
        <v>483</v>
      </c>
      <c r="B491" s="410" t="s">
        <v>1123</v>
      </c>
      <c r="C491" s="410" t="s">
        <v>1384</v>
      </c>
      <c r="D491" s="410">
        <v>26001035316</v>
      </c>
      <c r="E491" s="410" t="s">
        <v>1720</v>
      </c>
      <c r="F491" s="410" t="s">
        <v>319</v>
      </c>
      <c r="G491" s="456">
        <v>191.33</v>
      </c>
      <c r="H491" s="417">
        <v>150</v>
      </c>
      <c r="I491" s="417">
        <v>0</v>
      </c>
    </row>
    <row r="492" spans="1:9" ht="30" x14ac:dyDescent="0.2">
      <c r="A492" s="410">
        <v>484</v>
      </c>
      <c r="B492" s="410" t="s">
        <v>1189</v>
      </c>
      <c r="C492" s="410" t="s">
        <v>1385</v>
      </c>
      <c r="D492" s="410" t="s">
        <v>966</v>
      </c>
      <c r="E492" s="410" t="s">
        <v>1721</v>
      </c>
      <c r="F492" s="410" t="s">
        <v>319</v>
      </c>
      <c r="G492" s="456">
        <v>300</v>
      </c>
      <c r="H492" s="417">
        <v>240</v>
      </c>
      <c r="I492" s="417">
        <v>0</v>
      </c>
    </row>
    <row r="493" spans="1:9" ht="45" x14ac:dyDescent="0.2">
      <c r="A493" s="410">
        <v>485</v>
      </c>
      <c r="B493" s="410" t="s">
        <v>1239</v>
      </c>
      <c r="C493" s="410" t="s">
        <v>1386</v>
      </c>
      <c r="D493" s="410" t="s">
        <v>1527</v>
      </c>
      <c r="E493" s="410" t="s">
        <v>1722</v>
      </c>
      <c r="F493" s="410" t="s">
        <v>319</v>
      </c>
      <c r="G493" s="456">
        <v>267.86</v>
      </c>
      <c r="H493" s="417">
        <v>210</v>
      </c>
      <c r="I493" s="417">
        <v>0</v>
      </c>
    </row>
    <row r="494" spans="1:9" ht="30" x14ac:dyDescent="0.2">
      <c r="A494" s="410">
        <v>486</v>
      </c>
      <c r="B494" s="410" t="s">
        <v>1387</v>
      </c>
      <c r="C494" s="410" t="s">
        <v>1388</v>
      </c>
      <c r="D494" s="410" t="s">
        <v>967</v>
      </c>
      <c r="E494" s="410" t="s">
        <v>1723</v>
      </c>
      <c r="F494" s="410" t="s">
        <v>319</v>
      </c>
      <c r="G494" s="456">
        <v>191.33</v>
      </c>
      <c r="H494" s="417">
        <v>150</v>
      </c>
      <c r="I494" s="417">
        <v>0</v>
      </c>
    </row>
    <row r="495" spans="1:9" ht="45" x14ac:dyDescent="0.2">
      <c r="A495" s="410">
        <v>487</v>
      </c>
      <c r="B495" s="410" t="s">
        <v>1389</v>
      </c>
      <c r="C495" s="410" t="s">
        <v>1390</v>
      </c>
      <c r="D495" s="410">
        <v>29001007903</v>
      </c>
      <c r="E495" s="410" t="s">
        <v>1724</v>
      </c>
      <c r="F495" s="410" t="s">
        <v>319</v>
      </c>
      <c r="G495" s="456">
        <v>382.65</v>
      </c>
      <c r="H495" s="417">
        <v>300</v>
      </c>
      <c r="I495" s="417">
        <v>0</v>
      </c>
    </row>
    <row r="496" spans="1:9" ht="45" x14ac:dyDescent="0.2">
      <c r="A496" s="410">
        <v>488</v>
      </c>
      <c r="B496" s="410" t="s">
        <v>1127</v>
      </c>
      <c r="C496" s="410" t="s">
        <v>1391</v>
      </c>
      <c r="D496" s="410">
        <v>62003012712</v>
      </c>
      <c r="E496" s="410" t="s">
        <v>1725</v>
      </c>
      <c r="F496" s="410" t="s">
        <v>319</v>
      </c>
      <c r="G496" s="456">
        <v>306.12</v>
      </c>
      <c r="H496" s="417">
        <v>240</v>
      </c>
      <c r="I496" s="417">
        <v>0</v>
      </c>
    </row>
    <row r="497" spans="1:9" ht="45" x14ac:dyDescent="0.2">
      <c r="A497" s="410">
        <v>489</v>
      </c>
      <c r="B497" s="410" t="s">
        <v>1392</v>
      </c>
      <c r="C497" s="410" t="s">
        <v>1393</v>
      </c>
      <c r="D497" s="410" t="s">
        <v>968</v>
      </c>
      <c r="E497" s="410" t="s">
        <v>1726</v>
      </c>
      <c r="F497" s="410" t="s">
        <v>319</v>
      </c>
      <c r="G497" s="456">
        <v>267.86</v>
      </c>
      <c r="H497" s="417">
        <v>210</v>
      </c>
      <c r="I497" s="417">
        <v>0</v>
      </c>
    </row>
    <row r="498" spans="1:9" ht="45" x14ac:dyDescent="0.2">
      <c r="A498" s="410">
        <v>490</v>
      </c>
      <c r="B498" s="410" t="s">
        <v>1394</v>
      </c>
      <c r="C498" s="410" t="s">
        <v>1128</v>
      </c>
      <c r="D498" s="410" t="s">
        <v>969</v>
      </c>
      <c r="E498" s="410" t="s">
        <v>1727</v>
      </c>
      <c r="F498" s="410" t="s">
        <v>319</v>
      </c>
      <c r="G498" s="456">
        <v>191.33</v>
      </c>
      <c r="H498" s="417">
        <v>150</v>
      </c>
      <c r="I498" s="417">
        <v>0</v>
      </c>
    </row>
    <row r="499" spans="1:9" ht="45" x14ac:dyDescent="0.2">
      <c r="A499" s="410">
        <v>491</v>
      </c>
      <c r="B499" s="410" t="s">
        <v>1395</v>
      </c>
      <c r="C499" s="410" t="s">
        <v>1396</v>
      </c>
      <c r="D499" s="410">
        <v>21001004694</v>
      </c>
      <c r="E499" s="410" t="s">
        <v>1728</v>
      </c>
      <c r="F499" s="410" t="s">
        <v>319</v>
      </c>
      <c r="G499" s="456">
        <v>382.65</v>
      </c>
      <c r="H499" s="417">
        <v>300</v>
      </c>
      <c r="I499" s="417">
        <v>0</v>
      </c>
    </row>
    <row r="500" spans="1:9" ht="60" x14ac:dyDescent="0.2">
      <c r="A500" s="410">
        <v>492</v>
      </c>
      <c r="B500" s="410" t="s">
        <v>1114</v>
      </c>
      <c r="C500" s="410" t="s">
        <v>1396</v>
      </c>
      <c r="D500" s="410">
        <v>21001038624</v>
      </c>
      <c r="E500" s="410" t="s">
        <v>1729</v>
      </c>
      <c r="F500" s="410" t="s">
        <v>319</v>
      </c>
      <c r="G500" s="456">
        <v>306.12</v>
      </c>
      <c r="H500" s="417">
        <v>240</v>
      </c>
      <c r="I500" s="417">
        <v>0</v>
      </c>
    </row>
    <row r="501" spans="1:9" ht="45" x14ac:dyDescent="0.2">
      <c r="A501" s="410">
        <v>493</v>
      </c>
      <c r="B501" s="410" t="s">
        <v>1093</v>
      </c>
      <c r="C501" s="410" t="s">
        <v>1347</v>
      </c>
      <c r="D501" s="410">
        <v>21001038626</v>
      </c>
      <c r="E501" s="410" t="s">
        <v>2141</v>
      </c>
      <c r="F501" s="410" t="s">
        <v>319</v>
      </c>
      <c r="G501" s="456">
        <v>43.48</v>
      </c>
      <c r="H501" s="417">
        <v>34.090000000000003</v>
      </c>
      <c r="I501" s="417">
        <v>0</v>
      </c>
    </row>
    <row r="502" spans="1:9" ht="45" x14ac:dyDescent="0.2">
      <c r="A502" s="410">
        <v>494</v>
      </c>
      <c r="B502" s="410" t="s">
        <v>1397</v>
      </c>
      <c r="C502" s="410" t="s">
        <v>1398</v>
      </c>
      <c r="D502" s="410" t="s">
        <v>970</v>
      </c>
      <c r="E502" s="410" t="s">
        <v>1730</v>
      </c>
      <c r="F502" s="410" t="s">
        <v>319</v>
      </c>
      <c r="G502" s="456">
        <v>267.86</v>
      </c>
      <c r="H502" s="417">
        <v>210</v>
      </c>
      <c r="I502" s="417">
        <v>0</v>
      </c>
    </row>
    <row r="503" spans="1:9" ht="45" x14ac:dyDescent="0.2">
      <c r="A503" s="410">
        <v>495</v>
      </c>
      <c r="B503" s="410" t="s">
        <v>1285</v>
      </c>
      <c r="C503" s="410" t="s">
        <v>1399</v>
      </c>
      <c r="D503" s="410">
        <v>16001014251</v>
      </c>
      <c r="E503" s="410" t="s">
        <v>1731</v>
      </c>
      <c r="F503" s="410" t="s">
        <v>319</v>
      </c>
      <c r="G503" s="456">
        <v>300</v>
      </c>
      <c r="H503" s="417">
        <v>240</v>
      </c>
      <c r="I503" s="417">
        <v>0</v>
      </c>
    </row>
    <row r="504" spans="1:9" ht="45" x14ac:dyDescent="0.2">
      <c r="A504" s="410">
        <v>496</v>
      </c>
      <c r="B504" s="410" t="s">
        <v>1278</v>
      </c>
      <c r="C504" s="410" t="s">
        <v>1400</v>
      </c>
      <c r="D504" s="410">
        <v>16001004878</v>
      </c>
      <c r="E504" s="410" t="s">
        <v>1732</v>
      </c>
      <c r="F504" s="410" t="s">
        <v>319</v>
      </c>
      <c r="G504" s="456">
        <v>191.33</v>
      </c>
      <c r="H504" s="417">
        <v>150</v>
      </c>
      <c r="I504" s="417">
        <v>0</v>
      </c>
    </row>
    <row r="505" spans="1:9" ht="30" x14ac:dyDescent="0.2">
      <c r="A505" s="410">
        <v>497</v>
      </c>
      <c r="B505" s="410" t="s">
        <v>1110</v>
      </c>
      <c r="C505" s="410" t="s">
        <v>1401</v>
      </c>
      <c r="D505" s="410">
        <v>61009023154</v>
      </c>
      <c r="E505" s="410" t="s">
        <v>1733</v>
      </c>
      <c r="F505" s="410" t="s">
        <v>319</v>
      </c>
      <c r="G505" s="456">
        <v>306.12</v>
      </c>
      <c r="H505" s="417">
        <v>240</v>
      </c>
      <c r="I505" s="417">
        <v>0</v>
      </c>
    </row>
    <row r="506" spans="1:9" ht="45" x14ac:dyDescent="0.2">
      <c r="A506" s="410">
        <v>498</v>
      </c>
      <c r="B506" s="410" t="s">
        <v>1402</v>
      </c>
      <c r="C506" s="410" t="s">
        <v>1403</v>
      </c>
      <c r="D506" s="410">
        <v>61009032035</v>
      </c>
      <c r="E506" s="410" t="s">
        <v>1734</v>
      </c>
      <c r="F506" s="410" t="s">
        <v>319</v>
      </c>
      <c r="G506" s="456">
        <v>267.86</v>
      </c>
      <c r="H506" s="417">
        <v>210</v>
      </c>
      <c r="I506" s="417">
        <v>0</v>
      </c>
    </row>
    <row r="507" spans="1:9" ht="45" x14ac:dyDescent="0.2">
      <c r="A507" s="410">
        <v>499</v>
      </c>
      <c r="B507" s="410" t="s">
        <v>1157</v>
      </c>
      <c r="C507" s="410" t="s">
        <v>1404</v>
      </c>
      <c r="D507" s="410">
        <v>61009031395</v>
      </c>
      <c r="E507" s="410" t="s">
        <v>1735</v>
      </c>
      <c r="F507" s="410" t="s">
        <v>319</v>
      </c>
      <c r="G507" s="456">
        <v>191.33</v>
      </c>
      <c r="H507" s="417">
        <v>150</v>
      </c>
      <c r="I507" s="417">
        <v>0</v>
      </c>
    </row>
    <row r="508" spans="1:9" ht="45" x14ac:dyDescent="0.2">
      <c r="A508" s="410">
        <v>500</v>
      </c>
      <c r="B508" s="410" t="s">
        <v>1405</v>
      </c>
      <c r="C508" s="410" t="s">
        <v>1406</v>
      </c>
      <c r="D508" s="410">
        <v>51001002850</v>
      </c>
      <c r="E508" s="410" t="s">
        <v>1736</v>
      </c>
      <c r="F508" s="410" t="s">
        <v>319</v>
      </c>
      <c r="G508" s="456">
        <v>306.12</v>
      </c>
      <c r="H508" s="417">
        <v>240</v>
      </c>
      <c r="I508" s="417">
        <v>0</v>
      </c>
    </row>
    <row r="509" spans="1:9" ht="45" x14ac:dyDescent="0.2">
      <c r="A509" s="410">
        <v>501</v>
      </c>
      <c r="B509" s="410" t="s">
        <v>1407</v>
      </c>
      <c r="C509" s="410" t="s">
        <v>1408</v>
      </c>
      <c r="D509" s="410">
        <v>51001008027</v>
      </c>
      <c r="E509" s="410" t="s">
        <v>1737</v>
      </c>
      <c r="F509" s="410" t="s">
        <v>319</v>
      </c>
      <c r="G509" s="456">
        <v>267.86</v>
      </c>
      <c r="H509" s="417">
        <v>210</v>
      </c>
      <c r="I509" s="417">
        <v>0</v>
      </c>
    </row>
    <row r="510" spans="1:9" ht="45" x14ac:dyDescent="0.2">
      <c r="A510" s="410">
        <v>502</v>
      </c>
      <c r="B510" s="410" t="s">
        <v>1409</v>
      </c>
      <c r="C510" s="410" t="s">
        <v>1410</v>
      </c>
      <c r="D510" s="410" t="s">
        <v>971</v>
      </c>
      <c r="E510" s="410" t="s">
        <v>1738</v>
      </c>
      <c r="F510" s="410" t="s">
        <v>319</v>
      </c>
      <c r="G510" s="456">
        <v>306.12</v>
      </c>
      <c r="H510" s="417">
        <v>240</v>
      </c>
      <c r="I510" s="417">
        <v>0</v>
      </c>
    </row>
    <row r="511" spans="1:9" ht="45" x14ac:dyDescent="0.2">
      <c r="A511" s="410">
        <v>503</v>
      </c>
      <c r="B511" s="410" t="s">
        <v>1411</v>
      </c>
      <c r="C511" s="410" t="s">
        <v>1412</v>
      </c>
      <c r="D511" s="410" t="s">
        <v>972</v>
      </c>
      <c r="E511" s="410" t="s">
        <v>1739</v>
      </c>
      <c r="F511" s="410" t="s">
        <v>319</v>
      </c>
      <c r="G511" s="456">
        <v>267.86</v>
      </c>
      <c r="H511" s="417">
        <v>210</v>
      </c>
      <c r="I511" s="417">
        <v>0</v>
      </c>
    </row>
    <row r="512" spans="1:9" ht="45" x14ac:dyDescent="0.2">
      <c r="A512" s="410">
        <v>504</v>
      </c>
      <c r="B512" s="410" t="s">
        <v>2144</v>
      </c>
      <c r="C512" s="410" t="s">
        <v>2145</v>
      </c>
      <c r="D512" s="410" t="s">
        <v>2146</v>
      </c>
      <c r="E512" s="410" t="s">
        <v>1740</v>
      </c>
      <c r="F512" s="410" t="s">
        <v>319</v>
      </c>
      <c r="G512" s="456">
        <v>191.33</v>
      </c>
      <c r="H512" s="417">
        <v>150</v>
      </c>
      <c r="I512" s="417">
        <v>0</v>
      </c>
    </row>
    <row r="513" spans="1:9" ht="45" x14ac:dyDescent="0.2">
      <c r="A513" s="410">
        <v>505</v>
      </c>
      <c r="B513" s="410" t="s">
        <v>1189</v>
      </c>
      <c r="C513" s="410" t="s">
        <v>1413</v>
      </c>
      <c r="D513" s="410">
        <v>39001001112</v>
      </c>
      <c r="E513" s="410" t="s">
        <v>1741</v>
      </c>
      <c r="F513" s="410" t="s">
        <v>319</v>
      </c>
      <c r="G513" s="456">
        <v>267.86</v>
      </c>
      <c r="H513" s="417">
        <v>210</v>
      </c>
      <c r="I513" s="417">
        <v>0</v>
      </c>
    </row>
    <row r="514" spans="1:9" ht="60" x14ac:dyDescent="0.2">
      <c r="A514" s="410">
        <v>506</v>
      </c>
      <c r="B514" s="410" t="s">
        <v>1414</v>
      </c>
      <c r="C514" s="410" t="s">
        <v>1415</v>
      </c>
      <c r="D514" s="410">
        <v>62001018151</v>
      </c>
      <c r="E514" s="410" t="s">
        <v>1742</v>
      </c>
      <c r="F514" s="410" t="s">
        <v>319</v>
      </c>
      <c r="G514" s="456">
        <v>267.86</v>
      </c>
      <c r="H514" s="417">
        <v>210</v>
      </c>
      <c r="I514" s="417">
        <v>0</v>
      </c>
    </row>
    <row r="515" spans="1:9" ht="30" x14ac:dyDescent="0.2">
      <c r="A515" s="410">
        <v>507</v>
      </c>
      <c r="B515" s="410" t="s">
        <v>1265</v>
      </c>
      <c r="C515" s="410" t="s">
        <v>1416</v>
      </c>
      <c r="D515" s="410">
        <v>39001001019</v>
      </c>
      <c r="E515" s="410" t="s">
        <v>1743</v>
      </c>
      <c r="F515" s="410" t="s">
        <v>319</v>
      </c>
      <c r="G515" s="456">
        <v>382.65</v>
      </c>
      <c r="H515" s="417">
        <v>300</v>
      </c>
      <c r="I515" s="417">
        <v>0</v>
      </c>
    </row>
    <row r="516" spans="1:9" ht="45" x14ac:dyDescent="0.2">
      <c r="A516" s="410">
        <v>508</v>
      </c>
      <c r="B516" s="410" t="s">
        <v>1249</v>
      </c>
      <c r="C516" s="410" t="s">
        <v>1417</v>
      </c>
      <c r="D516" s="410">
        <v>39001012789</v>
      </c>
      <c r="E516" s="410" t="s">
        <v>1744</v>
      </c>
      <c r="F516" s="410" t="s">
        <v>319</v>
      </c>
      <c r="G516" s="456">
        <v>306.12</v>
      </c>
      <c r="H516" s="417">
        <v>240</v>
      </c>
      <c r="I516" s="417">
        <v>0</v>
      </c>
    </row>
    <row r="517" spans="1:9" ht="30" x14ac:dyDescent="0.2">
      <c r="A517" s="410">
        <v>509</v>
      </c>
      <c r="B517" s="410" t="s">
        <v>1157</v>
      </c>
      <c r="C517" s="410" t="s">
        <v>2147</v>
      </c>
      <c r="D517" s="410">
        <v>39001042448</v>
      </c>
      <c r="E517" s="410" t="s">
        <v>1745</v>
      </c>
      <c r="F517" s="410" t="s">
        <v>319</v>
      </c>
      <c r="G517" s="456">
        <v>86.96</v>
      </c>
      <c r="H517" s="417">
        <v>68.180000000000007</v>
      </c>
      <c r="I517" s="417">
        <v>0</v>
      </c>
    </row>
    <row r="518" spans="1:9" ht="30" x14ac:dyDescent="0.2">
      <c r="A518" s="410">
        <v>510</v>
      </c>
      <c r="B518" s="410" t="s">
        <v>1217</v>
      </c>
      <c r="C518" s="410" t="s">
        <v>1418</v>
      </c>
      <c r="D518" s="410">
        <v>62002004854</v>
      </c>
      <c r="E518" s="410" t="s">
        <v>1745</v>
      </c>
      <c r="F518" s="410" t="s">
        <v>319</v>
      </c>
      <c r="G518" s="456">
        <v>104.36</v>
      </c>
      <c r="H518" s="417">
        <v>81.819999999999993</v>
      </c>
      <c r="I518" s="417">
        <v>0</v>
      </c>
    </row>
    <row r="519" spans="1:9" ht="45" x14ac:dyDescent="0.2">
      <c r="A519" s="410">
        <v>511</v>
      </c>
      <c r="B519" s="410" t="s">
        <v>1205</v>
      </c>
      <c r="C519" s="410" t="s">
        <v>1190</v>
      </c>
      <c r="D519" s="410">
        <v>32001026847</v>
      </c>
      <c r="E519" s="410" t="s">
        <v>1746</v>
      </c>
      <c r="F519" s="410" t="s">
        <v>319</v>
      </c>
      <c r="G519" s="456">
        <v>306.12</v>
      </c>
      <c r="H519" s="417">
        <v>240</v>
      </c>
      <c r="I519" s="417">
        <v>0</v>
      </c>
    </row>
    <row r="520" spans="1:9" ht="45" x14ac:dyDescent="0.2">
      <c r="A520" s="410">
        <v>512</v>
      </c>
      <c r="B520" s="410" t="s">
        <v>1419</v>
      </c>
      <c r="C520" s="410" t="s">
        <v>1420</v>
      </c>
      <c r="D520" s="410">
        <v>32001001873</v>
      </c>
      <c r="E520" s="410" t="s">
        <v>1747</v>
      </c>
      <c r="F520" s="410" t="s">
        <v>319</v>
      </c>
      <c r="G520" s="456">
        <v>262.5</v>
      </c>
      <c r="H520" s="417">
        <v>210</v>
      </c>
      <c r="I520" s="417">
        <v>0</v>
      </c>
    </row>
    <row r="521" spans="1:9" ht="45" x14ac:dyDescent="0.2">
      <c r="A521" s="410">
        <v>513</v>
      </c>
      <c r="B521" s="410" t="s">
        <v>1421</v>
      </c>
      <c r="C521" s="410" t="s">
        <v>1422</v>
      </c>
      <c r="D521" s="410">
        <v>32001026838</v>
      </c>
      <c r="E521" s="410" t="s">
        <v>1748</v>
      </c>
      <c r="F521" s="410" t="s">
        <v>319</v>
      </c>
      <c r="G521" s="456">
        <v>191.33</v>
      </c>
      <c r="H521" s="417">
        <v>150</v>
      </c>
      <c r="I521" s="417">
        <v>0</v>
      </c>
    </row>
    <row r="522" spans="1:9" ht="45" x14ac:dyDescent="0.2">
      <c r="A522" s="410">
        <v>514</v>
      </c>
      <c r="B522" s="410" t="s">
        <v>1423</v>
      </c>
      <c r="C522" s="410" t="s">
        <v>1424</v>
      </c>
      <c r="D522" s="410">
        <v>61006003574</v>
      </c>
      <c r="E522" s="410" t="s">
        <v>1749</v>
      </c>
      <c r="F522" s="410" t="s">
        <v>319</v>
      </c>
      <c r="G522" s="456">
        <v>382.65</v>
      </c>
      <c r="H522" s="417">
        <v>300</v>
      </c>
      <c r="I522" s="417">
        <v>0</v>
      </c>
    </row>
    <row r="523" spans="1:9" ht="45" x14ac:dyDescent="0.2">
      <c r="A523" s="410">
        <v>515</v>
      </c>
      <c r="B523" s="410" t="s">
        <v>1167</v>
      </c>
      <c r="C523" s="410" t="s">
        <v>1361</v>
      </c>
      <c r="D523" s="410">
        <v>61006006757</v>
      </c>
      <c r="E523" s="410" t="s">
        <v>1750</v>
      </c>
      <c r="F523" s="410" t="s">
        <v>319</v>
      </c>
      <c r="G523" s="456">
        <v>306.12</v>
      </c>
      <c r="H523" s="417">
        <v>240</v>
      </c>
      <c r="I523" s="417">
        <v>0</v>
      </c>
    </row>
    <row r="524" spans="1:9" ht="45" x14ac:dyDescent="0.2">
      <c r="A524" s="410">
        <v>516</v>
      </c>
      <c r="B524" s="410" t="s">
        <v>1425</v>
      </c>
      <c r="C524" s="410" t="s">
        <v>1426</v>
      </c>
      <c r="D524" s="410">
        <v>61004069746</v>
      </c>
      <c r="E524" s="410" t="s">
        <v>1751</v>
      </c>
      <c r="F524" s="410" t="s">
        <v>319</v>
      </c>
      <c r="G524" s="456">
        <v>191.33</v>
      </c>
      <c r="H524" s="417">
        <v>150</v>
      </c>
      <c r="I524" s="417">
        <v>0</v>
      </c>
    </row>
    <row r="525" spans="1:9" ht="30" x14ac:dyDescent="0.2">
      <c r="A525" s="410">
        <v>517</v>
      </c>
      <c r="B525" s="410" t="s">
        <v>1157</v>
      </c>
      <c r="C525" s="410" t="s">
        <v>1288</v>
      </c>
      <c r="D525" s="410" t="s">
        <v>973</v>
      </c>
      <c r="E525" s="410" t="s">
        <v>1752</v>
      </c>
      <c r="F525" s="410" t="s">
        <v>319</v>
      </c>
      <c r="G525" s="456">
        <v>306.12</v>
      </c>
      <c r="H525" s="417">
        <v>240</v>
      </c>
      <c r="I525" s="417">
        <v>0</v>
      </c>
    </row>
    <row r="526" spans="1:9" ht="30" x14ac:dyDescent="0.2">
      <c r="A526" s="410">
        <v>518</v>
      </c>
      <c r="B526" s="410" t="s">
        <v>1427</v>
      </c>
      <c r="C526" s="410" t="s">
        <v>1428</v>
      </c>
      <c r="D526" s="410" t="s">
        <v>974</v>
      </c>
      <c r="E526" s="410" t="s">
        <v>1753</v>
      </c>
      <c r="F526" s="410" t="s">
        <v>319</v>
      </c>
      <c r="G526" s="456">
        <v>267.86</v>
      </c>
      <c r="H526" s="417">
        <v>210</v>
      </c>
      <c r="I526" s="417">
        <v>0</v>
      </c>
    </row>
    <row r="527" spans="1:9" ht="45" x14ac:dyDescent="0.2">
      <c r="A527" s="410">
        <v>519</v>
      </c>
      <c r="B527" s="410" t="s">
        <v>1429</v>
      </c>
      <c r="C527" s="410" t="s">
        <v>1430</v>
      </c>
      <c r="D527" s="410" t="s">
        <v>975</v>
      </c>
      <c r="E527" s="410" t="s">
        <v>1754</v>
      </c>
      <c r="F527" s="410" t="s">
        <v>319</v>
      </c>
      <c r="G527" s="456">
        <v>267.86</v>
      </c>
      <c r="H527" s="417">
        <v>210</v>
      </c>
      <c r="I527" s="417">
        <v>0</v>
      </c>
    </row>
    <row r="528" spans="1:9" ht="75" x14ac:dyDescent="0.2">
      <c r="A528" s="410">
        <v>520</v>
      </c>
      <c r="B528" s="410" t="s">
        <v>1306</v>
      </c>
      <c r="C528" s="410" t="s">
        <v>1431</v>
      </c>
      <c r="D528" s="410" t="s">
        <v>976</v>
      </c>
      <c r="E528" s="410" t="s">
        <v>1755</v>
      </c>
      <c r="F528" s="410" t="s">
        <v>319</v>
      </c>
      <c r="G528" s="456">
        <v>306.12</v>
      </c>
      <c r="H528" s="417">
        <v>240</v>
      </c>
      <c r="I528" s="417">
        <v>0</v>
      </c>
    </row>
    <row r="529" spans="1:9" ht="60" x14ac:dyDescent="0.2">
      <c r="A529" s="410">
        <v>521</v>
      </c>
      <c r="B529" s="410" t="s">
        <v>1247</v>
      </c>
      <c r="C529" s="410" t="s">
        <v>1432</v>
      </c>
      <c r="D529" s="410">
        <v>35001003108</v>
      </c>
      <c r="E529" s="410" t="s">
        <v>1756</v>
      </c>
      <c r="F529" s="410" t="s">
        <v>319</v>
      </c>
      <c r="G529" s="456">
        <v>191.33</v>
      </c>
      <c r="H529" s="417">
        <v>150</v>
      </c>
      <c r="I529" s="417">
        <v>0</v>
      </c>
    </row>
    <row r="530" spans="1:9" ht="45" x14ac:dyDescent="0.2">
      <c r="A530" s="410">
        <v>522</v>
      </c>
      <c r="B530" s="410" t="s">
        <v>1433</v>
      </c>
      <c r="C530" s="410" t="s">
        <v>1434</v>
      </c>
      <c r="D530" s="410" t="s">
        <v>977</v>
      </c>
      <c r="E530" s="410" t="s">
        <v>1757</v>
      </c>
      <c r="F530" s="410" t="s">
        <v>319</v>
      </c>
      <c r="G530" s="456">
        <v>281.25</v>
      </c>
      <c r="H530" s="417">
        <v>225</v>
      </c>
      <c r="I530" s="417">
        <v>0</v>
      </c>
    </row>
    <row r="531" spans="1:9" ht="45" x14ac:dyDescent="0.2">
      <c r="A531" s="410">
        <v>523</v>
      </c>
      <c r="B531" s="410" t="s">
        <v>1435</v>
      </c>
      <c r="C531" s="410" t="s">
        <v>1436</v>
      </c>
      <c r="D531" s="410">
        <v>28001098477</v>
      </c>
      <c r="E531" s="410" t="s">
        <v>1758</v>
      </c>
      <c r="F531" s="410" t="s">
        <v>319</v>
      </c>
      <c r="G531" s="456">
        <v>688.78</v>
      </c>
      <c r="H531" s="417">
        <v>540</v>
      </c>
      <c r="I531" s="417">
        <v>120</v>
      </c>
    </row>
    <row r="532" spans="1:9" ht="45" x14ac:dyDescent="0.2">
      <c r="A532" s="410">
        <v>524</v>
      </c>
      <c r="B532" s="410" t="s">
        <v>1437</v>
      </c>
      <c r="C532" s="410" t="s">
        <v>1339</v>
      </c>
      <c r="D532" s="410">
        <v>35001099671</v>
      </c>
      <c r="E532" s="410" t="s">
        <v>1759</v>
      </c>
      <c r="F532" s="410" t="s">
        <v>319</v>
      </c>
      <c r="G532" s="456">
        <v>325.26</v>
      </c>
      <c r="H532" s="417">
        <v>255</v>
      </c>
      <c r="I532" s="417">
        <v>0</v>
      </c>
    </row>
    <row r="533" spans="1:9" ht="30" x14ac:dyDescent="0.2">
      <c r="A533" s="410">
        <v>525</v>
      </c>
      <c r="B533" s="410" t="s">
        <v>1099</v>
      </c>
      <c r="C533" s="410" t="s">
        <v>1438</v>
      </c>
      <c r="D533" s="410">
        <v>62006063210</v>
      </c>
      <c r="E533" s="410" t="s">
        <v>1760</v>
      </c>
      <c r="F533" s="410" t="s">
        <v>319</v>
      </c>
      <c r="G533" s="456">
        <v>306.12</v>
      </c>
      <c r="H533" s="417">
        <v>240</v>
      </c>
      <c r="I533" s="417">
        <v>0</v>
      </c>
    </row>
    <row r="534" spans="1:9" ht="45" x14ac:dyDescent="0.2">
      <c r="A534" s="410">
        <v>526</v>
      </c>
      <c r="B534" s="410" t="s">
        <v>1360</v>
      </c>
      <c r="C534" s="410" t="s">
        <v>1439</v>
      </c>
      <c r="D534" s="410">
        <v>10001009482</v>
      </c>
      <c r="E534" s="410" t="s">
        <v>1761</v>
      </c>
      <c r="F534" s="410" t="s">
        <v>319</v>
      </c>
      <c r="G534" s="456">
        <v>267.86</v>
      </c>
      <c r="H534" s="417">
        <v>210</v>
      </c>
      <c r="I534" s="417">
        <v>0</v>
      </c>
    </row>
    <row r="535" spans="1:9" ht="45" x14ac:dyDescent="0.2">
      <c r="A535" s="410">
        <v>527</v>
      </c>
      <c r="B535" s="410" t="s">
        <v>1278</v>
      </c>
      <c r="C535" s="410" t="s">
        <v>1440</v>
      </c>
      <c r="D535" s="410" t="s">
        <v>978</v>
      </c>
      <c r="E535" s="410" t="s">
        <v>1762</v>
      </c>
      <c r="F535" s="410" t="s">
        <v>319</v>
      </c>
      <c r="G535" s="456">
        <v>191.33</v>
      </c>
      <c r="H535" s="417">
        <v>150</v>
      </c>
      <c r="I535" s="417">
        <v>0</v>
      </c>
    </row>
    <row r="536" spans="1:9" ht="30" x14ac:dyDescent="0.2">
      <c r="A536" s="410">
        <v>528</v>
      </c>
      <c r="B536" s="410" t="s">
        <v>1382</v>
      </c>
      <c r="C536" s="410" t="s">
        <v>1242</v>
      </c>
      <c r="D536" s="410" t="s">
        <v>979</v>
      </c>
      <c r="E536" s="410" t="s">
        <v>1763</v>
      </c>
      <c r="F536" s="410" t="s">
        <v>319</v>
      </c>
      <c r="G536" s="456">
        <v>306.12</v>
      </c>
      <c r="H536" s="417">
        <v>240</v>
      </c>
      <c r="I536" s="417">
        <v>0</v>
      </c>
    </row>
    <row r="537" spans="1:9" ht="45" x14ac:dyDescent="0.2">
      <c r="A537" s="410">
        <v>529</v>
      </c>
      <c r="B537" s="410" t="s">
        <v>1382</v>
      </c>
      <c r="C537" s="410" t="s">
        <v>1441</v>
      </c>
      <c r="D537" s="410" t="s">
        <v>980</v>
      </c>
      <c r="E537" s="410" t="s">
        <v>1764</v>
      </c>
      <c r="F537" s="410" t="s">
        <v>319</v>
      </c>
      <c r="G537" s="456">
        <v>306.12</v>
      </c>
      <c r="H537" s="417">
        <v>240</v>
      </c>
      <c r="I537" s="417">
        <v>0</v>
      </c>
    </row>
    <row r="538" spans="1:9" ht="45" x14ac:dyDescent="0.2">
      <c r="A538" s="410">
        <v>530</v>
      </c>
      <c r="B538" s="410" t="s">
        <v>1265</v>
      </c>
      <c r="C538" s="410" t="s">
        <v>1442</v>
      </c>
      <c r="D538" s="410" t="s">
        <v>981</v>
      </c>
      <c r="E538" s="410" t="s">
        <v>1765</v>
      </c>
      <c r="F538" s="410" t="s">
        <v>319</v>
      </c>
      <c r="G538" s="456">
        <v>267.86</v>
      </c>
      <c r="H538" s="417">
        <v>210</v>
      </c>
      <c r="I538" s="417">
        <v>0</v>
      </c>
    </row>
    <row r="539" spans="1:9" ht="45" x14ac:dyDescent="0.2">
      <c r="A539" s="410">
        <v>531</v>
      </c>
      <c r="B539" s="410" t="s">
        <v>1232</v>
      </c>
      <c r="C539" s="410" t="s">
        <v>1443</v>
      </c>
      <c r="D539" s="410" t="s">
        <v>982</v>
      </c>
      <c r="E539" s="410" t="s">
        <v>1766</v>
      </c>
      <c r="F539" s="410" t="s">
        <v>319</v>
      </c>
      <c r="G539" s="456">
        <v>191.33</v>
      </c>
      <c r="H539" s="417">
        <v>150</v>
      </c>
      <c r="I539" s="417">
        <v>0</v>
      </c>
    </row>
    <row r="540" spans="1:9" ht="45" x14ac:dyDescent="0.2">
      <c r="A540" s="410">
        <v>532</v>
      </c>
      <c r="B540" s="410" t="s">
        <v>1155</v>
      </c>
      <c r="C540" s="410" t="s">
        <v>1444</v>
      </c>
      <c r="D540" s="410">
        <v>45001019304</v>
      </c>
      <c r="E540" s="410" t="s">
        <v>1767</v>
      </c>
      <c r="F540" s="410" t="s">
        <v>319</v>
      </c>
      <c r="G540" s="456">
        <v>306.12</v>
      </c>
      <c r="H540" s="417">
        <v>240</v>
      </c>
      <c r="I540" s="417">
        <v>0</v>
      </c>
    </row>
    <row r="541" spans="1:9" ht="60" x14ac:dyDescent="0.2">
      <c r="A541" s="410">
        <v>533</v>
      </c>
      <c r="B541" s="410" t="s">
        <v>1445</v>
      </c>
      <c r="C541" s="410" t="s">
        <v>1446</v>
      </c>
      <c r="D541" s="410">
        <v>45001002311</v>
      </c>
      <c r="E541" s="410" t="s">
        <v>1768</v>
      </c>
      <c r="F541" s="410" t="s">
        <v>319</v>
      </c>
      <c r="G541" s="456">
        <v>267.86</v>
      </c>
      <c r="H541" s="417">
        <v>210</v>
      </c>
      <c r="I541" s="417">
        <v>0</v>
      </c>
    </row>
    <row r="542" spans="1:9" ht="45" x14ac:dyDescent="0.2">
      <c r="A542" s="410">
        <v>534</v>
      </c>
      <c r="B542" s="410" t="s">
        <v>1447</v>
      </c>
      <c r="C542" s="410" t="s">
        <v>1448</v>
      </c>
      <c r="D542" s="410">
        <v>62004026195</v>
      </c>
      <c r="E542" s="410" t="s">
        <v>1769</v>
      </c>
      <c r="F542" s="410" t="s">
        <v>319</v>
      </c>
      <c r="G542" s="456">
        <v>191.33</v>
      </c>
      <c r="H542" s="417">
        <v>150</v>
      </c>
      <c r="I542" s="417">
        <v>0</v>
      </c>
    </row>
    <row r="543" spans="1:9" ht="45" x14ac:dyDescent="0.2">
      <c r="A543" s="410">
        <v>535</v>
      </c>
      <c r="B543" s="410" t="s">
        <v>1291</v>
      </c>
      <c r="C543" s="410" t="s">
        <v>1449</v>
      </c>
      <c r="D543" s="410">
        <v>51001007565</v>
      </c>
      <c r="E543" s="410" t="s">
        <v>1770</v>
      </c>
      <c r="F543" s="410" t="s">
        <v>319</v>
      </c>
      <c r="G543" s="456">
        <v>191.33</v>
      </c>
      <c r="H543" s="417">
        <v>150</v>
      </c>
      <c r="I543" s="417">
        <v>0</v>
      </c>
    </row>
    <row r="544" spans="1:9" ht="30" x14ac:dyDescent="0.2">
      <c r="A544" s="410">
        <v>536</v>
      </c>
      <c r="B544" s="410" t="s">
        <v>1101</v>
      </c>
      <c r="C544" s="410" t="s">
        <v>1450</v>
      </c>
      <c r="D544" s="410" t="s">
        <v>2155</v>
      </c>
      <c r="E544" s="410" t="s">
        <v>1771</v>
      </c>
      <c r="F544" s="410" t="s">
        <v>319</v>
      </c>
      <c r="G544" s="456">
        <v>34.79</v>
      </c>
      <c r="H544" s="417">
        <v>27.27</v>
      </c>
      <c r="I544" s="417">
        <v>0</v>
      </c>
    </row>
    <row r="545" spans="1:9" ht="30" x14ac:dyDescent="0.2">
      <c r="A545" s="410">
        <v>537</v>
      </c>
      <c r="B545" s="410" t="s">
        <v>1127</v>
      </c>
      <c r="C545" s="410" t="s">
        <v>1252</v>
      </c>
      <c r="D545" s="410">
        <v>34001000961</v>
      </c>
      <c r="E545" s="410" t="s">
        <v>1771</v>
      </c>
      <c r="F545" s="410" t="s">
        <v>319</v>
      </c>
      <c r="G545" s="456">
        <v>156.54</v>
      </c>
      <c r="H545" s="417">
        <v>122.73</v>
      </c>
      <c r="I545" s="417">
        <v>0</v>
      </c>
    </row>
    <row r="546" spans="1:9" ht="45" x14ac:dyDescent="0.2">
      <c r="A546" s="410">
        <v>538</v>
      </c>
      <c r="B546" s="410" t="s">
        <v>1451</v>
      </c>
      <c r="C546" s="410" t="s">
        <v>1452</v>
      </c>
      <c r="D546" s="410" t="s">
        <v>983</v>
      </c>
      <c r="E546" s="410" t="s">
        <v>1772</v>
      </c>
      <c r="F546" s="410" t="s">
        <v>319</v>
      </c>
      <c r="G546" s="456">
        <v>262.5</v>
      </c>
      <c r="H546" s="417">
        <v>210</v>
      </c>
      <c r="I546" s="417">
        <v>0</v>
      </c>
    </row>
    <row r="547" spans="1:9" ht="30" x14ac:dyDescent="0.2">
      <c r="A547" s="410">
        <v>539</v>
      </c>
      <c r="B547" s="410" t="s">
        <v>1217</v>
      </c>
      <c r="C547" s="410" t="s">
        <v>1453</v>
      </c>
      <c r="D547" s="410" t="s">
        <v>1528</v>
      </c>
      <c r="E547" s="410" t="s">
        <v>1656</v>
      </c>
      <c r="F547" s="410" t="s">
        <v>319</v>
      </c>
      <c r="G547" s="456">
        <v>191.33</v>
      </c>
      <c r="H547" s="417">
        <v>150</v>
      </c>
      <c r="I547" s="417">
        <v>0</v>
      </c>
    </row>
    <row r="548" spans="1:9" ht="45" x14ac:dyDescent="0.2">
      <c r="A548" s="410">
        <v>540</v>
      </c>
      <c r="B548" s="410" t="s">
        <v>1273</v>
      </c>
      <c r="C548" s="410" t="s">
        <v>1454</v>
      </c>
      <c r="D548" s="410" t="s">
        <v>1529</v>
      </c>
      <c r="E548" s="410" t="s">
        <v>1773</v>
      </c>
      <c r="F548" s="410" t="s">
        <v>319</v>
      </c>
      <c r="G548" s="456">
        <v>306.12</v>
      </c>
      <c r="H548" s="417">
        <v>240</v>
      </c>
      <c r="I548" s="417">
        <v>0</v>
      </c>
    </row>
    <row r="549" spans="1:9" ht="45" x14ac:dyDescent="0.2">
      <c r="A549" s="410">
        <v>541</v>
      </c>
      <c r="B549" s="410" t="s">
        <v>1455</v>
      </c>
      <c r="C549" s="410" t="s">
        <v>1356</v>
      </c>
      <c r="D549" s="410">
        <v>25001014608</v>
      </c>
      <c r="E549" s="410" t="s">
        <v>1774</v>
      </c>
      <c r="F549" s="410" t="s">
        <v>319</v>
      </c>
      <c r="G549" s="456">
        <v>267.86</v>
      </c>
      <c r="H549" s="417">
        <v>210</v>
      </c>
      <c r="I549" s="417">
        <v>0</v>
      </c>
    </row>
    <row r="550" spans="1:9" ht="45" x14ac:dyDescent="0.2">
      <c r="A550" s="410">
        <v>542</v>
      </c>
      <c r="B550" s="410" t="s">
        <v>1456</v>
      </c>
      <c r="C550" s="410" t="s">
        <v>1454</v>
      </c>
      <c r="D550" s="410">
        <v>25001006836</v>
      </c>
      <c r="E550" s="410" t="s">
        <v>1775</v>
      </c>
      <c r="F550" s="410" t="s">
        <v>319</v>
      </c>
      <c r="G550" s="456">
        <v>191.33</v>
      </c>
      <c r="H550" s="417">
        <v>150</v>
      </c>
      <c r="I550" s="417">
        <v>0</v>
      </c>
    </row>
    <row r="551" spans="1:9" ht="45" x14ac:dyDescent="0.2">
      <c r="A551" s="410">
        <v>543</v>
      </c>
      <c r="B551" s="410" t="s">
        <v>1457</v>
      </c>
      <c r="C551" s="410" t="s">
        <v>1458</v>
      </c>
      <c r="D551" s="410">
        <v>27001001694</v>
      </c>
      <c r="E551" s="410" t="s">
        <v>1776</v>
      </c>
      <c r="F551" s="410" t="s">
        <v>319</v>
      </c>
      <c r="G551" s="456">
        <v>306.12</v>
      </c>
      <c r="H551" s="417">
        <v>240</v>
      </c>
      <c r="I551" s="417">
        <v>0</v>
      </c>
    </row>
    <row r="552" spans="1:9" ht="45" x14ac:dyDescent="0.2">
      <c r="A552" s="410">
        <v>544</v>
      </c>
      <c r="B552" s="410" t="s">
        <v>1459</v>
      </c>
      <c r="C552" s="410" t="s">
        <v>1460</v>
      </c>
      <c r="D552" s="410">
        <v>27001007275</v>
      </c>
      <c r="E552" s="410" t="s">
        <v>1773</v>
      </c>
      <c r="F552" s="410" t="s">
        <v>319</v>
      </c>
      <c r="G552" s="456">
        <v>267.86</v>
      </c>
      <c r="H552" s="417">
        <v>210</v>
      </c>
      <c r="I552" s="417">
        <v>0</v>
      </c>
    </row>
    <row r="553" spans="1:9" ht="45" x14ac:dyDescent="0.2">
      <c r="A553" s="410">
        <v>545</v>
      </c>
      <c r="B553" s="410" t="s">
        <v>1106</v>
      </c>
      <c r="C553" s="410" t="s">
        <v>1461</v>
      </c>
      <c r="D553" s="410">
        <v>27001007658</v>
      </c>
      <c r="E553" s="410" t="s">
        <v>1777</v>
      </c>
      <c r="F553" s="410" t="s">
        <v>319</v>
      </c>
      <c r="G553" s="456">
        <v>191.33</v>
      </c>
      <c r="H553" s="417">
        <v>150</v>
      </c>
      <c r="I553" s="417">
        <v>0</v>
      </c>
    </row>
    <row r="554" spans="1:9" ht="45" x14ac:dyDescent="0.2">
      <c r="A554" s="410">
        <v>546</v>
      </c>
      <c r="B554" s="410" t="s">
        <v>1462</v>
      </c>
      <c r="C554" s="410" t="s">
        <v>1463</v>
      </c>
      <c r="D554" s="410" t="s">
        <v>984</v>
      </c>
      <c r="E554" s="410" t="s">
        <v>1778</v>
      </c>
      <c r="F554" s="410" t="s">
        <v>319</v>
      </c>
      <c r="G554" s="456">
        <v>306.12</v>
      </c>
      <c r="H554" s="417">
        <v>240</v>
      </c>
      <c r="I554" s="417">
        <v>0</v>
      </c>
    </row>
    <row r="555" spans="1:9" ht="45" x14ac:dyDescent="0.2">
      <c r="A555" s="410">
        <v>547</v>
      </c>
      <c r="B555" s="410" t="s">
        <v>1101</v>
      </c>
      <c r="C555" s="410" t="s">
        <v>2173</v>
      </c>
      <c r="D555" s="410">
        <v>11001006324</v>
      </c>
      <c r="E555" s="410" t="s">
        <v>1779</v>
      </c>
      <c r="F555" s="410" t="s">
        <v>319</v>
      </c>
      <c r="G555" s="456">
        <v>262.5</v>
      </c>
      <c r="H555" s="417">
        <v>210</v>
      </c>
      <c r="I555" s="417">
        <v>0</v>
      </c>
    </row>
    <row r="556" spans="1:9" ht="45" x14ac:dyDescent="0.2">
      <c r="A556" s="410">
        <v>548</v>
      </c>
      <c r="B556" s="410" t="s">
        <v>1265</v>
      </c>
      <c r="C556" s="410" t="s">
        <v>1305</v>
      </c>
      <c r="D556" s="410">
        <v>11001004008</v>
      </c>
      <c r="E556" s="410" t="s">
        <v>1780</v>
      </c>
      <c r="F556" s="410" t="s">
        <v>319</v>
      </c>
      <c r="G556" s="456">
        <v>187.5</v>
      </c>
      <c r="H556" s="417">
        <v>150</v>
      </c>
      <c r="I556" s="417">
        <v>0</v>
      </c>
    </row>
    <row r="557" spans="1:9" ht="30" x14ac:dyDescent="0.2">
      <c r="A557" s="410">
        <v>549</v>
      </c>
      <c r="B557" s="410" t="s">
        <v>1464</v>
      </c>
      <c r="C557" s="410" t="s">
        <v>1465</v>
      </c>
      <c r="D557" s="410">
        <v>52001018901</v>
      </c>
      <c r="E557" s="410" t="s">
        <v>1781</v>
      </c>
      <c r="F557" s="410" t="s">
        <v>319</v>
      </c>
      <c r="G557" s="456">
        <v>267.86</v>
      </c>
      <c r="H557" s="417">
        <v>210</v>
      </c>
      <c r="I557" s="417">
        <v>0</v>
      </c>
    </row>
    <row r="558" spans="1:9" ht="45" x14ac:dyDescent="0.2">
      <c r="A558" s="410">
        <v>550</v>
      </c>
      <c r="B558" s="410" t="s">
        <v>1223</v>
      </c>
      <c r="C558" s="410" t="s">
        <v>2174</v>
      </c>
      <c r="D558" s="410">
        <v>52001020566</v>
      </c>
      <c r="E558" s="410" t="s">
        <v>2175</v>
      </c>
      <c r="F558" s="410" t="s">
        <v>319</v>
      </c>
      <c r="G558" s="456">
        <v>267.86</v>
      </c>
      <c r="H558" s="417">
        <v>210</v>
      </c>
      <c r="I558" s="417">
        <v>0</v>
      </c>
    </row>
    <row r="559" spans="1:9" ht="30" x14ac:dyDescent="0.2">
      <c r="A559" s="410">
        <v>551</v>
      </c>
      <c r="B559" s="410" t="s">
        <v>1099</v>
      </c>
      <c r="C559" s="410" t="s">
        <v>1404</v>
      </c>
      <c r="D559" s="410">
        <v>52001021761</v>
      </c>
      <c r="E559" s="410" t="s">
        <v>1782</v>
      </c>
      <c r="F559" s="410" t="s">
        <v>319</v>
      </c>
      <c r="G559" s="456">
        <v>191.33</v>
      </c>
      <c r="H559" s="417">
        <v>150</v>
      </c>
      <c r="I559" s="417">
        <v>0</v>
      </c>
    </row>
    <row r="560" spans="1:9" ht="45" x14ac:dyDescent="0.2">
      <c r="A560" s="410">
        <v>552</v>
      </c>
      <c r="B560" s="410" t="s">
        <v>1466</v>
      </c>
      <c r="C560" s="410" t="s">
        <v>1467</v>
      </c>
      <c r="D560" s="410">
        <v>37001054453</v>
      </c>
      <c r="E560" s="410" t="s">
        <v>1783</v>
      </c>
      <c r="F560" s="410" t="s">
        <v>319</v>
      </c>
      <c r="G560" s="456">
        <v>382.65</v>
      </c>
      <c r="H560" s="417">
        <v>300</v>
      </c>
      <c r="I560" s="417">
        <v>0</v>
      </c>
    </row>
    <row r="561" spans="1:9" ht="45" x14ac:dyDescent="0.2">
      <c r="A561" s="410">
        <v>553</v>
      </c>
      <c r="B561" s="410" t="s">
        <v>2158</v>
      </c>
      <c r="C561" s="410" t="s">
        <v>2159</v>
      </c>
      <c r="D561" s="410">
        <v>37001055592</v>
      </c>
      <c r="E561" s="410" t="s">
        <v>1784</v>
      </c>
      <c r="F561" s="410" t="s">
        <v>319</v>
      </c>
      <c r="G561" s="456">
        <v>121.75</v>
      </c>
      <c r="H561" s="417">
        <v>95.45</v>
      </c>
      <c r="I561" s="417">
        <v>0</v>
      </c>
    </row>
    <row r="562" spans="1:9" ht="45" x14ac:dyDescent="0.2">
      <c r="A562" s="410">
        <v>554</v>
      </c>
      <c r="B562" s="410" t="s">
        <v>1468</v>
      </c>
      <c r="C562" s="410" t="s">
        <v>1467</v>
      </c>
      <c r="D562" s="410">
        <v>37001056927</v>
      </c>
      <c r="E562" s="410" t="s">
        <v>1785</v>
      </c>
      <c r="F562" s="410" t="s">
        <v>319</v>
      </c>
      <c r="G562" s="456">
        <v>191.33</v>
      </c>
      <c r="H562" s="417">
        <v>150</v>
      </c>
      <c r="I562" s="417">
        <v>0</v>
      </c>
    </row>
    <row r="563" spans="1:9" ht="30" x14ac:dyDescent="0.2">
      <c r="A563" s="410">
        <v>555</v>
      </c>
      <c r="B563" s="410" t="s">
        <v>1469</v>
      </c>
      <c r="C563" s="410" t="s">
        <v>1470</v>
      </c>
      <c r="D563" s="410" t="s">
        <v>985</v>
      </c>
      <c r="E563" s="410" t="s">
        <v>1786</v>
      </c>
      <c r="F563" s="410" t="s">
        <v>319</v>
      </c>
      <c r="G563" s="456">
        <v>300</v>
      </c>
      <c r="H563" s="417">
        <v>240</v>
      </c>
      <c r="I563" s="417">
        <v>0</v>
      </c>
    </row>
    <row r="564" spans="1:9" ht="45" x14ac:dyDescent="0.2">
      <c r="A564" s="410">
        <v>556</v>
      </c>
      <c r="B564" s="410" t="s">
        <v>1471</v>
      </c>
      <c r="C564" s="410" t="s">
        <v>1472</v>
      </c>
      <c r="D564" s="410" t="s">
        <v>986</v>
      </c>
      <c r="E564" s="410" t="s">
        <v>1787</v>
      </c>
      <c r="F564" s="410" t="s">
        <v>319</v>
      </c>
      <c r="G564" s="456">
        <v>267.86</v>
      </c>
      <c r="H564" s="417">
        <v>210</v>
      </c>
      <c r="I564" s="417">
        <v>0</v>
      </c>
    </row>
    <row r="565" spans="1:9" ht="30" x14ac:dyDescent="0.2">
      <c r="A565" s="410">
        <v>557</v>
      </c>
      <c r="B565" s="410" t="s">
        <v>1473</v>
      </c>
      <c r="C565" s="410" t="s">
        <v>1474</v>
      </c>
      <c r="D565" s="410" t="s">
        <v>987</v>
      </c>
      <c r="E565" s="410" t="s">
        <v>1788</v>
      </c>
      <c r="F565" s="410" t="s">
        <v>319</v>
      </c>
      <c r="G565" s="456">
        <v>187.5</v>
      </c>
      <c r="H565" s="417">
        <v>150</v>
      </c>
      <c r="I565" s="417">
        <v>0</v>
      </c>
    </row>
    <row r="566" spans="1:9" ht="45" x14ac:dyDescent="0.2">
      <c r="A566" s="410">
        <v>558</v>
      </c>
      <c r="B566" s="410" t="s">
        <v>1475</v>
      </c>
      <c r="C566" s="410" t="s">
        <v>1476</v>
      </c>
      <c r="D566" s="410" t="s">
        <v>988</v>
      </c>
      <c r="E566" s="410" t="s">
        <v>1789</v>
      </c>
      <c r="F566" s="410" t="s">
        <v>319</v>
      </c>
      <c r="G566" s="456">
        <v>267.86</v>
      </c>
      <c r="H566" s="417">
        <v>210</v>
      </c>
      <c r="I566" s="417">
        <v>0</v>
      </c>
    </row>
    <row r="567" spans="1:9" ht="30" x14ac:dyDescent="0.2">
      <c r="A567" s="410">
        <v>559</v>
      </c>
      <c r="B567" s="410" t="s">
        <v>1477</v>
      </c>
      <c r="C567" s="410" t="s">
        <v>1478</v>
      </c>
      <c r="D567" s="410" t="s">
        <v>989</v>
      </c>
      <c r="E567" s="410" t="s">
        <v>1790</v>
      </c>
      <c r="F567" s="410" t="s">
        <v>319</v>
      </c>
      <c r="G567" s="456">
        <v>191.33</v>
      </c>
      <c r="H567" s="417">
        <v>150</v>
      </c>
      <c r="I567" s="417">
        <v>0</v>
      </c>
    </row>
    <row r="568" spans="1:9" ht="30" x14ac:dyDescent="0.2">
      <c r="A568" s="410">
        <v>560</v>
      </c>
      <c r="B568" s="410" t="s">
        <v>1099</v>
      </c>
      <c r="C568" s="410" t="s">
        <v>1479</v>
      </c>
      <c r="D568" s="410" t="s">
        <v>990</v>
      </c>
      <c r="E568" s="410" t="s">
        <v>1791</v>
      </c>
      <c r="F568" s="410" t="s">
        <v>319</v>
      </c>
      <c r="G568" s="456">
        <v>382.65</v>
      </c>
      <c r="H568" s="417">
        <v>300</v>
      </c>
      <c r="I568" s="417">
        <v>0</v>
      </c>
    </row>
    <row r="569" spans="1:9" ht="45" x14ac:dyDescent="0.2">
      <c r="A569" s="410">
        <v>561</v>
      </c>
      <c r="B569" s="410" t="s">
        <v>1183</v>
      </c>
      <c r="C569" s="410" t="s">
        <v>1376</v>
      </c>
      <c r="D569" s="410" t="s">
        <v>991</v>
      </c>
      <c r="E569" s="410" t="s">
        <v>1792</v>
      </c>
      <c r="F569" s="410" t="s">
        <v>319</v>
      </c>
      <c r="G569" s="456">
        <v>267.86</v>
      </c>
      <c r="H569" s="417">
        <v>210</v>
      </c>
      <c r="I569" s="417">
        <v>0</v>
      </c>
    </row>
    <row r="570" spans="1:9" ht="30" x14ac:dyDescent="0.2">
      <c r="A570" s="410">
        <v>562</v>
      </c>
      <c r="B570" s="410" t="s">
        <v>1285</v>
      </c>
      <c r="C570" s="410" t="s">
        <v>1480</v>
      </c>
      <c r="D570" s="410" t="s">
        <v>1530</v>
      </c>
      <c r="E570" s="410" t="s">
        <v>1793</v>
      </c>
      <c r="F570" s="410" t="s">
        <v>319</v>
      </c>
      <c r="G570" s="456">
        <v>300</v>
      </c>
      <c r="H570" s="417">
        <v>240</v>
      </c>
      <c r="I570" s="417">
        <v>0</v>
      </c>
    </row>
    <row r="571" spans="1:9" ht="30" x14ac:dyDescent="0.2">
      <c r="A571" s="410">
        <v>563</v>
      </c>
      <c r="B571" s="410" t="s">
        <v>1134</v>
      </c>
      <c r="C571" s="410" t="s">
        <v>2176</v>
      </c>
      <c r="D571" s="410" t="s">
        <v>2177</v>
      </c>
      <c r="E571" s="410" t="s">
        <v>2178</v>
      </c>
      <c r="F571" s="410" t="s">
        <v>319</v>
      </c>
      <c r="G571" s="456">
        <v>191.33</v>
      </c>
      <c r="H571" s="417">
        <v>150</v>
      </c>
      <c r="I571" s="417">
        <v>0</v>
      </c>
    </row>
    <row r="572" spans="1:9" ht="30" x14ac:dyDescent="0.2">
      <c r="A572" s="410">
        <v>564</v>
      </c>
      <c r="B572" s="410" t="s">
        <v>1481</v>
      </c>
      <c r="C572" s="410" t="s">
        <v>1482</v>
      </c>
      <c r="D572" s="410" t="s">
        <v>992</v>
      </c>
      <c r="E572" s="410" t="s">
        <v>1794</v>
      </c>
      <c r="F572" s="410" t="s">
        <v>319</v>
      </c>
      <c r="G572" s="456">
        <v>306.12</v>
      </c>
      <c r="H572" s="417">
        <v>240</v>
      </c>
      <c r="I572" s="417">
        <v>0</v>
      </c>
    </row>
    <row r="573" spans="1:9" ht="30" x14ac:dyDescent="0.2">
      <c r="A573" s="410">
        <v>565</v>
      </c>
      <c r="B573" s="410" t="s">
        <v>1114</v>
      </c>
      <c r="C573" s="410" t="s">
        <v>1335</v>
      </c>
      <c r="D573" s="410" t="s">
        <v>993</v>
      </c>
      <c r="E573" s="410" t="s">
        <v>1795</v>
      </c>
      <c r="F573" s="410" t="s">
        <v>319</v>
      </c>
      <c r="G573" s="456">
        <v>153.06</v>
      </c>
      <c r="H573" s="417">
        <v>120</v>
      </c>
      <c r="I573" s="417">
        <v>0</v>
      </c>
    </row>
    <row r="574" spans="1:9" ht="45" x14ac:dyDescent="0.2">
      <c r="A574" s="410">
        <v>566</v>
      </c>
      <c r="B574" s="410" t="s">
        <v>1483</v>
      </c>
      <c r="C574" s="410" t="s">
        <v>1484</v>
      </c>
      <c r="D574" s="410" t="s">
        <v>994</v>
      </c>
      <c r="E574" s="410" t="s">
        <v>1796</v>
      </c>
      <c r="F574" s="410" t="s">
        <v>319</v>
      </c>
      <c r="G574" s="456">
        <v>382.65</v>
      </c>
      <c r="H574" s="417">
        <v>300</v>
      </c>
      <c r="I574" s="417">
        <v>0</v>
      </c>
    </row>
    <row r="575" spans="1:9" ht="45" x14ac:dyDescent="0.2">
      <c r="A575" s="410">
        <v>567</v>
      </c>
      <c r="B575" s="410" t="s">
        <v>1485</v>
      </c>
      <c r="C575" s="410" t="s">
        <v>1486</v>
      </c>
      <c r="D575" s="410" t="s">
        <v>995</v>
      </c>
      <c r="E575" s="410" t="s">
        <v>1797</v>
      </c>
      <c r="F575" s="410" t="s">
        <v>319</v>
      </c>
      <c r="G575" s="456">
        <v>306.12</v>
      </c>
      <c r="H575" s="417">
        <v>240</v>
      </c>
      <c r="I575" s="417">
        <v>0</v>
      </c>
    </row>
    <row r="576" spans="1:9" ht="45" x14ac:dyDescent="0.2">
      <c r="A576" s="410">
        <v>568</v>
      </c>
      <c r="B576" s="410" t="s">
        <v>1487</v>
      </c>
      <c r="C576" s="410" t="s">
        <v>1488</v>
      </c>
      <c r="D576" s="410" t="s">
        <v>996</v>
      </c>
      <c r="E576" s="410" t="s">
        <v>1798</v>
      </c>
      <c r="F576" s="410" t="s">
        <v>319</v>
      </c>
      <c r="G576" s="456">
        <v>262.5</v>
      </c>
      <c r="H576" s="417">
        <v>210</v>
      </c>
      <c r="I576" s="417">
        <v>0</v>
      </c>
    </row>
    <row r="577" spans="1:9" ht="45" x14ac:dyDescent="0.2">
      <c r="A577" s="410">
        <v>569</v>
      </c>
      <c r="B577" s="410" t="s">
        <v>1489</v>
      </c>
      <c r="C577" s="410" t="s">
        <v>1484</v>
      </c>
      <c r="D577" s="410" t="s">
        <v>997</v>
      </c>
      <c r="E577" s="410" t="s">
        <v>1799</v>
      </c>
      <c r="F577" s="410" t="s">
        <v>319</v>
      </c>
      <c r="G577" s="456">
        <v>191.33</v>
      </c>
      <c r="H577" s="417">
        <v>150</v>
      </c>
      <c r="I577" s="417">
        <v>0</v>
      </c>
    </row>
    <row r="578" spans="1:9" ht="45" x14ac:dyDescent="0.2">
      <c r="A578" s="410">
        <v>570</v>
      </c>
      <c r="B578" s="410" t="s">
        <v>1247</v>
      </c>
      <c r="C578" s="410" t="s">
        <v>1490</v>
      </c>
      <c r="D578" s="410" t="s">
        <v>998</v>
      </c>
      <c r="E578" s="410" t="s">
        <v>1800</v>
      </c>
      <c r="F578" s="410" t="s">
        <v>319</v>
      </c>
      <c r="G578" s="456">
        <v>191.33</v>
      </c>
      <c r="H578" s="417">
        <v>150</v>
      </c>
      <c r="I578" s="417">
        <v>0</v>
      </c>
    </row>
    <row r="579" spans="1:9" ht="30" x14ac:dyDescent="0.2">
      <c r="A579" s="410">
        <v>571</v>
      </c>
      <c r="B579" s="410" t="s">
        <v>1116</v>
      </c>
      <c r="C579" s="410" t="s">
        <v>1491</v>
      </c>
      <c r="D579" s="410" t="s">
        <v>999</v>
      </c>
      <c r="E579" s="410" t="s">
        <v>1656</v>
      </c>
      <c r="F579" s="410" t="s">
        <v>319</v>
      </c>
      <c r="G579" s="456">
        <v>229.59</v>
      </c>
      <c r="H579" s="417">
        <v>180</v>
      </c>
      <c r="I579" s="417">
        <v>0</v>
      </c>
    </row>
    <row r="580" spans="1:9" ht="45" x14ac:dyDescent="0.2">
      <c r="A580" s="410">
        <v>572</v>
      </c>
      <c r="B580" s="410" t="s">
        <v>1099</v>
      </c>
      <c r="C580" s="410" t="s">
        <v>1492</v>
      </c>
      <c r="D580" s="410" t="s">
        <v>837</v>
      </c>
      <c r="E580" s="410" t="s">
        <v>1801</v>
      </c>
      <c r="F580" s="410" t="s">
        <v>319</v>
      </c>
      <c r="G580" s="456">
        <v>5102.04</v>
      </c>
      <c r="H580" s="417">
        <v>4000</v>
      </c>
      <c r="I580" s="417">
        <v>1000</v>
      </c>
    </row>
    <row r="581" spans="1:9" ht="45" x14ac:dyDescent="0.2">
      <c r="A581" s="410">
        <v>573</v>
      </c>
      <c r="B581" s="410" t="s">
        <v>1160</v>
      </c>
      <c r="C581" s="410" t="s">
        <v>1493</v>
      </c>
      <c r="D581" s="410">
        <v>61004016286</v>
      </c>
      <c r="E581" s="410" t="s">
        <v>1802</v>
      </c>
      <c r="F581" s="410" t="s">
        <v>319</v>
      </c>
      <c r="G581" s="456">
        <v>375</v>
      </c>
      <c r="H581" s="417">
        <v>300</v>
      </c>
      <c r="I581" s="417">
        <v>0</v>
      </c>
    </row>
    <row r="582" spans="1:9" ht="60" x14ac:dyDescent="0.2">
      <c r="A582" s="410">
        <v>574</v>
      </c>
      <c r="B582" s="410" t="s">
        <v>1494</v>
      </c>
      <c r="C582" s="410" t="s">
        <v>1493</v>
      </c>
      <c r="D582" s="410">
        <v>61004008957</v>
      </c>
      <c r="E582" s="410" t="s">
        <v>1803</v>
      </c>
      <c r="F582" s="410" t="s">
        <v>319</v>
      </c>
      <c r="G582" s="456">
        <v>300</v>
      </c>
      <c r="H582" s="417">
        <v>240</v>
      </c>
      <c r="I582" s="417">
        <v>0</v>
      </c>
    </row>
    <row r="583" spans="1:9" ht="60" x14ac:dyDescent="0.2">
      <c r="A583" s="410">
        <v>575</v>
      </c>
      <c r="B583" s="410" t="s">
        <v>1495</v>
      </c>
      <c r="C583" s="410" t="s">
        <v>1496</v>
      </c>
      <c r="D583" s="410">
        <v>61004003692</v>
      </c>
      <c r="E583" s="410" t="s">
        <v>1804</v>
      </c>
      <c r="F583" s="410" t="s">
        <v>319</v>
      </c>
      <c r="G583" s="456">
        <v>267.86</v>
      </c>
      <c r="H583" s="417">
        <v>210</v>
      </c>
      <c r="I583" s="417">
        <v>0</v>
      </c>
    </row>
    <row r="584" spans="1:9" ht="45" x14ac:dyDescent="0.2">
      <c r="A584" s="410">
        <v>576</v>
      </c>
      <c r="B584" s="410" t="s">
        <v>1097</v>
      </c>
      <c r="C584" s="410" t="s">
        <v>1497</v>
      </c>
      <c r="D584" s="410">
        <v>61004040832</v>
      </c>
      <c r="E584" s="410" t="s">
        <v>1805</v>
      </c>
      <c r="F584" s="410" t="s">
        <v>319</v>
      </c>
      <c r="G584" s="456">
        <v>191.33</v>
      </c>
      <c r="H584" s="417">
        <v>150</v>
      </c>
      <c r="I584" s="417">
        <v>0</v>
      </c>
    </row>
    <row r="585" spans="1:9" ht="30" x14ac:dyDescent="0.2">
      <c r="A585" s="410">
        <v>577</v>
      </c>
      <c r="B585" s="410" t="s">
        <v>1183</v>
      </c>
      <c r="C585" s="410" t="s">
        <v>1498</v>
      </c>
      <c r="D585" s="410" t="s">
        <v>1531</v>
      </c>
      <c r="E585" s="410" t="s">
        <v>1806</v>
      </c>
      <c r="F585" s="410" t="s">
        <v>319</v>
      </c>
      <c r="G585" s="456">
        <v>204.55</v>
      </c>
      <c r="H585" s="417">
        <v>163.63999999999999</v>
      </c>
      <c r="I585" s="417">
        <v>0</v>
      </c>
    </row>
    <row r="586" spans="1:9" ht="45" x14ac:dyDescent="0.2">
      <c r="A586" s="410">
        <v>578</v>
      </c>
      <c r="B586" s="410" t="s">
        <v>1196</v>
      </c>
      <c r="C586" s="410" t="s">
        <v>1499</v>
      </c>
      <c r="D586" s="410" t="s">
        <v>1532</v>
      </c>
      <c r="E586" s="410" t="s">
        <v>1807</v>
      </c>
      <c r="F586" s="410" t="s">
        <v>319</v>
      </c>
      <c r="G586" s="456">
        <v>163.63999999999999</v>
      </c>
      <c r="H586" s="417">
        <v>130.91</v>
      </c>
      <c r="I586" s="417">
        <v>0</v>
      </c>
    </row>
    <row r="587" spans="1:9" ht="45" x14ac:dyDescent="0.2">
      <c r="A587" s="410">
        <v>579</v>
      </c>
      <c r="B587" s="410" t="s">
        <v>1108</v>
      </c>
      <c r="C587" s="410" t="s">
        <v>1340</v>
      </c>
      <c r="D587" s="410" t="s">
        <v>1533</v>
      </c>
      <c r="E587" s="410" t="s">
        <v>1808</v>
      </c>
      <c r="F587" s="410" t="s">
        <v>319</v>
      </c>
      <c r="G587" s="456">
        <v>146.11000000000001</v>
      </c>
      <c r="H587" s="417">
        <v>114.55</v>
      </c>
      <c r="I587" s="417">
        <v>0</v>
      </c>
    </row>
    <row r="588" spans="1:9" ht="30" x14ac:dyDescent="0.2">
      <c r="A588" s="410">
        <v>580</v>
      </c>
      <c r="B588" s="410" t="s">
        <v>1500</v>
      </c>
      <c r="C588" s="410" t="s">
        <v>2179</v>
      </c>
      <c r="D588" s="410" t="s">
        <v>1534</v>
      </c>
      <c r="E588" s="410" t="s">
        <v>1809</v>
      </c>
      <c r="F588" s="410" t="s">
        <v>319</v>
      </c>
      <c r="G588" s="456">
        <v>104.36</v>
      </c>
      <c r="H588" s="417">
        <v>81.819999999999993</v>
      </c>
      <c r="I588" s="417">
        <v>0</v>
      </c>
    </row>
    <row r="589" spans="1:9" ht="45" x14ac:dyDescent="0.2">
      <c r="A589" s="410">
        <v>581</v>
      </c>
      <c r="B589" s="410" t="s">
        <v>1501</v>
      </c>
      <c r="C589" s="410" t="s">
        <v>1126</v>
      </c>
      <c r="D589" s="410" t="s">
        <v>1535</v>
      </c>
      <c r="E589" s="410" t="s">
        <v>1810</v>
      </c>
      <c r="F589" s="410" t="s">
        <v>319</v>
      </c>
      <c r="G589" s="456">
        <v>300</v>
      </c>
      <c r="H589" s="417">
        <v>240</v>
      </c>
      <c r="I589" s="417">
        <v>0</v>
      </c>
    </row>
    <row r="590" spans="1:9" ht="45" x14ac:dyDescent="0.2">
      <c r="A590" s="410">
        <v>582</v>
      </c>
      <c r="B590" s="410" t="s">
        <v>1502</v>
      </c>
      <c r="C590" s="410" t="s">
        <v>1401</v>
      </c>
      <c r="D590" s="410" t="s">
        <v>1536</v>
      </c>
      <c r="E590" s="410" t="s">
        <v>1811</v>
      </c>
      <c r="F590" s="410" t="s">
        <v>319</v>
      </c>
      <c r="G590" s="456">
        <v>146.11000000000001</v>
      </c>
      <c r="H590" s="417">
        <v>114.55</v>
      </c>
      <c r="I590" s="417">
        <v>0</v>
      </c>
    </row>
    <row r="591" spans="1:9" ht="45" x14ac:dyDescent="0.2">
      <c r="A591" s="410">
        <v>583</v>
      </c>
      <c r="B591" s="410" t="s">
        <v>1187</v>
      </c>
      <c r="C591" s="410" t="s">
        <v>1503</v>
      </c>
      <c r="D591" s="410" t="s">
        <v>1537</v>
      </c>
      <c r="E591" s="410" t="s">
        <v>1812</v>
      </c>
      <c r="F591" s="410" t="s">
        <v>319</v>
      </c>
      <c r="G591" s="456">
        <v>104.36</v>
      </c>
      <c r="H591" s="417">
        <v>81.819999999999993</v>
      </c>
      <c r="I591" s="417">
        <v>0</v>
      </c>
    </row>
    <row r="592" spans="1:9" ht="45" x14ac:dyDescent="0.2">
      <c r="A592" s="410">
        <v>584</v>
      </c>
      <c r="B592" s="410" t="s">
        <v>1504</v>
      </c>
      <c r="C592" s="410" t="s">
        <v>1505</v>
      </c>
      <c r="D592" s="410">
        <v>44001001052</v>
      </c>
      <c r="E592" s="410" t="s">
        <v>1813</v>
      </c>
      <c r="F592" s="410" t="s">
        <v>319</v>
      </c>
      <c r="G592" s="456">
        <v>300</v>
      </c>
      <c r="H592" s="417">
        <v>240</v>
      </c>
      <c r="I592" s="417">
        <v>0</v>
      </c>
    </row>
    <row r="593" spans="1:9" ht="45" x14ac:dyDescent="0.2">
      <c r="A593" s="410">
        <v>585</v>
      </c>
      <c r="B593" s="410" t="s">
        <v>1506</v>
      </c>
      <c r="C593" s="410" t="s">
        <v>1507</v>
      </c>
      <c r="D593" s="410" t="s">
        <v>1538</v>
      </c>
      <c r="E593" s="410" t="s">
        <v>1814</v>
      </c>
      <c r="F593" s="410" t="s">
        <v>319</v>
      </c>
      <c r="G593" s="456">
        <v>267.86</v>
      </c>
      <c r="H593" s="417">
        <v>210</v>
      </c>
      <c r="I593" s="417">
        <v>0</v>
      </c>
    </row>
    <row r="594" spans="1:9" ht="45" x14ac:dyDescent="0.2">
      <c r="A594" s="410">
        <v>586</v>
      </c>
      <c r="B594" s="410" t="s">
        <v>1508</v>
      </c>
      <c r="C594" s="410" t="s">
        <v>1507</v>
      </c>
      <c r="D594" s="410" t="s">
        <v>1539</v>
      </c>
      <c r="E594" s="410" t="s">
        <v>1815</v>
      </c>
      <c r="F594" s="410" t="s">
        <v>319</v>
      </c>
      <c r="G594" s="456">
        <v>191.33</v>
      </c>
      <c r="H594" s="417">
        <v>150</v>
      </c>
      <c r="I594" s="417">
        <v>0</v>
      </c>
    </row>
    <row r="595" spans="1:9" ht="30" x14ac:dyDescent="0.2">
      <c r="A595" s="410">
        <v>587</v>
      </c>
      <c r="B595" s="410" t="s">
        <v>1397</v>
      </c>
      <c r="C595" s="410" t="s">
        <v>1294</v>
      </c>
      <c r="D595" s="410" t="s">
        <v>1540</v>
      </c>
      <c r="E595" s="410" t="s">
        <v>1816</v>
      </c>
      <c r="F595" s="410" t="s">
        <v>319</v>
      </c>
      <c r="G595" s="456">
        <v>573.98</v>
      </c>
      <c r="H595" s="417">
        <v>450</v>
      </c>
      <c r="I595" s="417">
        <v>0</v>
      </c>
    </row>
    <row r="596" spans="1:9" ht="45" x14ac:dyDescent="0.2">
      <c r="A596" s="410">
        <v>588</v>
      </c>
      <c r="B596" s="410" t="s">
        <v>1265</v>
      </c>
      <c r="C596" s="410" t="s">
        <v>1509</v>
      </c>
      <c r="D596" s="410" t="s">
        <v>1541</v>
      </c>
      <c r="E596" s="410" t="s">
        <v>1817</v>
      </c>
      <c r="F596" s="410" t="s">
        <v>319</v>
      </c>
      <c r="G596" s="456">
        <v>267.86</v>
      </c>
      <c r="H596" s="417">
        <v>210</v>
      </c>
      <c r="I596" s="417">
        <v>0</v>
      </c>
    </row>
    <row r="597" spans="1:9" ht="45" x14ac:dyDescent="0.2">
      <c r="A597" s="410">
        <v>589</v>
      </c>
      <c r="B597" s="410" t="s">
        <v>1160</v>
      </c>
      <c r="C597" s="410" t="s">
        <v>1510</v>
      </c>
      <c r="D597" s="410">
        <v>59002008079</v>
      </c>
      <c r="E597" s="410" t="s">
        <v>1818</v>
      </c>
      <c r="F597" s="410" t="s">
        <v>319</v>
      </c>
      <c r="G597" s="456">
        <v>306.12</v>
      </c>
      <c r="H597" s="417">
        <v>240</v>
      </c>
      <c r="I597" s="417">
        <v>0</v>
      </c>
    </row>
    <row r="598" spans="1:9" ht="30" x14ac:dyDescent="0.2">
      <c r="A598" s="410">
        <v>590</v>
      </c>
      <c r="B598" s="410" t="s">
        <v>1511</v>
      </c>
      <c r="C598" s="410" t="s">
        <v>1512</v>
      </c>
      <c r="D598" s="410">
        <v>31001020938</v>
      </c>
      <c r="E598" s="410" t="s">
        <v>1819</v>
      </c>
      <c r="F598" s="410" t="s">
        <v>319</v>
      </c>
      <c r="G598" s="456">
        <v>229.59</v>
      </c>
      <c r="H598" s="417">
        <v>180</v>
      </c>
      <c r="I598" s="417">
        <v>0</v>
      </c>
    </row>
    <row r="599" spans="1:9" ht="45" x14ac:dyDescent="0.2">
      <c r="A599" s="410">
        <v>591</v>
      </c>
      <c r="B599" s="410" t="s">
        <v>1513</v>
      </c>
      <c r="C599" s="410" t="s">
        <v>1514</v>
      </c>
      <c r="D599" s="410">
        <v>40001007292</v>
      </c>
      <c r="E599" s="410" t="s">
        <v>1820</v>
      </c>
      <c r="F599" s="410" t="s">
        <v>319</v>
      </c>
      <c r="G599" s="456">
        <v>306.12</v>
      </c>
      <c r="H599" s="417">
        <v>240</v>
      </c>
      <c r="I599" s="417">
        <v>0</v>
      </c>
    </row>
    <row r="600" spans="1:9" ht="45" x14ac:dyDescent="0.2">
      <c r="A600" s="410">
        <v>592</v>
      </c>
      <c r="B600" s="410" t="s">
        <v>1515</v>
      </c>
      <c r="C600" s="410" t="s">
        <v>1516</v>
      </c>
      <c r="D600" s="410">
        <v>40001009470</v>
      </c>
      <c r="E600" s="410" t="s">
        <v>1821</v>
      </c>
      <c r="F600" s="410" t="s">
        <v>319</v>
      </c>
      <c r="G600" s="456">
        <v>262.5</v>
      </c>
      <c r="H600" s="417">
        <v>210</v>
      </c>
      <c r="I600" s="417">
        <v>0</v>
      </c>
    </row>
    <row r="601" spans="1:9" ht="45" x14ac:dyDescent="0.2">
      <c r="A601" s="410">
        <v>593</v>
      </c>
      <c r="B601" s="410" t="s">
        <v>1517</v>
      </c>
      <c r="C601" s="410" t="s">
        <v>1470</v>
      </c>
      <c r="D601" s="410">
        <v>40001037943</v>
      </c>
      <c r="E601" s="410" t="s">
        <v>1822</v>
      </c>
      <c r="F601" s="410" t="s">
        <v>319</v>
      </c>
      <c r="G601" s="456">
        <v>191.33</v>
      </c>
      <c r="H601" s="417">
        <v>150</v>
      </c>
      <c r="I601" s="417">
        <v>0</v>
      </c>
    </row>
    <row r="602" spans="1:9" ht="45" x14ac:dyDescent="0.2">
      <c r="A602" s="410">
        <v>594</v>
      </c>
      <c r="B602" s="410" t="s">
        <v>1518</v>
      </c>
      <c r="C602" s="410" t="s">
        <v>1519</v>
      </c>
      <c r="D602" s="410" t="s">
        <v>1542</v>
      </c>
      <c r="E602" s="410" t="s">
        <v>1823</v>
      </c>
      <c r="F602" s="410" t="s">
        <v>319</v>
      </c>
      <c r="G602" s="456">
        <v>104.36</v>
      </c>
      <c r="H602" s="417">
        <v>81.819999999999993</v>
      </c>
      <c r="I602" s="417">
        <v>0</v>
      </c>
    </row>
    <row r="603" spans="1:9" ht="30" x14ac:dyDescent="0.2">
      <c r="A603" s="410">
        <v>595</v>
      </c>
      <c r="B603" s="410" t="s">
        <v>1473</v>
      </c>
      <c r="C603" s="410" t="s">
        <v>1520</v>
      </c>
      <c r="D603" s="410" t="s">
        <v>1543</v>
      </c>
      <c r="E603" s="410" t="s">
        <v>1824</v>
      </c>
      <c r="F603" s="410" t="s">
        <v>319</v>
      </c>
      <c r="G603" s="456">
        <v>306.12</v>
      </c>
      <c r="H603" s="417">
        <v>240</v>
      </c>
      <c r="I603" s="417">
        <v>0</v>
      </c>
    </row>
    <row r="604" spans="1:9" ht="45" x14ac:dyDescent="0.2">
      <c r="A604" s="410">
        <v>596</v>
      </c>
      <c r="B604" s="410" t="s">
        <v>1147</v>
      </c>
      <c r="C604" s="410" t="s">
        <v>1521</v>
      </c>
      <c r="D604" s="410" t="s">
        <v>1544</v>
      </c>
      <c r="E604" s="410" t="s">
        <v>1825</v>
      </c>
      <c r="F604" s="410" t="s">
        <v>319</v>
      </c>
      <c r="G604" s="456">
        <v>267.86</v>
      </c>
      <c r="H604" s="417">
        <v>210</v>
      </c>
      <c r="I604" s="417">
        <v>0</v>
      </c>
    </row>
    <row r="605" spans="1:9" ht="30" x14ac:dyDescent="0.2">
      <c r="A605" s="410">
        <v>597</v>
      </c>
      <c r="B605" s="410" t="s">
        <v>1093</v>
      </c>
      <c r="C605" s="410" t="s">
        <v>1094</v>
      </c>
      <c r="D605" s="410" t="s">
        <v>847</v>
      </c>
      <c r="E605" s="410" t="s">
        <v>1545</v>
      </c>
      <c r="F605" s="410" t="s">
        <v>319</v>
      </c>
      <c r="G605" s="456">
        <v>1147.96</v>
      </c>
      <c r="H605" s="417">
        <v>900</v>
      </c>
      <c r="I605" s="417">
        <v>75</v>
      </c>
    </row>
    <row r="606" spans="1:9" ht="60" x14ac:dyDescent="0.2">
      <c r="A606" s="410">
        <v>598</v>
      </c>
      <c r="B606" s="410" t="s">
        <v>1095</v>
      </c>
      <c r="C606" s="410" t="s">
        <v>1096</v>
      </c>
      <c r="D606" s="410" t="s">
        <v>848</v>
      </c>
      <c r="E606" s="410" t="s">
        <v>1546</v>
      </c>
      <c r="F606" s="410" t="s">
        <v>319</v>
      </c>
      <c r="G606" s="456">
        <v>1530.61</v>
      </c>
      <c r="H606" s="417">
        <v>1200</v>
      </c>
      <c r="I606" s="417">
        <v>300</v>
      </c>
    </row>
    <row r="607" spans="1:9" ht="30" x14ac:dyDescent="0.2">
      <c r="A607" s="410">
        <v>599</v>
      </c>
      <c r="B607" s="410" t="s">
        <v>1097</v>
      </c>
      <c r="C607" s="410" t="s">
        <v>1098</v>
      </c>
      <c r="D607" s="410" t="s">
        <v>849</v>
      </c>
      <c r="E607" s="410" t="s">
        <v>1547</v>
      </c>
      <c r="F607" s="410" t="s">
        <v>319</v>
      </c>
      <c r="G607" s="456">
        <v>688.78</v>
      </c>
      <c r="H607" s="417">
        <v>540</v>
      </c>
      <c r="I607" s="417">
        <v>0</v>
      </c>
    </row>
    <row r="608" spans="1:9" ht="45" x14ac:dyDescent="0.2">
      <c r="A608" s="410">
        <v>600</v>
      </c>
      <c r="B608" s="410" t="s">
        <v>1099</v>
      </c>
      <c r="C608" s="410" t="s">
        <v>1100</v>
      </c>
      <c r="D608" s="410" t="s">
        <v>850</v>
      </c>
      <c r="E608" s="410" t="s">
        <v>1548</v>
      </c>
      <c r="F608" s="410" t="s">
        <v>319</v>
      </c>
      <c r="G608" s="456">
        <v>1530.61</v>
      </c>
      <c r="H608" s="417">
        <v>1200</v>
      </c>
      <c r="I608" s="417">
        <v>300</v>
      </c>
    </row>
    <row r="609" spans="1:9" ht="75" x14ac:dyDescent="0.2">
      <c r="A609" s="410">
        <v>601</v>
      </c>
      <c r="B609" s="410" t="s">
        <v>1101</v>
      </c>
      <c r="C609" s="410" t="s">
        <v>1102</v>
      </c>
      <c r="D609" s="410" t="s">
        <v>851</v>
      </c>
      <c r="E609" s="410" t="s">
        <v>1549</v>
      </c>
      <c r="F609" s="410" t="s">
        <v>319</v>
      </c>
      <c r="G609" s="456">
        <v>1147.96</v>
      </c>
      <c r="H609" s="417">
        <v>900</v>
      </c>
      <c r="I609" s="417">
        <v>75</v>
      </c>
    </row>
    <row r="610" spans="1:9" ht="60" x14ac:dyDescent="0.2">
      <c r="A610" s="410">
        <v>602</v>
      </c>
      <c r="B610" s="410" t="s">
        <v>1103</v>
      </c>
      <c r="C610" s="410" t="s">
        <v>1104</v>
      </c>
      <c r="D610" s="410" t="s">
        <v>852</v>
      </c>
      <c r="E610" s="410" t="s">
        <v>1550</v>
      </c>
      <c r="F610" s="410" t="s">
        <v>319</v>
      </c>
      <c r="G610" s="456">
        <v>765.31</v>
      </c>
      <c r="H610" s="417">
        <v>600</v>
      </c>
      <c r="I610" s="417">
        <v>0</v>
      </c>
    </row>
    <row r="611" spans="1:9" ht="75" x14ac:dyDescent="0.2">
      <c r="A611" s="410">
        <v>603</v>
      </c>
      <c r="B611" s="410" t="s">
        <v>1101</v>
      </c>
      <c r="C611" s="410" t="s">
        <v>1105</v>
      </c>
      <c r="D611" s="410" t="s">
        <v>853</v>
      </c>
      <c r="E611" s="410" t="s">
        <v>1551</v>
      </c>
      <c r="F611" s="410" t="s">
        <v>319</v>
      </c>
      <c r="G611" s="456">
        <v>612.24</v>
      </c>
      <c r="H611" s="417">
        <v>480</v>
      </c>
      <c r="I611" s="417">
        <v>0</v>
      </c>
    </row>
    <row r="612" spans="1:9" ht="30" x14ac:dyDescent="0.2">
      <c r="A612" s="410">
        <v>604</v>
      </c>
      <c r="B612" s="410" t="s">
        <v>1106</v>
      </c>
      <c r="C612" s="410" t="s">
        <v>1107</v>
      </c>
      <c r="D612" s="410" t="s">
        <v>854</v>
      </c>
      <c r="E612" s="410" t="s">
        <v>1552</v>
      </c>
      <c r="F612" s="410" t="s">
        <v>319</v>
      </c>
      <c r="G612" s="456">
        <v>535.71</v>
      </c>
      <c r="H612" s="417">
        <v>420</v>
      </c>
      <c r="I612" s="417">
        <v>0</v>
      </c>
    </row>
    <row r="613" spans="1:9" ht="60" x14ac:dyDescent="0.2">
      <c r="A613" s="410">
        <v>605</v>
      </c>
      <c r="B613" s="410" t="s">
        <v>1108</v>
      </c>
      <c r="C613" s="410" t="s">
        <v>1109</v>
      </c>
      <c r="D613" s="410" t="s">
        <v>855</v>
      </c>
      <c r="E613" s="410" t="s">
        <v>1553</v>
      </c>
      <c r="F613" s="410" t="s">
        <v>319</v>
      </c>
      <c r="G613" s="456">
        <v>535.71</v>
      </c>
      <c r="H613" s="417">
        <v>420</v>
      </c>
      <c r="I613" s="417">
        <v>0</v>
      </c>
    </row>
    <row r="614" spans="1:9" ht="30" x14ac:dyDescent="0.2">
      <c r="A614" s="410">
        <v>606</v>
      </c>
      <c r="B614" s="410" t="s">
        <v>1110</v>
      </c>
      <c r="C614" s="410" t="s">
        <v>1111</v>
      </c>
      <c r="D614" s="410" t="s">
        <v>839</v>
      </c>
      <c r="E614" s="410" t="s">
        <v>1554</v>
      </c>
      <c r="F614" s="410" t="s">
        <v>319</v>
      </c>
      <c r="G614" s="456">
        <v>1913.27</v>
      </c>
      <c r="H614" s="417">
        <v>1500</v>
      </c>
      <c r="I614" s="417">
        <v>375</v>
      </c>
    </row>
    <row r="615" spans="1:9" ht="45" x14ac:dyDescent="0.2">
      <c r="A615" s="410">
        <v>607</v>
      </c>
      <c r="B615" s="410" t="s">
        <v>1112</v>
      </c>
      <c r="C615" s="410" t="s">
        <v>1113</v>
      </c>
      <c r="D615" s="410" t="s">
        <v>856</v>
      </c>
      <c r="E615" s="410" t="s">
        <v>1555</v>
      </c>
      <c r="F615" s="410" t="s">
        <v>319</v>
      </c>
      <c r="G615" s="456">
        <v>918.37</v>
      </c>
      <c r="H615" s="417">
        <v>720</v>
      </c>
      <c r="I615" s="417">
        <v>30</v>
      </c>
    </row>
    <row r="616" spans="1:9" ht="60" x14ac:dyDescent="0.2">
      <c r="A616" s="410">
        <v>608</v>
      </c>
      <c r="B616" s="410" t="s">
        <v>1114</v>
      </c>
      <c r="C616" s="410" t="s">
        <v>1115</v>
      </c>
      <c r="D616" s="410" t="s">
        <v>857</v>
      </c>
      <c r="E616" s="410" t="s">
        <v>1556</v>
      </c>
      <c r="F616" s="410" t="s">
        <v>319</v>
      </c>
      <c r="G616" s="456">
        <v>1147.96</v>
      </c>
      <c r="H616" s="417">
        <v>900</v>
      </c>
      <c r="I616" s="417">
        <v>75</v>
      </c>
    </row>
    <row r="617" spans="1:9" ht="60" x14ac:dyDescent="0.2">
      <c r="A617" s="410">
        <v>609</v>
      </c>
      <c r="B617" s="410" t="s">
        <v>1116</v>
      </c>
      <c r="C617" s="410" t="s">
        <v>1117</v>
      </c>
      <c r="D617" s="410" t="s">
        <v>858</v>
      </c>
      <c r="E617" s="410" t="s">
        <v>1557</v>
      </c>
      <c r="F617" s="410" t="s">
        <v>319</v>
      </c>
      <c r="G617" s="456">
        <v>1147.96</v>
      </c>
      <c r="H617" s="417">
        <v>900</v>
      </c>
      <c r="I617" s="417">
        <v>75</v>
      </c>
    </row>
    <row r="618" spans="1:9" ht="15" x14ac:dyDescent="0.2">
      <c r="A618" s="410">
        <v>610</v>
      </c>
      <c r="B618" s="410" t="s">
        <v>1118</v>
      </c>
      <c r="C618" s="410" t="s">
        <v>1119</v>
      </c>
      <c r="D618" s="410" t="s">
        <v>859</v>
      </c>
      <c r="E618" s="410" t="s">
        <v>1558</v>
      </c>
      <c r="F618" s="410" t="s">
        <v>319</v>
      </c>
      <c r="G618" s="456">
        <v>918.37</v>
      </c>
      <c r="H618" s="417">
        <v>720</v>
      </c>
      <c r="I618" s="417">
        <v>30</v>
      </c>
    </row>
    <row r="619" spans="1:9" ht="45" x14ac:dyDescent="0.2">
      <c r="A619" s="410">
        <v>611</v>
      </c>
      <c r="B619" s="410" t="s">
        <v>1120</v>
      </c>
      <c r="C619" s="410" t="s">
        <v>1121</v>
      </c>
      <c r="D619" s="410" t="s">
        <v>860</v>
      </c>
      <c r="E619" s="410" t="s">
        <v>1559</v>
      </c>
      <c r="F619" s="410" t="s">
        <v>319</v>
      </c>
      <c r="G619" s="456">
        <v>3826.53</v>
      </c>
      <c r="H619" s="417">
        <v>3000</v>
      </c>
      <c r="I619" s="417">
        <v>750</v>
      </c>
    </row>
    <row r="620" spans="1:9" ht="30" x14ac:dyDescent="0.2">
      <c r="A620" s="410">
        <v>612</v>
      </c>
      <c r="B620" s="410" t="s">
        <v>1097</v>
      </c>
      <c r="C620" s="410" t="s">
        <v>1122</v>
      </c>
      <c r="D620" s="410" t="s">
        <v>861</v>
      </c>
      <c r="E620" s="410" t="s">
        <v>1560</v>
      </c>
      <c r="F620" s="410" t="s">
        <v>319</v>
      </c>
      <c r="G620" s="456">
        <v>1530.61</v>
      </c>
      <c r="H620" s="417">
        <v>1200</v>
      </c>
      <c r="I620" s="417">
        <v>300</v>
      </c>
    </row>
    <row r="621" spans="1:9" ht="30" x14ac:dyDescent="0.2">
      <c r="A621" s="410">
        <v>613</v>
      </c>
      <c r="B621" s="410" t="s">
        <v>1123</v>
      </c>
      <c r="C621" s="410" t="s">
        <v>1124</v>
      </c>
      <c r="D621" s="410" t="s">
        <v>833</v>
      </c>
      <c r="E621" s="410" t="s">
        <v>1561</v>
      </c>
      <c r="F621" s="410" t="s">
        <v>319</v>
      </c>
      <c r="G621" s="456">
        <v>1377.55</v>
      </c>
      <c r="H621" s="417">
        <v>1080</v>
      </c>
      <c r="I621" s="417">
        <v>120</v>
      </c>
    </row>
    <row r="622" spans="1:9" ht="30" x14ac:dyDescent="0.2">
      <c r="A622" s="410">
        <v>614</v>
      </c>
      <c r="B622" s="410" t="s">
        <v>1125</v>
      </c>
      <c r="C622" s="410" t="s">
        <v>1126</v>
      </c>
      <c r="D622" s="410" t="s">
        <v>862</v>
      </c>
      <c r="E622" s="410" t="s">
        <v>1562</v>
      </c>
      <c r="F622" s="410" t="s">
        <v>319</v>
      </c>
      <c r="G622" s="456">
        <v>994.9</v>
      </c>
      <c r="H622" s="417">
        <v>780</v>
      </c>
      <c r="I622" s="417">
        <v>45</v>
      </c>
    </row>
    <row r="623" spans="1:9" ht="45" x14ac:dyDescent="0.2">
      <c r="A623" s="410">
        <v>615</v>
      </c>
      <c r="B623" s="410" t="s">
        <v>1127</v>
      </c>
      <c r="C623" s="410" t="s">
        <v>1128</v>
      </c>
      <c r="D623" s="410" t="s">
        <v>863</v>
      </c>
      <c r="E623" s="410" t="s">
        <v>1555</v>
      </c>
      <c r="F623" s="410" t="s">
        <v>319</v>
      </c>
      <c r="G623" s="456">
        <v>765.31</v>
      </c>
      <c r="H623" s="417">
        <v>600</v>
      </c>
      <c r="I623" s="417">
        <v>0</v>
      </c>
    </row>
    <row r="624" spans="1:9" ht="45" x14ac:dyDescent="0.2">
      <c r="A624" s="410">
        <v>616</v>
      </c>
      <c r="B624" s="410" t="s">
        <v>1129</v>
      </c>
      <c r="C624" s="410" t="s">
        <v>1130</v>
      </c>
      <c r="D624" s="410" t="s">
        <v>864</v>
      </c>
      <c r="E624" s="410" t="s">
        <v>1563</v>
      </c>
      <c r="F624" s="410" t="s">
        <v>319</v>
      </c>
      <c r="G624" s="456">
        <v>535.71</v>
      </c>
      <c r="H624" s="417">
        <v>420</v>
      </c>
      <c r="I624" s="417">
        <v>0</v>
      </c>
    </row>
    <row r="625" spans="1:9" ht="45" x14ac:dyDescent="0.2">
      <c r="A625" s="410">
        <v>617</v>
      </c>
      <c r="B625" s="410" t="s">
        <v>1093</v>
      </c>
      <c r="C625" s="410" t="s">
        <v>1131</v>
      </c>
      <c r="D625" s="410" t="s">
        <v>865</v>
      </c>
      <c r="E625" s="410" t="s">
        <v>1563</v>
      </c>
      <c r="F625" s="410" t="s">
        <v>319</v>
      </c>
      <c r="G625" s="456">
        <v>535.71</v>
      </c>
      <c r="H625" s="417">
        <v>420</v>
      </c>
      <c r="I625" s="417">
        <v>0</v>
      </c>
    </row>
    <row r="626" spans="1:9" ht="45" x14ac:dyDescent="0.2">
      <c r="A626" s="410">
        <v>618</v>
      </c>
      <c r="B626" s="410" t="s">
        <v>1132</v>
      </c>
      <c r="C626" s="410" t="s">
        <v>1133</v>
      </c>
      <c r="D626" s="410" t="s">
        <v>866</v>
      </c>
      <c r="E626" s="410" t="s">
        <v>1564</v>
      </c>
      <c r="F626" s="410" t="s">
        <v>319</v>
      </c>
      <c r="G626" s="456">
        <v>382.65</v>
      </c>
      <c r="H626" s="417">
        <v>300</v>
      </c>
      <c r="I626" s="417">
        <v>0</v>
      </c>
    </row>
    <row r="627" spans="1:9" ht="15" x14ac:dyDescent="0.2">
      <c r="A627" s="410">
        <v>619</v>
      </c>
      <c r="B627" s="410" t="s">
        <v>1134</v>
      </c>
      <c r="C627" s="410" t="s">
        <v>1135</v>
      </c>
      <c r="D627" s="410" t="s">
        <v>867</v>
      </c>
      <c r="E627" s="410" t="s">
        <v>1565</v>
      </c>
      <c r="F627" s="410" t="s">
        <v>319</v>
      </c>
      <c r="G627" s="456">
        <v>1377.55</v>
      </c>
      <c r="H627" s="417">
        <v>1080</v>
      </c>
      <c r="I627" s="417">
        <v>120</v>
      </c>
    </row>
    <row r="628" spans="1:9" ht="15" x14ac:dyDescent="0.2">
      <c r="A628" s="410">
        <v>620</v>
      </c>
      <c r="B628" s="410" t="s">
        <v>1114</v>
      </c>
      <c r="C628" s="410" t="s">
        <v>1136</v>
      </c>
      <c r="D628" s="410" t="s">
        <v>868</v>
      </c>
      <c r="E628" s="410" t="s">
        <v>1566</v>
      </c>
      <c r="F628" s="410" t="s">
        <v>319</v>
      </c>
      <c r="G628" s="456">
        <v>1147.96</v>
      </c>
      <c r="H628" s="417">
        <v>900</v>
      </c>
      <c r="I628" s="417">
        <v>75</v>
      </c>
    </row>
    <row r="629" spans="1:9" ht="15" x14ac:dyDescent="0.2">
      <c r="A629" s="410">
        <v>621</v>
      </c>
      <c r="B629" s="410" t="s">
        <v>1099</v>
      </c>
      <c r="C629" s="410" t="s">
        <v>1137</v>
      </c>
      <c r="D629" s="410" t="s">
        <v>869</v>
      </c>
      <c r="E629" s="410" t="s">
        <v>1567</v>
      </c>
      <c r="F629" s="410" t="s">
        <v>319</v>
      </c>
      <c r="G629" s="456">
        <v>765.31</v>
      </c>
      <c r="H629" s="417">
        <v>600</v>
      </c>
      <c r="I629" s="417">
        <v>0</v>
      </c>
    </row>
    <row r="630" spans="1:9" ht="45" x14ac:dyDescent="0.2">
      <c r="A630" s="410">
        <v>622</v>
      </c>
      <c r="B630" s="410" t="s">
        <v>1108</v>
      </c>
      <c r="C630" s="410" t="s">
        <v>1138</v>
      </c>
      <c r="D630" s="410" t="s">
        <v>870</v>
      </c>
      <c r="E630" s="410" t="s">
        <v>1568</v>
      </c>
      <c r="F630" s="410" t="s">
        <v>319</v>
      </c>
      <c r="G630" s="456">
        <v>1125</v>
      </c>
      <c r="H630" s="417">
        <v>900</v>
      </c>
      <c r="I630" s="417">
        <v>75</v>
      </c>
    </row>
    <row r="631" spans="1:9" ht="45" x14ac:dyDescent="0.2">
      <c r="A631" s="410">
        <v>623</v>
      </c>
      <c r="B631" s="410" t="s">
        <v>1108</v>
      </c>
      <c r="C631" s="410" t="s">
        <v>1139</v>
      </c>
      <c r="D631" s="410" t="s">
        <v>835</v>
      </c>
      <c r="E631" s="410" t="s">
        <v>1568</v>
      </c>
      <c r="F631" s="410" t="s">
        <v>319</v>
      </c>
      <c r="G631" s="456">
        <v>600</v>
      </c>
      <c r="H631" s="417">
        <v>480</v>
      </c>
      <c r="I631" s="417">
        <v>0</v>
      </c>
    </row>
    <row r="632" spans="1:9" ht="15" x14ac:dyDescent="0.2">
      <c r="A632" s="410">
        <v>624</v>
      </c>
      <c r="B632" s="410" t="s">
        <v>1140</v>
      </c>
      <c r="C632" s="410" t="s">
        <v>1141</v>
      </c>
      <c r="D632" s="410" t="s">
        <v>871</v>
      </c>
      <c r="E632" s="410" t="s">
        <v>1567</v>
      </c>
      <c r="F632" s="410" t="s">
        <v>319</v>
      </c>
      <c r="G632" s="456">
        <v>612.24</v>
      </c>
      <c r="H632" s="417">
        <v>480</v>
      </c>
      <c r="I632" s="417">
        <v>0</v>
      </c>
    </row>
    <row r="633" spans="1:9" ht="15" x14ac:dyDescent="0.2">
      <c r="A633" s="410">
        <v>625</v>
      </c>
      <c r="B633" s="410" t="s">
        <v>1142</v>
      </c>
      <c r="C633" s="410" t="s">
        <v>1143</v>
      </c>
      <c r="D633" s="410" t="s">
        <v>872</v>
      </c>
      <c r="E633" s="410" t="s">
        <v>1567</v>
      </c>
      <c r="F633" s="410" t="s">
        <v>319</v>
      </c>
      <c r="G633" s="456">
        <v>612.24</v>
      </c>
      <c r="H633" s="417">
        <v>480</v>
      </c>
      <c r="I633" s="417">
        <v>0</v>
      </c>
    </row>
    <row r="634" spans="1:9" ht="15" x14ac:dyDescent="0.2">
      <c r="A634" s="410">
        <v>626</v>
      </c>
      <c r="B634" s="410" t="s">
        <v>1118</v>
      </c>
      <c r="C634" s="410" t="s">
        <v>1144</v>
      </c>
      <c r="D634" s="410" t="s">
        <v>873</v>
      </c>
      <c r="E634" s="410" t="s">
        <v>1569</v>
      </c>
      <c r="F634" s="410" t="s">
        <v>319</v>
      </c>
      <c r="G634" s="456">
        <v>562.5</v>
      </c>
      <c r="H634" s="417">
        <v>450</v>
      </c>
      <c r="I634" s="417">
        <v>0</v>
      </c>
    </row>
    <row r="635" spans="1:9" ht="15" x14ac:dyDescent="0.2">
      <c r="A635" s="410">
        <v>627</v>
      </c>
      <c r="B635" s="410" t="s">
        <v>1145</v>
      </c>
      <c r="C635" s="410" t="s">
        <v>1146</v>
      </c>
      <c r="D635" s="410" t="s">
        <v>874</v>
      </c>
      <c r="E635" s="410" t="s">
        <v>1570</v>
      </c>
      <c r="F635" s="410" t="s">
        <v>319</v>
      </c>
      <c r="G635" s="456">
        <v>535.71</v>
      </c>
      <c r="H635" s="417">
        <v>420</v>
      </c>
      <c r="I635" s="417">
        <v>0</v>
      </c>
    </row>
    <row r="636" spans="1:9" ht="15" x14ac:dyDescent="0.2">
      <c r="A636" s="410">
        <v>628</v>
      </c>
      <c r="B636" s="410" t="s">
        <v>1147</v>
      </c>
      <c r="C636" s="410" t="s">
        <v>1148</v>
      </c>
      <c r="D636" s="410" t="s">
        <v>875</v>
      </c>
      <c r="E636" s="410" t="s">
        <v>1570</v>
      </c>
      <c r="F636" s="410" t="s">
        <v>319</v>
      </c>
      <c r="G636" s="456">
        <v>382.65</v>
      </c>
      <c r="H636" s="417">
        <v>300</v>
      </c>
      <c r="I636" s="417">
        <v>0</v>
      </c>
    </row>
    <row r="637" spans="1:9" ht="45" x14ac:dyDescent="0.2">
      <c r="A637" s="410">
        <v>629</v>
      </c>
      <c r="B637" s="410" t="s">
        <v>1149</v>
      </c>
      <c r="C637" s="410" t="s">
        <v>1150</v>
      </c>
      <c r="D637" s="410" t="s">
        <v>876</v>
      </c>
      <c r="E637" s="410" t="s">
        <v>1571</v>
      </c>
      <c r="F637" s="410" t="s">
        <v>319</v>
      </c>
      <c r="G637" s="456">
        <v>1500</v>
      </c>
      <c r="H637" s="417">
        <v>1200</v>
      </c>
      <c r="I637" s="417">
        <v>150</v>
      </c>
    </row>
    <row r="638" spans="1:9" ht="30" x14ac:dyDescent="0.2">
      <c r="A638" s="410">
        <v>630</v>
      </c>
      <c r="B638" s="410" t="s">
        <v>1151</v>
      </c>
      <c r="C638" s="410" t="s">
        <v>1152</v>
      </c>
      <c r="D638" s="410" t="s">
        <v>877</v>
      </c>
      <c r="E638" s="410" t="s">
        <v>1572</v>
      </c>
      <c r="F638" s="410" t="s">
        <v>319</v>
      </c>
      <c r="G638" s="456">
        <v>975</v>
      </c>
      <c r="H638" s="417">
        <v>780</v>
      </c>
      <c r="I638" s="417">
        <v>45</v>
      </c>
    </row>
    <row r="639" spans="1:9" ht="30" x14ac:dyDescent="0.2">
      <c r="A639" s="410">
        <v>631</v>
      </c>
      <c r="B639" s="410" t="s">
        <v>1153</v>
      </c>
      <c r="C639" s="410" t="s">
        <v>1154</v>
      </c>
      <c r="D639" s="410" t="s">
        <v>878</v>
      </c>
      <c r="E639" s="410" t="s">
        <v>1573</v>
      </c>
      <c r="F639" s="410" t="s">
        <v>319</v>
      </c>
      <c r="G639" s="456">
        <v>459.18</v>
      </c>
      <c r="H639" s="417">
        <v>360</v>
      </c>
      <c r="I639" s="417">
        <v>0</v>
      </c>
    </row>
    <row r="640" spans="1:9" ht="30" x14ac:dyDescent="0.2">
      <c r="A640" s="410">
        <v>632</v>
      </c>
      <c r="B640" s="410" t="s">
        <v>1155</v>
      </c>
      <c r="C640" s="410" t="s">
        <v>1156</v>
      </c>
      <c r="D640" s="410" t="s">
        <v>879</v>
      </c>
      <c r="E640" s="410" t="s">
        <v>1573</v>
      </c>
      <c r="F640" s="410" t="s">
        <v>319</v>
      </c>
      <c r="G640" s="456">
        <v>1125</v>
      </c>
      <c r="H640" s="417">
        <v>900</v>
      </c>
      <c r="I640" s="417">
        <v>75</v>
      </c>
    </row>
    <row r="641" spans="1:9" ht="30" x14ac:dyDescent="0.2">
      <c r="A641" s="410">
        <v>633</v>
      </c>
      <c r="B641" s="410" t="s">
        <v>1157</v>
      </c>
      <c r="C641" s="410" t="s">
        <v>1126</v>
      </c>
      <c r="D641" s="410" t="s">
        <v>880</v>
      </c>
      <c r="E641" s="410" t="s">
        <v>1573</v>
      </c>
      <c r="F641" s="410" t="s">
        <v>319</v>
      </c>
      <c r="G641" s="456">
        <v>382.65</v>
      </c>
      <c r="H641" s="417">
        <v>300</v>
      </c>
      <c r="I641" s="417">
        <v>0</v>
      </c>
    </row>
    <row r="642" spans="1:9" ht="30" x14ac:dyDescent="0.2">
      <c r="A642" s="410">
        <v>634</v>
      </c>
      <c r="B642" s="410" t="s">
        <v>1158</v>
      </c>
      <c r="C642" s="410" t="s">
        <v>1159</v>
      </c>
      <c r="D642" s="410" t="s">
        <v>881</v>
      </c>
      <c r="E642" s="410" t="s">
        <v>1573</v>
      </c>
      <c r="F642" s="410" t="s">
        <v>319</v>
      </c>
      <c r="G642" s="456">
        <v>459.18</v>
      </c>
      <c r="H642" s="417">
        <v>360</v>
      </c>
      <c r="I642" s="417">
        <v>0</v>
      </c>
    </row>
    <row r="643" spans="1:9" ht="30" x14ac:dyDescent="0.2">
      <c r="A643" s="410">
        <v>635</v>
      </c>
      <c r="B643" s="410" t="s">
        <v>1160</v>
      </c>
      <c r="C643" s="410" t="s">
        <v>1161</v>
      </c>
      <c r="D643" s="410" t="s">
        <v>882</v>
      </c>
      <c r="E643" s="410" t="s">
        <v>1573</v>
      </c>
      <c r="F643" s="410" t="s">
        <v>319</v>
      </c>
      <c r="G643" s="456">
        <v>382.65</v>
      </c>
      <c r="H643" s="417">
        <v>300</v>
      </c>
      <c r="I643" s="417">
        <v>0</v>
      </c>
    </row>
    <row r="644" spans="1:9" ht="30" x14ac:dyDescent="0.2">
      <c r="A644" s="410">
        <v>636</v>
      </c>
      <c r="B644" s="410" t="s">
        <v>1162</v>
      </c>
      <c r="C644" s="410" t="s">
        <v>1163</v>
      </c>
      <c r="D644" s="410">
        <v>11001008513</v>
      </c>
      <c r="E644" s="410" t="s">
        <v>1573</v>
      </c>
      <c r="F644" s="410" t="s">
        <v>319</v>
      </c>
      <c r="G644" s="456">
        <v>344.39</v>
      </c>
      <c r="H644" s="417">
        <v>270</v>
      </c>
      <c r="I644" s="417">
        <v>0</v>
      </c>
    </row>
    <row r="645" spans="1:9" ht="15" x14ac:dyDescent="0.2">
      <c r="A645" s="410">
        <v>637</v>
      </c>
      <c r="B645" s="410" t="s">
        <v>1099</v>
      </c>
      <c r="C645" s="410" t="s">
        <v>1164</v>
      </c>
      <c r="D645" s="410" t="s">
        <v>883</v>
      </c>
      <c r="E645" s="410" t="s">
        <v>1574</v>
      </c>
      <c r="F645" s="410" t="s">
        <v>319</v>
      </c>
      <c r="G645" s="456">
        <v>2625</v>
      </c>
      <c r="H645" s="417">
        <v>2100</v>
      </c>
      <c r="I645" s="417">
        <v>525</v>
      </c>
    </row>
    <row r="646" spans="1:9" ht="45" x14ac:dyDescent="0.2">
      <c r="A646" s="410">
        <v>638</v>
      </c>
      <c r="B646" s="410" t="s">
        <v>1145</v>
      </c>
      <c r="C646" s="410" t="s">
        <v>1165</v>
      </c>
      <c r="D646" s="410" t="s">
        <v>884</v>
      </c>
      <c r="E646" s="410" t="s">
        <v>1575</v>
      </c>
      <c r="F646" s="410" t="s">
        <v>319</v>
      </c>
      <c r="G646" s="456">
        <v>306.12</v>
      </c>
      <c r="H646" s="417">
        <v>240</v>
      </c>
      <c r="I646" s="417">
        <v>0</v>
      </c>
    </row>
    <row r="647" spans="1:9" ht="45" x14ac:dyDescent="0.2">
      <c r="A647" s="410">
        <v>639</v>
      </c>
      <c r="B647" s="410" t="s">
        <v>1160</v>
      </c>
      <c r="C647" s="410" t="s">
        <v>1166</v>
      </c>
      <c r="D647" s="410" t="s">
        <v>834</v>
      </c>
      <c r="E647" s="410" t="s">
        <v>1576</v>
      </c>
      <c r="F647" s="410" t="s">
        <v>319</v>
      </c>
      <c r="G647" s="456">
        <v>765.31</v>
      </c>
      <c r="H647" s="417">
        <v>600</v>
      </c>
      <c r="I647" s="417">
        <v>0</v>
      </c>
    </row>
    <row r="648" spans="1:9" ht="75" x14ac:dyDescent="0.2">
      <c r="A648" s="410">
        <v>640</v>
      </c>
      <c r="B648" s="410" t="s">
        <v>1167</v>
      </c>
      <c r="C648" s="410" t="s">
        <v>1168</v>
      </c>
      <c r="D648" s="410" t="s">
        <v>885</v>
      </c>
      <c r="E648" s="410" t="s">
        <v>1577</v>
      </c>
      <c r="F648" s="410" t="s">
        <v>319</v>
      </c>
      <c r="G648" s="456">
        <v>1530.61</v>
      </c>
      <c r="H648" s="417">
        <v>1200</v>
      </c>
      <c r="I648" s="417">
        <v>300</v>
      </c>
    </row>
    <row r="649" spans="1:9" ht="45" x14ac:dyDescent="0.2">
      <c r="A649" s="410">
        <v>641</v>
      </c>
      <c r="B649" s="410" t="s">
        <v>1169</v>
      </c>
      <c r="C649" s="410" t="s">
        <v>1117</v>
      </c>
      <c r="D649" s="410" t="s">
        <v>886</v>
      </c>
      <c r="E649" s="410" t="s">
        <v>1578</v>
      </c>
      <c r="F649" s="410" t="s">
        <v>319</v>
      </c>
      <c r="G649" s="456">
        <v>612.24</v>
      </c>
      <c r="H649" s="417">
        <v>480</v>
      </c>
      <c r="I649" s="417">
        <v>0</v>
      </c>
    </row>
    <row r="650" spans="1:9" ht="75" x14ac:dyDescent="0.2">
      <c r="A650" s="410">
        <v>642</v>
      </c>
      <c r="B650" s="410" t="s">
        <v>1170</v>
      </c>
      <c r="C650" s="410" t="s">
        <v>1171</v>
      </c>
      <c r="D650" s="410" t="s">
        <v>887</v>
      </c>
      <c r="E650" s="410" t="s">
        <v>1579</v>
      </c>
      <c r="F650" s="410" t="s">
        <v>319</v>
      </c>
      <c r="G650" s="456">
        <v>612.24</v>
      </c>
      <c r="H650" s="417">
        <v>480</v>
      </c>
      <c r="I650" s="417">
        <v>0</v>
      </c>
    </row>
    <row r="651" spans="1:9" ht="45" x14ac:dyDescent="0.2">
      <c r="A651" s="410">
        <v>643</v>
      </c>
      <c r="B651" s="410" t="s">
        <v>1172</v>
      </c>
      <c r="C651" s="410" t="s">
        <v>1173</v>
      </c>
      <c r="D651" s="410" t="s">
        <v>888</v>
      </c>
      <c r="E651" s="410" t="s">
        <v>1580</v>
      </c>
      <c r="F651" s="410" t="s">
        <v>319</v>
      </c>
      <c r="G651" s="456">
        <v>535.71</v>
      </c>
      <c r="H651" s="417">
        <v>420</v>
      </c>
      <c r="I651" s="417">
        <v>0</v>
      </c>
    </row>
    <row r="652" spans="1:9" ht="45" x14ac:dyDescent="0.2">
      <c r="A652" s="410">
        <v>644</v>
      </c>
      <c r="B652" s="410" t="s">
        <v>1123</v>
      </c>
      <c r="C652" s="410" t="s">
        <v>1168</v>
      </c>
      <c r="D652" s="410">
        <v>60001033872</v>
      </c>
      <c r="E652" s="410" t="s">
        <v>1581</v>
      </c>
      <c r="F652" s="410" t="s">
        <v>319</v>
      </c>
      <c r="G652" s="456">
        <v>573.98</v>
      </c>
      <c r="H652" s="417">
        <v>450</v>
      </c>
      <c r="I652" s="417">
        <v>0</v>
      </c>
    </row>
    <row r="653" spans="1:9" ht="45" x14ac:dyDescent="0.2">
      <c r="A653" s="410">
        <v>645</v>
      </c>
      <c r="B653" s="410" t="s">
        <v>1174</v>
      </c>
      <c r="C653" s="410" t="s">
        <v>1175</v>
      </c>
      <c r="D653" s="410" t="s">
        <v>889</v>
      </c>
      <c r="E653" s="410" t="s">
        <v>1582</v>
      </c>
      <c r="F653" s="410" t="s">
        <v>319</v>
      </c>
      <c r="G653" s="456">
        <v>688.78</v>
      </c>
      <c r="H653" s="417">
        <v>540</v>
      </c>
      <c r="I653" s="417">
        <v>0</v>
      </c>
    </row>
    <row r="654" spans="1:9" ht="45" x14ac:dyDescent="0.2">
      <c r="A654" s="410">
        <v>646</v>
      </c>
      <c r="B654" s="410" t="s">
        <v>1176</v>
      </c>
      <c r="C654" s="410" t="s">
        <v>1177</v>
      </c>
      <c r="D654" s="410" t="s">
        <v>890</v>
      </c>
      <c r="E654" s="410" t="s">
        <v>1583</v>
      </c>
      <c r="F654" s="410" t="s">
        <v>319</v>
      </c>
      <c r="G654" s="456">
        <v>262.5</v>
      </c>
      <c r="H654" s="417">
        <v>210</v>
      </c>
      <c r="I654" s="417">
        <v>0</v>
      </c>
    </row>
    <row r="655" spans="1:9" ht="45" x14ac:dyDescent="0.2">
      <c r="A655" s="410">
        <v>647</v>
      </c>
      <c r="B655" s="410" t="s">
        <v>1116</v>
      </c>
      <c r="C655" s="410" t="s">
        <v>1178</v>
      </c>
      <c r="D655" s="410" t="s">
        <v>891</v>
      </c>
      <c r="E655" s="410" t="s">
        <v>1584</v>
      </c>
      <c r="F655" s="410" t="s">
        <v>319</v>
      </c>
      <c r="G655" s="456">
        <v>382.65</v>
      </c>
      <c r="H655" s="417">
        <v>300</v>
      </c>
      <c r="I655" s="417">
        <v>0</v>
      </c>
    </row>
    <row r="656" spans="1:9" ht="30" x14ac:dyDescent="0.2">
      <c r="A656" s="410">
        <v>648</v>
      </c>
      <c r="B656" s="410" t="s">
        <v>1179</v>
      </c>
      <c r="C656" s="410" t="s">
        <v>1180</v>
      </c>
      <c r="D656" s="410" t="s">
        <v>892</v>
      </c>
      <c r="E656" s="410" t="s">
        <v>1585</v>
      </c>
      <c r="F656" s="410" t="s">
        <v>319</v>
      </c>
      <c r="G656" s="456">
        <v>1147.96</v>
      </c>
      <c r="H656" s="417">
        <v>900</v>
      </c>
      <c r="I656" s="417">
        <v>75</v>
      </c>
    </row>
    <row r="657" spans="1:9" ht="45" x14ac:dyDescent="0.2">
      <c r="A657" s="410">
        <v>649</v>
      </c>
      <c r="B657" s="410" t="s">
        <v>1181</v>
      </c>
      <c r="C657" s="410" t="s">
        <v>1182</v>
      </c>
      <c r="D657" s="410">
        <v>59001024846</v>
      </c>
      <c r="E657" s="410" t="s">
        <v>1586</v>
      </c>
      <c r="F657" s="410" t="s">
        <v>319</v>
      </c>
      <c r="G657" s="456">
        <v>535.71</v>
      </c>
      <c r="H657" s="417">
        <v>420</v>
      </c>
      <c r="I657" s="417">
        <v>0</v>
      </c>
    </row>
    <row r="658" spans="1:9" ht="75" x14ac:dyDescent="0.2">
      <c r="A658" s="410">
        <v>650</v>
      </c>
      <c r="B658" s="410" t="s">
        <v>1183</v>
      </c>
      <c r="C658" s="410" t="s">
        <v>1184</v>
      </c>
      <c r="D658" s="410" t="s">
        <v>893</v>
      </c>
      <c r="E658" s="410" t="s">
        <v>1587</v>
      </c>
      <c r="F658" s="410" t="s">
        <v>319</v>
      </c>
      <c r="G658" s="456">
        <v>612.24</v>
      </c>
      <c r="H658" s="417">
        <v>480</v>
      </c>
      <c r="I658" s="417">
        <v>0</v>
      </c>
    </row>
    <row r="659" spans="1:9" ht="45" x14ac:dyDescent="0.2">
      <c r="A659" s="410">
        <v>651</v>
      </c>
      <c r="B659" s="410" t="s">
        <v>1185</v>
      </c>
      <c r="C659" s="410" t="s">
        <v>1186</v>
      </c>
      <c r="D659" s="410">
        <v>59001001547</v>
      </c>
      <c r="E659" s="410" t="s">
        <v>1588</v>
      </c>
      <c r="F659" s="410" t="s">
        <v>319</v>
      </c>
      <c r="G659" s="456">
        <v>688.78</v>
      </c>
      <c r="H659" s="417">
        <v>540</v>
      </c>
      <c r="I659" s="417">
        <v>0</v>
      </c>
    </row>
    <row r="660" spans="1:9" ht="30" x14ac:dyDescent="0.2">
      <c r="A660" s="410">
        <v>652</v>
      </c>
      <c r="B660" s="410" t="s">
        <v>1187</v>
      </c>
      <c r="C660" s="410" t="s">
        <v>1188</v>
      </c>
      <c r="D660" s="410" t="s">
        <v>894</v>
      </c>
      <c r="E660" s="410" t="s">
        <v>1589</v>
      </c>
      <c r="F660" s="410" t="s">
        <v>319</v>
      </c>
      <c r="G660" s="456">
        <v>382.65</v>
      </c>
      <c r="H660" s="417">
        <v>300</v>
      </c>
      <c r="I660" s="417">
        <v>0</v>
      </c>
    </row>
    <row r="661" spans="1:9" ht="30" x14ac:dyDescent="0.2">
      <c r="A661" s="410">
        <v>653</v>
      </c>
      <c r="B661" s="410" t="s">
        <v>1189</v>
      </c>
      <c r="C661" s="410" t="s">
        <v>1190</v>
      </c>
      <c r="D661" s="410">
        <v>20001022189</v>
      </c>
      <c r="E661" s="410" t="s">
        <v>1590</v>
      </c>
      <c r="F661" s="410" t="s">
        <v>319</v>
      </c>
      <c r="G661" s="456">
        <v>573.98</v>
      </c>
      <c r="H661" s="417">
        <v>450</v>
      </c>
      <c r="I661" s="417">
        <v>0</v>
      </c>
    </row>
    <row r="662" spans="1:9" ht="45" x14ac:dyDescent="0.2">
      <c r="A662" s="410">
        <v>654</v>
      </c>
      <c r="B662" s="410" t="s">
        <v>1191</v>
      </c>
      <c r="C662" s="410" t="s">
        <v>1192</v>
      </c>
      <c r="D662" s="410">
        <v>20001042625</v>
      </c>
      <c r="E662" s="410" t="s">
        <v>1591</v>
      </c>
      <c r="F662" s="410" t="s">
        <v>319</v>
      </c>
      <c r="G662" s="456">
        <v>262.5</v>
      </c>
      <c r="H662" s="417">
        <v>210</v>
      </c>
      <c r="I662" s="417">
        <v>0</v>
      </c>
    </row>
    <row r="663" spans="1:9" ht="45" x14ac:dyDescent="0.2">
      <c r="A663" s="410">
        <v>655</v>
      </c>
      <c r="B663" s="410" t="s">
        <v>1189</v>
      </c>
      <c r="C663" s="410" t="s">
        <v>1193</v>
      </c>
      <c r="D663" s="410" t="s">
        <v>895</v>
      </c>
      <c r="E663" s="410" t="s">
        <v>1592</v>
      </c>
      <c r="F663" s="410" t="s">
        <v>319</v>
      </c>
      <c r="G663" s="456">
        <v>344.39</v>
      </c>
      <c r="H663" s="417">
        <v>270</v>
      </c>
      <c r="I663" s="417">
        <v>0</v>
      </c>
    </row>
    <row r="664" spans="1:9" ht="45" x14ac:dyDescent="0.2">
      <c r="A664" s="410">
        <v>656</v>
      </c>
      <c r="B664" s="410" t="s">
        <v>1194</v>
      </c>
      <c r="C664" s="410" t="s">
        <v>1195</v>
      </c>
      <c r="D664" s="410" t="s">
        <v>1522</v>
      </c>
      <c r="E664" s="410" t="s">
        <v>1593</v>
      </c>
      <c r="F664" s="410" t="s">
        <v>319</v>
      </c>
      <c r="G664" s="456">
        <v>191.33</v>
      </c>
      <c r="H664" s="417">
        <v>150</v>
      </c>
      <c r="I664" s="417">
        <v>0</v>
      </c>
    </row>
    <row r="665" spans="1:9" ht="30" x14ac:dyDescent="0.2">
      <c r="A665" s="410">
        <v>657</v>
      </c>
      <c r="B665" s="410" t="s">
        <v>1196</v>
      </c>
      <c r="C665" s="410" t="s">
        <v>1197</v>
      </c>
      <c r="D665" s="410" t="s">
        <v>896</v>
      </c>
      <c r="E665" s="410" t="s">
        <v>1594</v>
      </c>
      <c r="F665" s="410" t="s">
        <v>319</v>
      </c>
      <c r="G665" s="456">
        <v>612.24</v>
      </c>
      <c r="H665" s="417">
        <v>480</v>
      </c>
      <c r="I665" s="417">
        <v>0</v>
      </c>
    </row>
    <row r="666" spans="1:9" ht="45" x14ac:dyDescent="0.2">
      <c r="A666" s="410">
        <v>658</v>
      </c>
      <c r="B666" s="410" t="s">
        <v>1198</v>
      </c>
      <c r="C666" s="410" t="s">
        <v>1199</v>
      </c>
      <c r="D666" s="410" t="s">
        <v>897</v>
      </c>
      <c r="E666" s="410" t="s">
        <v>1595</v>
      </c>
      <c r="F666" s="410" t="s">
        <v>319</v>
      </c>
      <c r="G666" s="456">
        <v>267.86</v>
      </c>
      <c r="H666" s="417">
        <v>210</v>
      </c>
      <c r="I666" s="417">
        <v>0</v>
      </c>
    </row>
    <row r="667" spans="1:9" ht="30" x14ac:dyDescent="0.2">
      <c r="A667" s="410">
        <v>659</v>
      </c>
      <c r="B667" s="410" t="s">
        <v>1200</v>
      </c>
      <c r="C667" s="410" t="s">
        <v>1201</v>
      </c>
      <c r="D667" s="410" t="s">
        <v>898</v>
      </c>
      <c r="E667" s="410" t="s">
        <v>1596</v>
      </c>
      <c r="F667" s="410" t="s">
        <v>319</v>
      </c>
      <c r="G667" s="456">
        <v>191.33</v>
      </c>
      <c r="H667" s="417">
        <v>150</v>
      </c>
      <c r="I667" s="417">
        <v>0</v>
      </c>
    </row>
    <row r="668" spans="1:9" ht="45" x14ac:dyDescent="0.2">
      <c r="A668" s="410">
        <v>660</v>
      </c>
      <c r="B668" s="410" t="s">
        <v>1202</v>
      </c>
      <c r="C668" s="410" t="s">
        <v>1203</v>
      </c>
      <c r="D668" s="410" t="s">
        <v>899</v>
      </c>
      <c r="E668" s="410" t="s">
        <v>1597</v>
      </c>
      <c r="F668" s="410" t="s">
        <v>319</v>
      </c>
      <c r="G668" s="456">
        <v>306.12</v>
      </c>
      <c r="H668" s="417">
        <v>240</v>
      </c>
      <c r="I668" s="417">
        <v>0</v>
      </c>
    </row>
    <row r="669" spans="1:9" ht="45" x14ac:dyDescent="0.2">
      <c r="A669" s="410">
        <v>661</v>
      </c>
      <c r="B669" s="410" t="s">
        <v>1204</v>
      </c>
      <c r="C669" s="410" t="s">
        <v>1190</v>
      </c>
      <c r="D669" s="410" t="s">
        <v>900</v>
      </c>
      <c r="E669" s="410" t="s">
        <v>1598</v>
      </c>
      <c r="F669" s="410" t="s">
        <v>319</v>
      </c>
      <c r="G669" s="456">
        <v>131.25</v>
      </c>
      <c r="H669" s="417">
        <v>105</v>
      </c>
      <c r="I669" s="417">
        <v>0</v>
      </c>
    </row>
    <row r="670" spans="1:9" ht="45" x14ac:dyDescent="0.2">
      <c r="A670" s="410">
        <v>662</v>
      </c>
      <c r="B670" s="410" t="s">
        <v>1205</v>
      </c>
      <c r="C670" s="410" t="s">
        <v>1206</v>
      </c>
      <c r="D670" s="410" t="s">
        <v>901</v>
      </c>
      <c r="E670" s="410" t="s">
        <v>1599</v>
      </c>
      <c r="F670" s="410" t="s">
        <v>319</v>
      </c>
      <c r="G670" s="456">
        <v>133.93</v>
      </c>
      <c r="H670" s="417">
        <v>105</v>
      </c>
      <c r="I670" s="417">
        <v>0</v>
      </c>
    </row>
    <row r="671" spans="1:9" ht="45" x14ac:dyDescent="0.2">
      <c r="A671" s="410">
        <v>663</v>
      </c>
      <c r="B671" s="410" t="s">
        <v>1127</v>
      </c>
      <c r="C671" s="410" t="s">
        <v>1207</v>
      </c>
      <c r="D671" s="410" t="s">
        <v>902</v>
      </c>
      <c r="E671" s="410" t="s">
        <v>1600</v>
      </c>
      <c r="F671" s="410" t="s">
        <v>319</v>
      </c>
      <c r="G671" s="456">
        <v>191.33</v>
      </c>
      <c r="H671" s="417">
        <v>150</v>
      </c>
      <c r="I671" s="417">
        <v>0</v>
      </c>
    </row>
    <row r="672" spans="1:9" ht="45" x14ac:dyDescent="0.2">
      <c r="A672" s="410">
        <v>664</v>
      </c>
      <c r="B672" s="410" t="s">
        <v>1101</v>
      </c>
      <c r="C672" s="410" t="s">
        <v>1208</v>
      </c>
      <c r="D672" s="410" t="s">
        <v>1523</v>
      </c>
      <c r="E672" s="410" t="s">
        <v>1601</v>
      </c>
      <c r="F672" s="410" t="s">
        <v>319</v>
      </c>
      <c r="G672" s="456">
        <v>382.65</v>
      </c>
      <c r="H672" s="417">
        <v>300</v>
      </c>
      <c r="I672" s="417">
        <v>0</v>
      </c>
    </row>
    <row r="673" spans="1:9" ht="45" x14ac:dyDescent="0.2">
      <c r="A673" s="410">
        <v>665</v>
      </c>
      <c r="B673" s="410" t="s">
        <v>1209</v>
      </c>
      <c r="C673" s="410" t="s">
        <v>1210</v>
      </c>
      <c r="D673" s="410">
        <v>36001003603</v>
      </c>
      <c r="E673" s="410" t="s">
        <v>1602</v>
      </c>
      <c r="F673" s="410" t="s">
        <v>319</v>
      </c>
      <c r="G673" s="456">
        <v>300</v>
      </c>
      <c r="H673" s="417">
        <v>240</v>
      </c>
      <c r="I673" s="417">
        <v>0</v>
      </c>
    </row>
    <row r="674" spans="1:9" ht="45" x14ac:dyDescent="0.2">
      <c r="A674" s="410">
        <v>666</v>
      </c>
      <c r="B674" s="410" t="s">
        <v>1211</v>
      </c>
      <c r="C674" s="410" t="s">
        <v>1212</v>
      </c>
      <c r="D674" s="410" t="s">
        <v>903</v>
      </c>
      <c r="E674" s="410" t="s">
        <v>1603</v>
      </c>
      <c r="F674" s="410" t="s">
        <v>319</v>
      </c>
      <c r="G674" s="456">
        <v>267.86</v>
      </c>
      <c r="H674" s="417">
        <v>210</v>
      </c>
      <c r="I674" s="417">
        <v>0</v>
      </c>
    </row>
    <row r="675" spans="1:9" ht="45" x14ac:dyDescent="0.2">
      <c r="A675" s="410">
        <v>667</v>
      </c>
      <c r="B675" s="410" t="s">
        <v>1101</v>
      </c>
      <c r="C675" s="410" t="s">
        <v>1213</v>
      </c>
      <c r="D675" s="410" t="s">
        <v>904</v>
      </c>
      <c r="E675" s="410" t="s">
        <v>1604</v>
      </c>
      <c r="F675" s="410" t="s">
        <v>319</v>
      </c>
      <c r="G675" s="456">
        <v>18.23</v>
      </c>
      <c r="H675" s="417">
        <v>14.29</v>
      </c>
      <c r="I675" s="417">
        <v>0</v>
      </c>
    </row>
    <row r="676" spans="1:9" ht="45" x14ac:dyDescent="0.2">
      <c r="A676" s="410">
        <v>668</v>
      </c>
      <c r="B676" s="410" t="s">
        <v>1099</v>
      </c>
      <c r="C676" s="410" t="s">
        <v>2056</v>
      </c>
      <c r="D676" s="410" t="s">
        <v>2072</v>
      </c>
      <c r="E676" s="410" t="s">
        <v>1604</v>
      </c>
      <c r="F676" s="410" t="s">
        <v>319</v>
      </c>
      <c r="G676" s="456">
        <v>173.1</v>
      </c>
      <c r="H676" s="417">
        <v>135.71</v>
      </c>
      <c r="I676" s="417">
        <v>0</v>
      </c>
    </row>
    <row r="677" spans="1:9" ht="45" x14ac:dyDescent="0.2">
      <c r="A677" s="410">
        <v>669</v>
      </c>
      <c r="B677" s="410" t="s">
        <v>1099</v>
      </c>
      <c r="C677" s="410" t="s">
        <v>1214</v>
      </c>
      <c r="D677" s="410">
        <v>13001062585</v>
      </c>
      <c r="E677" s="410" t="s">
        <v>1605</v>
      </c>
      <c r="F677" s="410" t="s">
        <v>319</v>
      </c>
      <c r="G677" s="456">
        <v>382.65</v>
      </c>
      <c r="H677" s="417">
        <v>300</v>
      </c>
      <c r="I677" s="417">
        <v>0</v>
      </c>
    </row>
    <row r="678" spans="1:9" ht="45" x14ac:dyDescent="0.2">
      <c r="A678" s="410">
        <v>670</v>
      </c>
      <c r="B678" s="410" t="s">
        <v>1215</v>
      </c>
      <c r="C678" s="410" t="s">
        <v>1216</v>
      </c>
      <c r="D678" s="410" t="s">
        <v>905</v>
      </c>
      <c r="E678" s="410" t="s">
        <v>1606</v>
      </c>
      <c r="F678" s="410" t="s">
        <v>319</v>
      </c>
      <c r="G678" s="456">
        <v>306.12</v>
      </c>
      <c r="H678" s="417">
        <v>240</v>
      </c>
      <c r="I678" s="417">
        <v>0</v>
      </c>
    </row>
    <row r="679" spans="1:9" ht="45" x14ac:dyDescent="0.2">
      <c r="A679" s="410">
        <v>671</v>
      </c>
      <c r="B679" s="410" t="s">
        <v>1217</v>
      </c>
      <c r="C679" s="410" t="s">
        <v>1218</v>
      </c>
      <c r="D679" s="410">
        <v>13001067259</v>
      </c>
      <c r="E679" s="410" t="s">
        <v>1607</v>
      </c>
      <c r="F679" s="410" t="s">
        <v>319</v>
      </c>
      <c r="G679" s="456">
        <v>267.86</v>
      </c>
      <c r="H679" s="417">
        <v>210</v>
      </c>
      <c r="I679" s="417">
        <v>0</v>
      </c>
    </row>
    <row r="680" spans="1:9" ht="45" x14ac:dyDescent="0.2">
      <c r="A680" s="410">
        <v>672</v>
      </c>
      <c r="B680" s="410" t="s">
        <v>1127</v>
      </c>
      <c r="C680" s="410" t="s">
        <v>1219</v>
      </c>
      <c r="D680" s="410" t="s">
        <v>906</v>
      </c>
      <c r="E680" s="410" t="s">
        <v>1608</v>
      </c>
      <c r="F680" s="410" t="s">
        <v>319</v>
      </c>
      <c r="G680" s="456">
        <v>191.33</v>
      </c>
      <c r="H680" s="417">
        <v>150</v>
      </c>
      <c r="I680" s="417">
        <v>0</v>
      </c>
    </row>
    <row r="681" spans="1:9" ht="30" x14ac:dyDescent="0.2">
      <c r="A681" s="410">
        <v>673</v>
      </c>
      <c r="B681" s="410" t="s">
        <v>1220</v>
      </c>
      <c r="C681" s="410" t="s">
        <v>1221</v>
      </c>
      <c r="D681" s="410" t="s">
        <v>907</v>
      </c>
      <c r="E681" s="410" t="s">
        <v>1609</v>
      </c>
      <c r="F681" s="410" t="s">
        <v>319</v>
      </c>
      <c r="G681" s="456">
        <v>1147.96</v>
      </c>
      <c r="H681" s="417">
        <v>900</v>
      </c>
      <c r="I681" s="417">
        <v>75</v>
      </c>
    </row>
    <row r="682" spans="1:9" ht="45" x14ac:dyDescent="0.2">
      <c r="A682" s="410">
        <v>674</v>
      </c>
      <c r="B682" s="410" t="s">
        <v>1151</v>
      </c>
      <c r="C682" s="410" t="s">
        <v>1222</v>
      </c>
      <c r="D682" s="410" t="s">
        <v>908</v>
      </c>
      <c r="E682" s="410" t="s">
        <v>1610</v>
      </c>
      <c r="F682" s="410" t="s">
        <v>319</v>
      </c>
      <c r="G682" s="456">
        <v>765.31</v>
      </c>
      <c r="H682" s="417">
        <v>600</v>
      </c>
      <c r="I682" s="417">
        <v>0</v>
      </c>
    </row>
    <row r="683" spans="1:9" ht="45" x14ac:dyDescent="0.2">
      <c r="A683" s="410">
        <v>675</v>
      </c>
      <c r="B683" s="410" t="s">
        <v>1223</v>
      </c>
      <c r="C683" s="410" t="s">
        <v>1224</v>
      </c>
      <c r="D683" s="410" t="s">
        <v>1524</v>
      </c>
      <c r="E683" s="410" t="s">
        <v>1611</v>
      </c>
      <c r="F683" s="410" t="s">
        <v>319</v>
      </c>
      <c r="G683" s="456">
        <v>267.86</v>
      </c>
      <c r="H683" s="417">
        <v>210</v>
      </c>
      <c r="I683" s="417">
        <v>0</v>
      </c>
    </row>
    <row r="684" spans="1:9" ht="45" x14ac:dyDescent="0.2">
      <c r="A684" s="410">
        <v>676</v>
      </c>
      <c r="B684" s="410" t="s">
        <v>1099</v>
      </c>
      <c r="C684" s="410" t="s">
        <v>1225</v>
      </c>
      <c r="D684" s="410" t="s">
        <v>909</v>
      </c>
      <c r="E684" s="410" t="s">
        <v>1612</v>
      </c>
      <c r="F684" s="410" t="s">
        <v>319</v>
      </c>
      <c r="G684" s="456">
        <v>382.65</v>
      </c>
      <c r="H684" s="417">
        <v>300</v>
      </c>
      <c r="I684" s="417">
        <v>0</v>
      </c>
    </row>
    <row r="685" spans="1:9" ht="30" x14ac:dyDescent="0.2">
      <c r="A685" s="410">
        <v>677</v>
      </c>
      <c r="B685" s="410" t="s">
        <v>1226</v>
      </c>
      <c r="C685" s="410" t="s">
        <v>1227</v>
      </c>
      <c r="D685" s="410" t="s">
        <v>910</v>
      </c>
      <c r="E685" s="410" t="s">
        <v>1613</v>
      </c>
      <c r="F685" s="410" t="s">
        <v>319</v>
      </c>
      <c r="G685" s="456">
        <v>1125</v>
      </c>
      <c r="H685" s="417">
        <v>900</v>
      </c>
      <c r="I685" s="417">
        <v>75</v>
      </c>
    </row>
    <row r="686" spans="1:9" ht="45" x14ac:dyDescent="0.2">
      <c r="A686" s="410">
        <v>678</v>
      </c>
      <c r="B686" s="410" t="s">
        <v>1170</v>
      </c>
      <c r="C686" s="410" t="s">
        <v>1228</v>
      </c>
      <c r="D686" s="410" t="s">
        <v>911</v>
      </c>
      <c r="E686" s="410" t="s">
        <v>1614</v>
      </c>
      <c r="F686" s="410" t="s">
        <v>319</v>
      </c>
      <c r="G686" s="456">
        <v>765.31</v>
      </c>
      <c r="H686" s="417">
        <v>600</v>
      </c>
      <c r="I686" s="417">
        <v>0</v>
      </c>
    </row>
    <row r="687" spans="1:9" ht="45" x14ac:dyDescent="0.2">
      <c r="A687" s="410">
        <v>679</v>
      </c>
      <c r="B687" s="410" t="s">
        <v>1229</v>
      </c>
      <c r="C687" s="410" t="s">
        <v>1230</v>
      </c>
      <c r="D687" s="410" t="s">
        <v>912</v>
      </c>
      <c r="E687" s="410" t="s">
        <v>1615</v>
      </c>
      <c r="F687" s="410" t="s">
        <v>319</v>
      </c>
      <c r="G687" s="456">
        <v>688.78</v>
      </c>
      <c r="H687" s="417">
        <v>540</v>
      </c>
      <c r="I687" s="417">
        <v>0</v>
      </c>
    </row>
    <row r="688" spans="1:9" ht="30" x14ac:dyDescent="0.2">
      <c r="A688" s="410">
        <v>680</v>
      </c>
      <c r="B688" s="410" t="s">
        <v>1101</v>
      </c>
      <c r="C688" s="410" t="s">
        <v>1231</v>
      </c>
      <c r="D688" s="410" t="s">
        <v>913</v>
      </c>
      <c r="E688" s="410" t="s">
        <v>1616</v>
      </c>
      <c r="F688" s="410" t="s">
        <v>319</v>
      </c>
      <c r="G688" s="456">
        <v>612.24</v>
      </c>
      <c r="H688" s="417">
        <v>480</v>
      </c>
      <c r="I688" s="417">
        <v>0</v>
      </c>
    </row>
    <row r="689" spans="1:9" ht="45" x14ac:dyDescent="0.2">
      <c r="A689" s="410">
        <v>681</v>
      </c>
      <c r="B689" s="410" t="s">
        <v>1232</v>
      </c>
      <c r="C689" s="410" t="s">
        <v>1233</v>
      </c>
      <c r="D689" s="410" t="s">
        <v>914</v>
      </c>
      <c r="E689" s="410" t="s">
        <v>1617</v>
      </c>
      <c r="F689" s="410" t="s">
        <v>319</v>
      </c>
      <c r="G689" s="456">
        <v>459.18</v>
      </c>
      <c r="H689" s="417">
        <v>360</v>
      </c>
      <c r="I689" s="417">
        <v>0</v>
      </c>
    </row>
    <row r="690" spans="1:9" ht="60" x14ac:dyDescent="0.2">
      <c r="A690" s="410">
        <v>682</v>
      </c>
      <c r="B690" s="410" t="s">
        <v>1234</v>
      </c>
      <c r="C690" s="410" t="s">
        <v>1100</v>
      </c>
      <c r="D690" s="410">
        <v>33001006804</v>
      </c>
      <c r="E690" s="410" t="s">
        <v>1618</v>
      </c>
      <c r="F690" s="410" t="s">
        <v>319</v>
      </c>
      <c r="G690" s="456">
        <v>1125</v>
      </c>
      <c r="H690" s="417">
        <v>900</v>
      </c>
      <c r="I690" s="417">
        <v>75</v>
      </c>
    </row>
    <row r="691" spans="1:9" ht="45" x14ac:dyDescent="0.2">
      <c r="A691" s="410">
        <v>683</v>
      </c>
      <c r="B691" s="410" t="s">
        <v>1235</v>
      </c>
      <c r="C691" s="410" t="s">
        <v>1236</v>
      </c>
      <c r="D691" s="410">
        <v>33001073848</v>
      </c>
      <c r="E691" s="410" t="s">
        <v>1619</v>
      </c>
      <c r="F691" s="410" t="s">
        <v>319</v>
      </c>
      <c r="G691" s="456">
        <v>688.78</v>
      </c>
      <c r="H691" s="417">
        <v>540</v>
      </c>
      <c r="I691" s="417">
        <v>0</v>
      </c>
    </row>
    <row r="692" spans="1:9" ht="30" x14ac:dyDescent="0.2">
      <c r="A692" s="410">
        <v>684</v>
      </c>
      <c r="B692" s="410" t="s">
        <v>1237</v>
      </c>
      <c r="C692" s="410" t="s">
        <v>1238</v>
      </c>
      <c r="D692" s="410">
        <v>61004055072</v>
      </c>
      <c r="E692" s="410" t="s">
        <v>1620</v>
      </c>
      <c r="F692" s="410" t="s">
        <v>319</v>
      </c>
      <c r="G692" s="456">
        <v>267.86</v>
      </c>
      <c r="H692" s="417">
        <v>210</v>
      </c>
      <c r="I692" s="417">
        <v>0</v>
      </c>
    </row>
    <row r="693" spans="1:9" ht="75" x14ac:dyDescent="0.2">
      <c r="A693" s="410">
        <v>685</v>
      </c>
      <c r="B693" s="410" t="s">
        <v>1239</v>
      </c>
      <c r="C693" s="410" t="s">
        <v>1240</v>
      </c>
      <c r="D693" s="410" t="s">
        <v>915</v>
      </c>
      <c r="E693" s="410" t="s">
        <v>1621</v>
      </c>
      <c r="F693" s="410" t="s">
        <v>319</v>
      </c>
      <c r="G693" s="456">
        <v>1020.41</v>
      </c>
      <c r="H693" s="417">
        <v>800</v>
      </c>
      <c r="I693" s="417">
        <v>50</v>
      </c>
    </row>
    <row r="694" spans="1:9" ht="45" x14ac:dyDescent="0.2">
      <c r="A694" s="410">
        <v>686</v>
      </c>
      <c r="B694" s="410" t="s">
        <v>1241</v>
      </c>
      <c r="C694" s="410" t="s">
        <v>1242</v>
      </c>
      <c r="D694" s="410" t="s">
        <v>916</v>
      </c>
      <c r="E694" s="410" t="s">
        <v>1622</v>
      </c>
      <c r="F694" s="410" t="s">
        <v>319</v>
      </c>
      <c r="G694" s="456">
        <v>1147.96</v>
      </c>
      <c r="H694" s="417">
        <v>900</v>
      </c>
      <c r="I694" s="417">
        <v>75</v>
      </c>
    </row>
    <row r="695" spans="1:9" ht="60" x14ac:dyDescent="0.2">
      <c r="A695" s="410">
        <v>687</v>
      </c>
      <c r="B695" s="410" t="s">
        <v>1243</v>
      </c>
      <c r="C695" s="410" t="s">
        <v>1244</v>
      </c>
      <c r="D695" s="410">
        <v>62007010029</v>
      </c>
      <c r="E695" s="410" t="s">
        <v>1623</v>
      </c>
      <c r="F695" s="410" t="s">
        <v>319</v>
      </c>
      <c r="G695" s="456">
        <v>382.65</v>
      </c>
      <c r="H695" s="417">
        <v>300</v>
      </c>
      <c r="I695" s="417">
        <v>0</v>
      </c>
    </row>
    <row r="696" spans="1:9" ht="45" x14ac:dyDescent="0.2">
      <c r="A696" s="410">
        <v>688</v>
      </c>
      <c r="B696" s="410" t="s">
        <v>1106</v>
      </c>
      <c r="C696" s="410" t="s">
        <v>1245</v>
      </c>
      <c r="D696" s="410" t="s">
        <v>917</v>
      </c>
      <c r="E696" s="410" t="s">
        <v>1624</v>
      </c>
      <c r="F696" s="410" t="s">
        <v>319</v>
      </c>
      <c r="G696" s="456">
        <v>229.59</v>
      </c>
      <c r="H696" s="417">
        <v>180</v>
      </c>
      <c r="I696" s="417">
        <v>0</v>
      </c>
    </row>
    <row r="697" spans="1:9" ht="45" x14ac:dyDescent="0.2">
      <c r="A697" s="410">
        <v>689</v>
      </c>
      <c r="B697" s="410" t="s">
        <v>1217</v>
      </c>
      <c r="C697" s="410" t="s">
        <v>1246</v>
      </c>
      <c r="D697" s="410" t="s">
        <v>918</v>
      </c>
      <c r="E697" s="410" t="s">
        <v>1625</v>
      </c>
      <c r="F697" s="410" t="s">
        <v>319</v>
      </c>
      <c r="G697" s="456">
        <v>765.31</v>
      </c>
      <c r="H697" s="417">
        <v>600</v>
      </c>
      <c r="I697" s="417">
        <v>0</v>
      </c>
    </row>
    <row r="698" spans="1:9" ht="45" x14ac:dyDescent="0.2">
      <c r="A698" s="410">
        <v>690</v>
      </c>
      <c r="B698" s="410" t="s">
        <v>1247</v>
      </c>
      <c r="C698" s="410" t="s">
        <v>1248</v>
      </c>
      <c r="D698" s="410" t="s">
        <v>919</v>
      </c>
      <c r="E698" s="410" t="s">
        <v>1626</v>
      </c>
      <c r="F698" s="410" t="s">
        <v>319</v>
      </c>
      <c r="G698" s="456">
        <v>688.78</v>
      </c>
      <c r="H698" s="417">
        <v>540</v>
      </c>
      <c r="I698" s="417">
        <v>0</v>
      </c>
    </row>
    <row r="699" spans="1:9" ht="45" x14ac:dyDescent="0.2">
      <c r="A699" s="410">
        <v>691</v>
      </c>
      <c r="B699" s="410" t="s">
        <v>1249</v>
      </c>
      <c r="C699" s="410" t="s">
        <v>1250</v>
      </c>
      <c r="D699" s="410" t="s">
        <v>920</v>
      </c>
      <c r="E699" s="410" t="s">
        <v>1627</v>
      </c>
      <c r="F699" s="410" t="s">
        <v>319</v>
      </c>
      <c r="G699" s="456">
        <v>1147.96</v>
      </c>
      <c r="H699" s="417">
        <v>900</v>
      </c>
      <c r="I699" s="417">
        <v>75</v>
      </c>
    </row>
    <row r="700" spans="1:9" ht="60" x14ac:dyDescent="0.2">
      <c r="A700" s="410">
        <v>692</v>
      </c>
      <c r="B700" s="410" t="s">
        <v>1187</v>
      </c>
      <c r="C700" s="410" t="s">
        <v>1251</v>
      </c>
      <c r="D700" s="410" t="s">
        <v>921</v>
      </c>
      <c r="E700" s="410" t="s">
        <v>1628</v>
      </c>
      <c r="F700" s="410" t="s">
        <v>319</v>
      </c>
      <c r="G700" s="456">
        <v>765.31</v>
      </c>
      <c r="H700" s="417">
        <v>600</v>
      </c>
      <c r="I700" s="417">
        <v>0</v>
      </c>
    </row>
    <row r="701" spans="1:9" ht="45" x14ac:dyDescent="0.2">
      <c r="A701" s="410">
        <v>693</v>
      </c>
      <c r="B701" s="410" t="s">
        <v>1099</v>
      </c>
      <c r="C701" s="410" t="s">
        <v>1252</v>
      </c>
      <c r="D701" s="410" t="s">
        <v>922</v>
      </c>
      <c r="E701" s="410" t="s">
        <v>1629</v>
      </c>
      <c r="F701" s="410" t="s">
        <v>319</v>
      </c>
      <c r="G701" s="456">
        <v>688.78</v>
      </c>
      <c r="H701" s="417">
        <v>540</v>
      </c>
      <c r="I701" s="417">
        <v>0</v>
      </c>
    </row>
    <row r="702" spans="1:9" ht="45" x14ac:dyDescent="0.2">
      <c r="A702" s="410">
        <v>694</v>
      </c>
      <c r="B702" s="410" t="s">
        <v>1110</v>
      </c>
      <c r="C702" s="410" t="s">
        <v>1253</v>
      </c>
      <c r="D702" s="410" t="s">
        <v>1525</v>
      </c>
      <c r="E702" s="410" t="s">
        <v>1630</v>
      </c>
      <c r="F702" s="410" t="s">
        <v>319</v>
      </c>
      <c r="G702" s="456">
        <v>573.98</v>
      </c>
      <c r="H702" s="417">
        <v>450</v>
      </c>
      <c r="I702" s="417">
        <v>0</v>
      </c>
    </row>
    <row r="703" spans="1:9" ht="45" x14ac:dyDescent="0.2">
      <c r="A703" s="410">
        <v>695</v>
      </c>
      <c r="B703" s="410" t="s">
        <v>1254</v>
      </c>
      <c r="C703" s="410" t="s">
        <v>1255</v>
      </c>
      <c r="D703" s="410" t="s">
        <v>923</v>
      </c>
      <c r="E703" s="410" t="s">
        <v>1631</v>
      </c>
      <c r="F703" s="410" t="s">
        <v>319</v>
      </c>
      <c r="G703" s="456">
        <v>612.24</v>
      </c>
      <c r="H703" s="417">
        <v>480</v>
      </c>
      <c r="I703" s="417">
        <v>0</v>
      </c>
    </row>
    <row r="704" spans="1:9" ht="45" x14ac:dyDescent="0.2">
      <c r="A704" s="410">
        <v>696</v>
      </c>
      <c r="B704" s="410" t="s">
        <v>1256</v>
      </c>
      <c r="C704" s="410" t="s">
        <v>1257</v>
      </c>
      <c r="D704" s="410" t="s">
        <v>924</v>
      </c>
      <c r="E704" s="410" t="s">
        <v>1632</v>
      </c>
      <c r="F704" s="410" t="s">
        <v>319</v>
      </c>
      <c r="G704" s="456">
        <v>535.71</v>
      </c>
      <c r="H704" s="417">
        <v>420</v>
      </c>
      <c r="I704" s="417">
        <v>0</v>
      </c>
    </row>
    <row r="705" spans="1:9" ht="45" x14ac:dyDescent="0.2">
      <c r="A705" s="410">
        <v>697</v>
      </c>
      <c r="B705" s="410" t="s">
        <v>1145</v>
      </c>
      <c r="C705" s="410" t="s">
        <v>1258</v>
      </c>
      <c r="D705" s="410" t="s">
        <v>925</v>
      </c>
      <c r="E705" s="410" t="s">
        <v>1633</v>
      </c>
      <c r="F705" s="410" t="s">
        <v>319</v>
      </c>
      <c r="G705" s="456">
        <v>459.18</v>
      </c>
      <c r="H705" s="417">
        <v>360</v>
      </c>
      <c r="I705" s="417">
        <v>0</v>
      </c>
    </row>
    <row r="706" spans="1:9" ht="30" x14ac:dyDescent="0.2">
      <c r="A706" s="410">
        <v>698</v>
      </c>
      <c r="B706" s="410" t="s">
        <v>1157</v>
      </c>
      <c r="C706" s="410" t="s">
        <v>1259</v>
      </c>
      <c r="D706" s="410">
        <v>35001108788</v>
      </c>
      <c r="E706" s="410" t="s">
        <v>2086</v>
      </c>
      <c r="F706" s="410" t="s">
        <v>319</v>
      </c>
      <c r="G706" s="456">
        <v>382.65</v>
      </c>
      <c r="H706" s="417">
        <v>300</v>
      </c>
      <c r="I706" s="417">
        <v>0</v>
      </c>
    </row>
    <row r="707" spans="1:9" ht="45" x14ac:dyDescent="0.2">
      <c r="A707" s="410">
        <v>699</v>
      </c>
      <c r="B707" s="410" t="s">
        <v>1260</v>
      </c>
      <c r="C707" s="410" t="s">
        <v>1261</v>
      </c>
      <c r="D707" s="410" t="s">
        <v>838</v>
      </c>
      <c r="E707" s="410" t="s">
        <v>1634</v>
      </c>
      <c r="F707" s="410" t="s">
        <v>319</v>
      </c>
      <c r="G707" s="456">
        <v>1147.96</v>
      </c>
      <c r="H707" s="417">
        <v>900</v>
      </c>
      <c r="I707" s="417">
        <v>75</v>
      </c>
    </row>
    <row r="708" spans="1:9" ht="60" x14ac:dyDescent="0.2">
      <c r="A708" s="410">
        <v>700</v>
      </c>
      <c r="B708" s="410" t="s">
        <v>1241</v>
      </c>
      <c r="C708" s="410" t="s">
        <v>1262</v>
      </c>
      <c r="D708" s="410" t="s">
        <v>926</v>
      </c>
      <c r="E708" s="410" t="s">
        <v>1635</v>
      </c>
      <c r="F708" s="410" t="s">
        <v>319</v>
      </c>
      <c r="G708" s="456">
        <v>750</v>
      </c>
      <c r="H708" s="417">
        <v>600</v>
      </c>
      <c r="I708" s="417">
        <v>0</v>
      </c>
    </row>
    <row r="709" spans="1:9" ht="45" x14ac:dyDescent="0.2">
      <c r="A709" s="410">
        <v>701</v>
      </c>
      <c r="B709" s="410" t="s">
        <v>1093</v>
      </c>
      <c r="C709" s="410" t="s">
        <v>1218</v>
      </c>
      <c r="D709" s="410" t="s">
        <v>927</v>
      </c>
      <c r="E709" s="410" t="s">
        <v>1636</v>
      </c>
      <c r="F709" s="410" t="s">
        <v>319</v>
      </c>
      <c r="G709" s="456">
        <v>675</v>
      </c>
      <c r="H709" s="417">
        <v>540</v>
      </c>
      <c r="I709" s="417">
        <v>0</v>
      </c>
    </row>
    <row r="710" spans="1:9" ht="45" x14ac:dyDescent="0.2">
      <c r="A710" s="410">
        <v>702</v>
      </c>
      <c r="B710" s="410" t="s">
        <v>1263</v>
      </c>
      <c r="C710" s="410" t="s">
        <v>1264</v>
      </c>
      <c r="D710" s="410" t="s">
        <v>928</v>
      </c>
      <c r="E710" s="410" t="s">
        <v>1637</v>
      </c>
      <c r="F710" s="410" t="s">
        <v>319</v>
      </c>
      <c r="G710" s="456">
        <v>459.18</v>
      </c>
      <c r="H710" s="417">
        <v>360</v>
      </c>
      <c r="I710" s="417">
        <v>0</v>
      </c>
    </row>
    <row r="711" spans="1:9" ht="45" x14ac:dyDescent="0.2">
      <c r="A711" s="410">
        <v>703</v>
      </c>
      <c r="B711" s="410" t="s">
        <v>1265</v>
      </c>
      <c r="C711" s="410" t="s">
        <v>1266</v>
      </c>
      <c r="D711" s="410" t="s">
        <v>929</v>
      </c>
      <c r="E711" s="410" t="s">
        <v>1638</v>
      </c>
      <c r="F711" s="410" t="s">
        <v>319</v>
      </c>
      <c r="G711" s="456">
        <v>1125</v>
      </c>
      <c r="H711" s="417">
        <v>900</v>
      </c>
      <c r="I711" s="417">
        <v>75</v>
      </c>
    </row>
    <row r="712" spans="1:9" ht="60" x14ac:dyDescent="0.2">
      <c r="A712" s="410">
        <v>704</v>
      </c>
      <c r="B712" s="410" t="s">
        <v>1267</v>
      </c>
      <c r="C712" s="410" t="s">
        <v>1268</v>
      </c>
      <c r="D712" s="410" t="s">
        <v>930</v>
      </c>
      <c r="E712" s="410" t="s">
        <v>1639</v>
      </c>
      <c r="F712" s="410" t="s">
        <v>319</v>
      </c>
      <c r="G712" s="456">
        <v>765.31</v>
      </c>
      <c r="H712" s="417">
        <v>600</v>
      </c>
      <c r="I712" s="417">
        <v>0</v>
      </c>
    </row>
    <row r="713" spans="1:9" ht="45" x14ac:dyDescent="0.2">
      <c r="A713" s="410">
        <v>705</v>
      </c>
      <c r="B713" s="410" t="s">
        <v>1099</v>
      </c>
      <c r="C713" s="410" t="s">
        <v>2057</v>
      </c>
      <c r="D713" s="410" t="s">
        <v>931</v>
      </c>
      <c r="E713" s="410" t="s">
        <v>1640</v>
      </c>
      <c r="F713" s="410" t="s">
        <v>319</v>
      </c>
      <c r="G713" s="456">
        <v>688.78</v>
      </c>
      <c r="H713" s="417">
        <v>540</v>
      </c>
      <c r="I713" s="417">
        <v>0</v>
      </c>
    </row>
    <row r="714" spans="1:9" ht="45" x14ac:dyDescent="0.2">
      <c r="A714" s="410">
        <v>706</v>
      </c>
      <c r="B714" s="410" t="s">
        <v>1217</v>
      </c>
      <c r="C714" s="410" t="s">
        <v>1269</v>
      </c>
      <c r="D714" s="410" t="s">
        <v>932</v>
      </c>
      <c r="E714" s="410" t="s">
        <v>1641</v>
      </c>
      <c r="F714" s="410" t="s">
        <v>319</v>
      </c>
      <c r="G714" s="456">
        <v>459.18</v>
      </c>
      <c r="H714" s="417">
        <v>360</v>
      </c>
      <c r="I714" s="417">
        <v>0</v>
      </c>
    </row>
    <row r="715" spans="1:9" ht="45" x14ac:dyDescent="0.2">
      <c r="A715" s="410">
        <v>707</v>
      </c>
      <c r="B715" s="410" t="s">
        <v>1157</v>
      </c>
      <c r="C715" s="410" t="s">
        <v>1270</v>
      </c>
      <c r="D715" s="410" t="s">
        <v>933</v>
      </c>
      <c r="E715" s="410" t="s">
        <v>1642</v>
      </c>
      <c r="F715" s="410" t="s">
        <v>319</v>
      </c>
      <c r="G715" s="456">
        <v>688.78</v>
      </c>
      <c r="H715" s="417">
        <v>540</v>
      </c>
      <c r="I715" s="417">
        <v>0</v>
      </c>
    </row>
    <row r="716" spans="1:9" ht="45" x14ac:dyDescent="0.2">
      <c r="A716" s="410">
        <v>708</v>
      </c>
      <c r="B716" s="410" t="s">
        <v>1271</v>
      </c>
      <c r="C716" s="410" t="s">
        <v>1272</v>
      </c>
      <c r="D716" s="410" t="s">
        <v>934</v>
      </c>
      <c r="E716" s="410" t="s">
        <v>1643</v>
      </c>
      <c r="F716" s="410" t="s">
        <v>319</v>
      </c>
      <c r="G716" s="456">
        <v>1125</v>
      </c>
      <c r="H716" s="417">
        <v>900</v>
      </c>
      <c r="I716" s="417">
        <v>75</v>
      </c>
    </row>
    <row r="717" spans="1:9" ht="45" x14ac:dyDescent="0.2">
      <c r="A717" s="410">
        <v>709</v>
      </c>
      <c r="B717" s="410" t="s">
        <v>1273</v>
      </c>
      <c r="C717" s="410" t="s">
        <v>1274</v>
      </c>
      <c r="D717" s="410" t="s">
        <v>935</v>
      </c>
      <c r="E717" s="410" t="s">
        <v>1644</v>
      </c>
      <c r="F717" s="410" t="s">
        <v>319</v>
      </c>
      <c r="G717" s="456">
        <v>267.86</v>
      </c>
      <c r="H717" s="417">
        <v>210</v>
      </c>
      <c r="I717" s="417">
        <v>0</v>
      </c>
    </row>
    <row r="718" spans="1:9" ht="45" x14ac:dyDescent="0.2">
      <c r="A718" s="410">
        <v>710</v>
      </c>
      <c r="B718" s="410" t="s">
        <v>1223</v>
      </c>
      <c r="C718" s="410" t="s">
        <v>1275</v>
      </c>
      <c r="D718" s="410" t="s">
        <v>936</v>
      </c>
      <c r="E718" s="410" t="s">
        <v>1645</v>
      </c>
      <c r="F718" s="410" t="s">
        <v>319</v>
      </c>
      <c r="G718" s="456">
        <v>650.51</v>
      </c>
      <c r="H718" s="417">
        <v>510</v>
      </c>
      <c r="I718" s="417">
        <v>0</v>
      </c>
    </row>
    <row r="719" spans="1:9" ht="45" x14ac:dyDescent="0.2">
      <c r="A719" s="410">
        <v>711</v>
      </c>
      <c r="B719" s="410" t="s">
        <v>1276</v>
      </c>
      <c r="C719" s="410" t="s">
        <v>1277</v>
      </c>
      <c r="D719" s="410" t="s">
        <v>937</v>
      </c>
      <c r="E719" s="410" t="s">
        <v>1645</v>
      </c>
      <c r="F719" s="410" t="s">
        <v>319</v>
      </c>
      <c r="G719" s="456">
        <v>637.5</v>
      </c>
      <c r="H719" s="417">
        <v>510</v>
      </c>
      <c r="I719" s="417">
        <v>0</v>
      </c>
    </row>
    <row r="720" spans="1:9" ht="45" x14ac:dyDescent="0.2">
      <c r="A720" s="410">
        <v>712</v>
      </c>
      <c r="B720" s="410" t="s">
        <v>1278</v>
      </c>
      <c r="C720" s="410" t="s">
        <v>1279</v>
      </c>
      <c r="D720" s="410" t="s">
        <v>938</v>
      </c>
      <c r="E720" s="410" t="s">
        <v>1646</v>
      </c>
      <c r="F720" s="410" t="s">
        <v>319</v>
      </c>
      <c r="G720" s="456">
        <v>612.24</v>
      </c>
      <c r="H720" s="417">
        <v>480</v>
      </c>
      <c r="I720" s="417">
        <v>0</v>
      </c>
    </row>
    <row r="721" spans="1:9" ht="45" x14ac:dyDescent="0.2">
      <c r="A721" s="410">
        <v>713</v>
      </c>
      <c r="B721" s="410" t="s">
        <v>1101</v>
      </c>
      <c r="C721" s="410" t="s">
        <v>1280</v>
      </c>
      <c r="D721" s="410" t="s">
        <v>939</v>
      </c>
      <c r="E721" s="410" t="s">
        <v>1647</v>
      </c>
      <c r="F721" s="410" t="s">
        <v>319</v>
      </c>
      <c r="G721" s="456">
        <v>562.5</v>
      </c>
      <c r="H721" s="417">
        <v>450</v>
      </c>
      <c r="I721" s="417">
        <v>0</v>
      </c>
    </row>
    <row r="722" spans="1:9" ht="60" x14ac:dyDescent="0.2">
      <c r="A722" s="410">
        <v>714</v>
      </c>
      <c r="B722" s="410" t="s">
        <v>1123</v>
      </c>
      <c r="C722" s="410" t="s">
        <v>1281</v>
      </c>
      <c r="D722" s="410" t="s">
        <v>940</v>
      </c>
      <c r="E722" s="410" t="s">
        <v>1648</v>
      </c>
      <c r="F722" s="410" t="s">
        <v>319</v>
      </c>
      <c r="G722" s="456">
        <v>765.31</v>
      </c>
      <c r="H722" s="417">
        <v>600</v>
      </c>
      <c r="I722" s="417">
        <v>0</v>
      </c>
    </row>
    <row r="723" spans="1:9" ht="60" x14ac:dyDescent="0.2">
      <c r="A723" s="410">
        <v>715</v>
      </c>
      <c r="B723" s="410" t="s">
        <v>1147</v>
      </c>
      <c r="C723" s="410" t="s">
        <v>1282</v>
      </c>
      <c r="D723" s="410" t="s">
        <v>941</v>
      </c>
      <c r="E723" s="410" t="s">
        <v>1648</v>
      </c>
      <c r="F723" s="410" t="s">
        <v>319</v>
      </c>
      <c r="G723" s="456">
        <v>382.65</v>
      </c>
      <c r="H723" s="417">
        <v>300</v>
      </c>
      <c r="I723" s="417">
        <v>0</v>
      </c>
    </row>
    <row r="724" spans="1:9" ht="45" x14ac:dyDescent="0.2">
      <c r="A724" s="410">
        <v>716</v>
      </c>
      <c r="B724" s="410" t="s">
        <v>1232</v>
      </c>
      <c r="C724" s="410" t="s">
        <v>2058</v>
      </c>
      <c r="D724" s="410" t="s">
        <v>2073</v>
      </c>
      <c r="E724" s="410" t="s">
        <v>1649</v>
      </c>
      <c r="F724" s="410" t="s">
        <v>319</v>
      </c>
      <c r="G724" s="456">
        <v>306.12</v>
      </c>
      <c r="H724" s="417">
        <v>240</v>
      </c>
      <c r="I724" s="417">
        <v>0</v>
      </c>
    </row>
    <row r="725" spans="1:9" ht="45" x14ac:dyDescent="0.2">
      <c r="A725" s="410">
        <v>717</v>
      </c>
      <c r="B725" s="410" t="s">
        <v>1110</v>
      </c>
      <c r="C725" s="410" t="s">
        <v>1283</v>
      </c>
      <c r="D725" s="410" t="s">
        <v>942</v>
      </c>
      <c r="E725" s="410" t="s">
        <v>1650</v>
      </c>
      <c r="F725" s="410" t="s">
        <v>319</v>
      </c>
      <c r="G725" s="456">
        <v>535.71</v>
      </c>
      <c r="H725" s="417">
        <v>420</v>
      </c>
      <c r="I725" s="417">
        <v>0</v>
      </c>
    </row>
    <row r="726" spans="1:9" ht="45" x14ac:dyDescent="0.2">
      <c r="A726" s="410">
        <v>718</v>
      </c>
      <c r="B726" s="410" t="s">
        <v>1217</v>
      </c>
      <c r="C726" s="410" t="s">
        <v>1450</v>
      </c>
      <c r="D726" s="410" t="s">
        <v>2074</v>
      </c>
      <c r="E726" s="410" t="s">
        <v>1650</v>
      </c>
      <c r="F726" s="410" t="s">
        <v>319</v>
      </c>
      <c r="G726" s="456">
        <v>267.86</v>
      </c>
      <c r="H726" s="417">
        <v>210</v>
      </c>
      <c r="I726" s="417">
        <v>0</v>
      </c>
    </row>
    <row r="727" spans="1:9" ht="30" x14ac:dyDescent="0.2">
      <c r="A727" s="410">
        <v>719</v>
      </c>
      <c r="B727" s="410" t="s">
        <v>1101</v>
      </c>
      <c r="C727" s="410" t="s">
        <v>1284</v>
      </c>
      <c r="D727" s="410" t="s">
        <v>943</v>
      </c>
      <c r="E727" s="410" t="s">
        <v>1651</v>
      </c>
      <c r="F727" s="410" t="s">
        <v>319</v>
      </c>
      <c r="G727" s="456">
        <v>1125</v>
      </c>
      <c r="H727" s="417">
        <v>900</v>
      </c>
      <c r="I727" s="417">
        <v>75</v>
      </c>
    </row>
    <row r="728" spans="1:9" ht="45" x14ac:dyDescent="0.2">
      <c r="A728" s="410">
        <v>720</v>
      </c>
      <c r="B728" s="410" t="s">
        <v>1285</v>
      </c>
      <c r="C728" s="410" t="s">
        <v>1286</v>
      </c>
      <c r="D728" s="410" t="s">
        <v>944</v>
      </c>
      <c r="E728" s="410" t="s">
        <v>1652</v>
      </c>
      <c r="F728" s="410" t="s">
        <v>319</v>
      </c>
      <c r="G728" s="456">
        <v>765.31</v>
      </c>
      <c r="H728" s="417">
        <v>600</v>
      </c>
      <c r="I728" s="417">
        <v>0</v>
      </c>
    </row>
    <row r="729" spans="1:9" ht="45" x14ac:dyDescent="0.2">
      <c r="A729" s="410">
        <v>721</v>
      </c>
      <c r="B729" s="410" t="s">
        <v>1287</v>
      </c>
      <c r="C729" s="410" t="s">
        <v>1288</v>
      </c>
      <c r="D729" s="410" t="s">
        <v>945</v>
      </c>
      <c r="E729" s="410" t="s">
        <v>1653</v>
      </c>
      <c r="F729" s="410" t="s">
        <v>319</v>
      </c>
      <c r="G729" s="456">
        <v>688.78</v>
      </c>
      <c r="H729" s="417">
        <v>540</v>
      </c>
      <c r="I729" s="417">
        <v>0</v>
      </c>
    </row>
    <row r="730" spans="1:9" ht="30" x14ac:dyDescent="0.2">
      <c r="A730" s="410">
        <v>722</v>
      </c>
      <c r="B730" s="410" t="s">
        <v>1099</v>
      </c>
      <c r="C730" s="410" t="s">
        <v>1289</v>
      </c>
      <c r="D730" s="410" t="s">
        <v>946</v>
      </c>
      <c r="E730" s="410" t="s">
        <v>1654</v>
      </c>
      <c r="F730" s="410" t="s">
        <v>319</v>
      </c>
      <c r="G730" s="456">
        <v>229.59</v>
      </c>
      <c r="H730" s="417">
        <v>180</v>
      </c>
      <c r="I730" s="417">
        <v>0</v>
      </c>
    </row>
    <row r="731" spans="1:9" ht="45" x14ac:dyDescent="0.2">
      <c r="A731" s="410">
        <v>723</v>
      </c>
      <c r="B731" s="410" t="s">
        <v>1183</v>
      </c>
      <c r="C731" s="410" t="s">
        <v>1290</v>
      </c>
      <c r="D731" s="410" t="s">
        <v>947</v>
      </c>
      <c r="E731" s="410" t="s">
        <v>1655</v>
      </c>
      <c r="F731" s="410" t="s">
        <v>319</v>
      </c>
      <c r="G731" s="456">
        <v>535.71</v>
      </c>
      <c r="H731" s="417">
        <v>420</v>
      </c>
      <c r="I731" s="417">
        <v>0</v>
      </c>
    </row>
    <row r="732" spans="1:9" ht="30" x14ac:dyDescent="0.2">
      <c r="A732" s="410">
        <v>724</v>
      </c>
      <c r="B732" s="410" t="s">
        <v>1291</v>
      </c>
      <c r="C732" s="410" t="s">
        <v>1292</v>
      </c>
      <c r="D732" s="410" t="s">
        <v>1526</v>
      </c>
      <c r="E732" s="410" t="s">
        <v>1656</v>
      </c>
      <c r="F732" s="410" t="s">
        <v>319</v>
      </c>
      <c r="G732" s="456">
        <v>267.86</v>
      </c>
      <c r="H732" s="417">
        <v>210</v>
      </c>
      <c r="I732" s="417">
        <v>0</v>
      </c>
    </row>
    <row r="733" spans="1:9" ht="30" x14ac:dyDescent="0.2">
      <c r="A733" s="410">
        <v>725</v>
      </c>
      <c r="B733" s="410" t="s">
        <v>1254</v>
      </c>
      <c r="C733" s="410" t="s">
        <v>1293</v>
      </c>
      <c r="D733" s="410" t="s">
        <v>948</v>
      </c>
      <c r="E733" s="410" t="s">
        <v>1657</v>
      </c>
      <c r="F733" s="410" t="s">
        <v>319</v>
      </c>
      <c r="G733" s="456">
        <v>382.65</v>
      </c>
      <c r="H733" s="417">
        <v>300</v>
      </c>
      <c r="I733" s="417">
        <v>0</v>
      </c>
    </row>
    <row r="734" spans="1:9" ht="75" x14ac:dyDescent="0.2">
      <c r="A734" s="410">
        <v>726</v>
      </c>
      <c r="B734" s="410" t="s">
        <v>1249</v>
      </c>
      <c r="C734" s="410" t="s">
        <v>1294</v>
      </c>
      <c r="D734" s="410" t="s">
        <v>949</v>
      </c>
      <c r="E734" s="410" t="s">
        <v>1658</v>
      </c>
      <c r="F734" s="410" t="s">
        <v>319</v>
      </c>
      <c r="G734" s="456">
        <v>765.31</v>
      </c>
      <c r="H734" s="417">
        <v>600</v>
      </c>
      <c r="I734" s="417">
        <v>0</v>
      </c>
    </row>
    <row r="735" spans="1:9" ht="45" x14ac:dyDescent="0.2">
      <c r="A735" s="410">
        <v>727</v>
      </c>
      <c r="B735" s="410" t="s">
        <v>1099</v>
      </c>
      <c r="C735" s="410" t="s">
        <v>1295</v>
      </c>
      <c r="D735" s="410" t="s">
        <v>950</v>
      </c>
      <c r="E735" s="410" t="s">
        <v>1659</v>
      </c>
      <c r="F735" s="410" t="s">
        <v>319</v>
      </c>
      <c r="G735" s="456">
        <v>765.31</v>
      </c>
      <c r="H735" s="417">
        <v>600</v>
      </c>
      <c r="I735" s="417">
        <v>0</v>
      </c>
    </row>
    <row r="736" spans="1:9" ht="45" x14ac:dyDescent="0.2">
      <c r="A736" s="410">
        <v>728</v>
      </c>
      <c r="B736" s="410" t="s">
        <v>1296</v>
      </c>
      <c r="C736" s="410" t="s">
        <v>1295</v>
      </c>
      <c r="D736" s="410" t="s">
        <v>951</v>
      </c>
      <c r="E736" s="410" t="s">
        <v>1660</v>
      </c>
      <c r="F736" s="410" t="s">
        <v>319</v>
      </c>
      <c r="G736" s="456">
        <v>573.98</v>
      </c>
      <c r="H736" s="417">
        <v>450</v>
      </c>
      <c r="I736" s="417">
        <v>0</v>
      </c>
    </row>
    <row r="737" spans="1:9" ht="45" x14ac:dyDescent="0.2">
      <c r="A737" s="410">
        <v>729</v>
      </c>
      <c r="B737" s="410" t="s">
        <v>1174</v>
      </c>
      <c r="C737" s="410" t="s">
        <v>1297</v>
      </c>
      <c r="D737" s="410" t="s">
        <v>952</v>
      </c>
      <c r="E737" s="410" t="s">
        <v>1660</v>
      </c>
      <c r="F737" s="410" t="s">
        <v>319</v>
      </c>
      <c r="G737" s="456">
        <v>562.5</v>
      </c>
      <c r="H737" s="417">
        <v>450</v>
      </c>
      <c r="I737" s="417">
        <v>0</v>
      </c>
    </row>
    <row r="738" spans="1:9" ht="45" x14ac:dyDescent="0.2">
      <c r="A738" s="410">
        <v>730</v>
      </c>
      <c r="B738" s="410" t="s">
        <v>1298</v>
      </c>
      <c r="C738" s="410" t="s">
        <v>1299</v>
      </c>
      <c r="D738" s="410">
        <v>18001038373</v>
      </c>
      <c r="E738" s="410" t="s">
        <v>1661</v>
      </c>
      <c r="F738" s="410" t="s">
        <v>319</v>
      </c>
      <c r="G738" s="456">
        <v>382.65</v>
      </c>
      <c r="H738" s="417">
        <v>300</v>
      </c>
      <c r="I738" s="417">
        <v>0</v>
      </c>
    </row>
    <row r="739" spans="1:9" ht="30" x14ac:dyDescent="0.2">
      <c r="A739" s="410">
        <v>731</v>
      </c>
      <c r="B739" s="410" t="s">
        <v>1300</v>
      </c>
      <c r="C739" s="410" t="s">
        <v>1301</v>
      </c>
      <c r="D739" s="410">
        <v>18001064056</v>
      </c>
      <c r="E739" s="410" t="s">
        <v>1620</v>
      </c>
      <c r="F739" s="410" t="s">
        <v>319</v>
      </c>
      <c r="G739" s="456">
        <v>267.86</v>
      </c>
      <c r="H739" s="417">
        <v>210</v>
      </c>
      <c r="I739" s="417">
        <v>0</v>
      </c>
    </row>
    <row r="740" spans="1:9" ht="45" x14ac:dyDescent="0.2">
      <c r="A740" s="410">
        <v>732</v>
      </c>
      <c r="B740" s="410" t="s">
        <v>1302</v>
      </c>
      <c r="C740" s="410" t="s">
        <v>1203</v>
      </c>
      <c r="D740" s="410">
        <v>18001012091</v>
      </c>
      <c r="E740" s="410" t="s">
        <v>1662</v>
      </c>
      <c r="F740" s="410" t="s">
        <v>319</v>
      </c>
      <c r="G740" s="456">
        <v>300</v>
      </c>
      <c r="H740" s="417">
        <v>240</v>
      </c>
      <c r="I740" s="417">
        <v>0</v>
      </c>
    </row>
    <row r="741" spans="1:9" ht="45" x14ac:dyDescent="0.2">
      <c r="A741" s="410">
        <v>733</v>
      </c>
      <c r="B741" s="410" t="s">
        <v>1127</v>
      </c>
      <c r="C741" s="410" t="s">
        <v>1303</v>
      </c>
      <c r="D741" s="410">
        <v>18001066743</v>
      </c>
      <c r="E741" s="410" t="s">
        <v>1663</v>
      </c>
      <c r="F741" s="410" t="s">
        <v>319</v>
      </c>
      <c r="G741" s="456">
        <v>191.33</v>
      </c>
      <c r="H741" s="417">
        <v>150</v>
      </c>
      <c r="I741" s="417">
        <v>0</v>
      </c>
    </row>
    <row r="742" spans="1:9" ht="45" x14ac:dyDescent="0.2">
      <c r="A742" s="410">
        <v>734</v>
      </c>
      <c r="B742" s="410" t="s">
        <v>1123</v>
      </c>
      <c r="C742" s="410" t="s">
        <v>1304</v>
      </c>
      <c r="D742" s="410">
        <v>54001050687</v>
      </c>
      <c r="E742" s="410" t="s">
        <v>1664</v>
      </c>
      <c r="F742" s="410" t="s">
        <v>319</v>
      </c>
      <c r="G742" s="456">
        <v>382.65</v>
      </c>
      <c r="H742" s="417">
        <v>300</v>
      </c>
      <c r="I742" s="417">
        <v>0</v>
      </c>
    </row>
    <row r="743" spans="1:9" ht="30" x14ac:dyDescent="0.2">
      <c r="A743" s="410">
        <v>735</v>
      </c>
      <c r="B743" s="410" t="s">
        <v>1099</v>
      </c>
      <c r="C743" s="410" t="s">
        <v>1305</v>
      </c>
      <c r="D743" s="410">
        <v>54001053412</v>
      </c>
      <c r="E743" s="410" t="s">
        <v>1620</v>
      </c>
      <c r="F743" s="410" t="s">
        <v>319</v>
      </c>
      <c r="G743" s="456">
        <v>267.86</v>
      </c>
      <c r="H743" s="417">
        <v>210</v>
      </c>
      <c r="I743" s="417">
        <v>0</v>
      </c>
    </row>
    <row r="744" spans="1:9" ht="45" x14ac:dyDescent="0.2">
      <c r="A744" s="410">
        <v>736</v>
      </c>
      <c r="B744" s="410" t="s">
        <v>1306</v>
      </c>
      <c r="C744" s="410" t="s">
        <v>1307</v>
      </c>
      <c r="D744" s="410">
        <v>54001055795</v>
      </c>
      <c r="E744" s="410" t="s">
        <v>1665</v>
      </c>
      <c r="F744" s="410" t="s">
        <v>319</v>
      </c>
      <c r="G744" s="456">
        <v>306.12</v>
      </c>
      <c r="H744" s="417">
        <v>240</v>
      </c>
      <c r="I744" s="417">
        <v>0</v>
      </c>
    </row>
    <row r="745" spans="1:9" ht="45" x14ac:dyDescent="0.2">
      <c r="A745" s="410">
        <v>737</v>
      </c>
      <c r="B745" s="410" t="s">
        <v>1308</v>
      </c>
      <c r="C745" s="410" t="s">
        <v>1309</v>
      </c>
      <c r="D745" s="410">
        <v>54001054483</v>
      </c>
      <c r="E745" s="410" t="s">
        <v>1666</v>
      </c>
      <c r="F745" s="410" t="s">
        <v>319</v>
      </c>
      <c r="G745" s="456">
        <v>191.33</v>
      </c>
      <c r="H745" s="417">
        <v>150</v>
      </c>
      <c r="I745" s="417">
        <v>0</v>
      </c>
    </row>
    <row r="746" spans="1:9" ht="45" x14ac:dyDescent="0.2">
      <c r="A746" s="410">
        <v>738</v>
      </c>
      <c r="B746" s="410" t="s">
        <v>1265</v>
      </c>
      <c r="C746" s="410" t="s">
        <v>1310</v>
      </c>
      <c r="D746" s="410">
        <v>12001026987</v>
      </c>
      <c r="E746" s="410" t="s">
        <v>1667</v>
      </c>
      <c r="F746" s="410" t="s">
        <v>319</v>
      </c>
      <c r="G746" s="456">
        <v>382.65</v>
      </c>
      <c r="H746" s="417">
        <v>300</v>
      </c>
      <c r="I746" s="417">
        <v>0</v>
      </c>
    </row>
    <row r="747" spans="1:9" ht="60" x14ac:dyDescent="0.2">
      <c r="A747" s="410">
        <v>739</v>
      </c>
      <c r="B747" s="410" t="s">
        <v>1311</v>
      </c>
      <c r="C747" s="410" t="s">
        <v>1312</v>
      </c>
      <c r="D747" s="410">
        <v>12001084233</v>
      </c>
      <c r="E747" s="410" t="s">
        <v>1668</v>
      </c>
      <c r="F747" s="410" t="s">
        <v>319</v>
      </c>
      <c r="G747" s="456">
        <v>267.86</v>
      </c>
      <c r="H747" s="417">
        <v>210</v>
      </c>
      <c r="I747" s="417">
        <v>0</v>
      </c>
    </row>
    <row r="748" spans="1:9" ht="45" x14ac:dyDescent="0.2">
      <c r="A748" s="410">
        <v>740</v>
      </c>
      <c r="B748" s="410" t="s">
        <v>1313</v>
      </c>
      <c r="C748" s="410" t="s">
        <v>1314</v>
      </c>
      <c r="D748" s="410">
        <v>12001013498</v>
      </c>
      <c r="E748" s="410" t="s">
        <v>1669</v>
      </c>
      <c r="F748" s="410" t="s">
        <v>319</v>
      </c>
      <c r="G748" s="456">
        <v>306.12</v>
      </c>
      <c r="H748" s="417">
        <v>240</v>
      </c>
      <c r="I748" s="417">
        <v>0</v>
      </c>
    </row>
    <row r="749" spans="1:9" ht="45" x14ac:dyDescent="0.2">
      <c r="A749" s="410">
        <v>741</v>
      </c>
      <c r="B749" s="410" t="s">
        <v>1315</v>
      </c>
      <c r="C749" s="410" t="s">
        <v>1316</v>
      </c>
      <c r="D749" s="410">
        <v>12101101384</v>
      </c>
      <c r="E749" s="410" t="s">
        <v>1670</v>
      </c>
      <c r="F749" s="410" t="s">
        <v>319</v>
      </c>
      <c r="G749" s="456">
        <v>191.33</v>
      </c>
      <c r="H749" s="417">
        <v>150</v>
      </c>
      <c r="I749" s="417">
        <v>0</v>
      </c>
    </row>
    <row r="750" spans="1:9" ht="45" x14ac:dyDescent="0.2">
      <c r="A750" s="410">
        <v>742</v>
      </c>
      <c r="B750" s="410" t="s">
        <v>1317</v>
      </c>
      <c r="C750" s="410" t="s">
        <v>1318</v>
      </c>
      <c r="D750" s="410">
        <v>47001001378</v>
      </c>
      <c r="E750" s="410" t="s">
        <v>1671</v>
      </c>
      <c r="F750" s="410" t="s">
        <v>319</v>
      </c>
      <c r="G750" s="456">
        <v>573.98</v>
      </c>
      <c r="H750" s="417">
        <v>450</v>
      </c>
      <c r="I750" s="417">
        <v>0</v>
      </c>
    </row>
    <row r="751" spans="1:9" ht="45" x14ac:dyDescent="0.2">
      <c r="A751" s="410">
        <v>743</v>
      </c>
      <c r="B751" s="410" t="s">
        <v>1319</v>
      </c>
      <c r="C751" s="410" t="s">
        <v>1320</v>
      </c>
      <c r="D751" s="410">
        <v>47001001154</v>
      </c>
      <c r="E751" s="410" t="s">
        <v>1672</v>
      </c>
      <c r="F751" s="410" t="s">
        <v>319</v>
      </c>
      <c r="G751" s="456">
        <v>262.5</v>
      </c>
      <c r="H751" s="417">
        <v>210</v>
      </c>
      <c r="I751" s="417">
        <v>0</v>
      </c>
    </row>
    <row r="752" spans="1:9" ht="45" x14ac:dyDescent="0.2">
      <c r="A752" s="410">
        <v>744</v>
      </c>
      <c r="B752" s="410" t="s">
        <v>1321</v>
      </c>
      <c r="C752" s="410" t="s">
        <v>1266</v>
      </c>
      <c r="D752" s="410">
        <v>47001008071</v>
      </c>
      <c r="E752" s="410" t="s">
        <v>1673</v>
      </c>
      <c r="F752" s="410" t="s">
        <v>319</v>
      </c>
      <c r="G752" s="456">
        <v>306.12</v>
      </c>
      <c r="H752" s="417">
        <v>240</v>
      </c>
      <c r="I752" s="417">
        <v>0</v>
      </c>
    </row>
    <row r="753" spans="1:9" ht="45" x14ac:dyDescent="0.2">
      <c r="A753" s="410">
        <v>745</v>
      </c>
      <c r="B753" s="410" t="s">
        <v>1322</v>
      </c>
      <c r="C753" s="410" t="s">
        <v>1266</v>
      </c>
      <c r="D753" s="410">
        <v>47001025559</v>
      </c>
      <c r="E753" s="410" t="s">
        <v>1674</v>
      </c>
      <c r="F753" s="410" t="s">
        <v>319</v>
      </c>
      <c r="G753" s="456">
        <v>191.33</v>
      </c>
      <c r="H753" s="417">
        <v>150</v>
      </c>
      <c r="I753" s="417">
        <v>0</v>
      </c>
    </row>
    <row r="754" spans="1:9" ht="45" x14ac:dyDescent="0.2">
      <c r="A754" s="410">
        <v>746</v>
      </c>
      <c r="B754" s="410" t="s">
        <v>1323</v>
      </c>
      <c r="C754" s="410" t="s">
        <v>1324</v>
      </c>
      <c r="D754" s="410">
        <v>28001114977</v>
      </c>
      <c r="E754" s="410" t="s">
        <v>1675</v>
      </c>
      <c r="F754" s="410" t="s">
        <v>319</v>
      </c>
      <c r="G754" s="456">
        <v>573.98</v>
      </c>
      <c r="H754" s="417">
        <v>450</v>
      </c>
      <c r="I754" s="417">
        <v>0</v>
      </c>
    </row>
    <row r="755" spans="1:9" ht="45" x14ac:dyDescent="0.2">
      <c r="A755" s="410">
        <v>747</v>
      </c>
      <c r="B755" s="410" t="s">
        <v>1325</v>
      </c>
      <c r="C755" s="410" t="s">
        <v>1326</v>
      </c>
      <c r="D755" s="410">
        <v>28801126511</v>
      </c>
      <c r="E755" s="410" t="s">
        <v>1676</v>
      </c>
      <c r="F755" s="410" t="s">
        <v>319</v>
      </c>
      <c r="G755" s="456">
        <v>306.12</v>
      </c>
      <c r="H755" s="417">
        <v>240</v>
      </c>
      <c r="I755" s="417">
        <v>0</v>
      </c>
    </row>
    <row r="756" spans="1:9" ht="45" x14ac:dyDescent="0.2">
      <c r="A756" s="410">
        <v>748</v>
      </c>
      <c r="B756" s="410" t="s">
        <v>1327</v>
      </c>
      <c r="C756" s="410" t="s">
        <v>1328</v>
      </c>
      <c r="D756" s="410">
        <v>28001048534</v>
      </c>
      <c r="E756" s="410" t="s">
        <v>1677</v>
      </c>
      <c r="F756" s="410" t="s">
        <v>319</v>
      </c>
      <c r="G756" s="456">
        <v>191.33</v>
      </c>
      <c r="H756" s="417">
        <v>150</v>
      </c>
      <c r="I756" s="417">
        <v>0</v>
      </c>
    </row>
    <row r="757" spans="1:9" ht="45" x14ac:dyDescent="0.2">
      <c r="A757" s="410">
        <v>749</v>
      </c>
      <c r="B757" s="410" t="s">
        <v>1329</v>
      </c>
      <c r="C757" s="410" t="s">
        <v>1330</v>
      </c>
      <c r="D757" s="410">
        <v>28001002001</v>
      </c>
      <c r="E757" s="410" t="s">
        <v>1678</v>
      </c>
      <c r="F757" s="410" t="s">
        <v>319</v>
      </c>
      <c r="G757" s="456">
        <v>267.86</v>
      </c>
      <c r="H757" s="417">
        <v>210</v>
      </c>
      <c r="I757" s="417">
        <v>0</v>
      </c>
    </row>
    <row r="758" spans="1:9" ht="45" x14ac:dyDescent="0.2">
      <c r="A758" s="410">
        <v>750</v>
      </c>
      <c r="B758" s="410" t="s">
        <v>1273</v>
      </c>
      <c r="C758" s="410" t="s">
        <v>1331</v>
      </c>
      <c r="D758" s="410">
        <v>53001014130</v>
      </c>
      <c r="E758" s="410" t="s">
        <v>1679</v>
      </c>
      <c r="F758" s="410" t="s">
        <v>319</v>
      </c>
      <c r="G758" s="456">
        <v>382.65</v>
      </c>
      <c r="H758" s="417">
        <v>300</v>
      </c>
      <c r="I758" s="417">
        <v>0</v>
      </c>
    </row>
    <row r="759" spans="1:9" ht="45" x14ac:dyDescent="0.2">
      <c r="A759" s="410">
        <v>751</v>
      </c>
      <c r="B759" s="410" t="s">
        <v>1332</v>
      </c>
      <c r="C759" s="410" t="s">
        <v>1333</v>
      </c>
      <c r="D759" s="410">
        <v>60003012575</v>
      </c>
      <c r="E759" s="410" t="s">
        <v>1680</v>
      </c>
      <c r="F759" s="410" t="s">
        <v>319</v>
      </c>
      <c r="G759" s="456">
        <v>300</v>
      </c>
      <c r="H759" s="417">
        <v>240</v>
      </c>
      <c r="I759" s="417">
        <v>0</v>
      </c>
    </row>
    <row r="760" spans="1:9" ht="45" x14ac:dyDescent="0.2">
      <c r="A760" s="410">
        <v>752</v>
      </c>
      <c r="B760" s="410" t="s">
        <v>1093</v>
      </c>
      <c r="C760" s="410" t="s">
        <v>1335</v>
      </c>
      <c r="D760" s="410">
        <v>53001005384</v>
      </c>
      <c r="E760" s="410" t="s">
        <v>1681</v>
      </c>
      <c r="F760" s="410" t="s">
        <v>319</v>
      </c>
      <c r="G760" s="456">
        <v>191.33</v>
      </c>
      <c r="H760" s="417">
        <v>150</v>
      </c>
      <c r="I760" s="417">
        <v>0</v>
      </c>
    </row>
    <row r="761" spans="1:9" ht="45" x14ac:dyDescent="0.2">
      <c r="A761" s="410">
        <v>753</v>
      </c>
      <c r="B761" s="410" t="s">
        <v>1334</v>
      </c>
      <c r="C761" s="410" t="s">
        <v>1250</v>
      </c>
      <c r="D761" s="410" t="s">
        <v>953</v>
      </c>
      <c r="E761" s="410" t="s">
        <v>1682</v>
      </c>
      <c r="F761" s="410" t="s">
        <v>319</v>
      </c>
      <c r="G761" s="456">
        <v>375</v>
      </c>
      <c r="H761" s="417">
        <v>300</v>
      </c>
      <c r="I761" s="417">
        <v>0</v>
      </c>
    </row>
    <row r="762" spans="1:9" ht="45" x14ac:dyDescent="0.2">
      <c r="A762" s="410">
        <v>754</v>
      </c>
      <c r="B762" s="410" t="s">
        <v>1189</v>
      </c>
      <c r="C762" s="410" t="s">
        <v>1336</v>
      </c>
      <c r="D762" s="410" t="s">
        <v>954</v>
      </c>
      <c r="E762" s="410" t="s">
        <v>1683</v>
      </c>
      <c r="F762" s="410" t="s">
        <v>319</v>
      </c>
      <c r="G762" s="456">
        <v>306.12</v>
      </c>
      <c r="H762" s="417">
        <v>240</v>
      </c>
      <c r="I762" s="417">
        <v>0</v>
      </c>
    </row>
    <row r="763" spans="1:9" ht="45" x14ac:dyDescent="0.2">
      <c r="A763" s="410">
        <v>755</v>
      </c>
      <c r="B763" s="410" t="s">
        <v>1209</v>
      </c>
      <c r="C763" s="410" t="s">
        <v>1337</v>
      </c>
      <c r="D763" s="410" t="s">
        <v>955</v>
      </c>
      <c r="E763" s="410" t="s">
        <v>1684</v>
      </c>
      <c r="F763" s="410" t="s">
        <v>319</v>
      </c>
      <c r="G763" s="456">
        <v>191.33</v>
      </c>
      <c r="H763" s="417">
        <v>150</v>
      </c>
      <c r="I763" s="417">
        <v>0</v>
      </c>
    </row>
    <row r="764" spans="1:9" ht="30" x14ac:dyDescent="0.2">
      <c r="A764" s="410">
        <v>756</v>
      </c>
      <c r="B764" s="410" t="s">
        <v>1338</v>
      </c>
      <c r="C764" s="410" t="s">
        <v>1168</v>
      </c>
      <c r="D764" s="410">
        <v>10001006042</v>
      </c>
      <c r="E764" s="410" t="s">
        <v>1685</v>
      </c>
      <c r="F764" s="410" t="s">
        <v>319</v>
      </c>
      <c r="G764" s="456">
        <v>306.12</v>
      </c>
      <c r="H764" s="417">
        <v>240</v>
      </c>
      <c r="I764" s="417">
        <v>0</v>
      </c>
    </row>
    <row r="765" spans="1:9" ht="45" x14ac:dyDescent="0.2">
      <c r="A765" s="410">
        <v>757</v>
      </c>
      <c r="B765" s="410" t="s">
        <v>1265</v>
      </c>
      <c r="C765" s="410" t="s">
        <v>1339</v>
      </c>
      <c r="D765" s="410">
        <v>49001002687</v>
      </c>
      <c r="E765" s="410" t="s">
        <v>1686</v>
      </c>
      <c r="F765" s="410" t="s">
        <v>319</v>
      </c>
      <c r="G765" s="456">
        <v>267.86</v>
      </c>
      <c r="H765" s="417">
        <v>210</v>
      </c>
      <c r="I765" s="417">
        <v>0</v>
      </c>
    </row>
    <row r="766" spans="1:9" ht="45" x14ac:dyDescent="0.2">
      <c r="A766" s="410">
        <v>758</v>
      </c>
      <c r="B766" s="410" t="s">
        <v>1101</v>
      </c>
      <c r="C766" s="410" t="s">
        <v>1340</v>
      </c>
      <c r="D766" s="410">
        <v>49001015213</v>
      </c>
      <c r="E766" s="410" t="s">
        <v>1687</v>
      </c>
      <c r="F766" s="410" t="s">
        <v>319</v>
      </c>
      <c r="G766" s="456">
        <v>191.33</v>
      </c>
      <c r="H766" s="417">
        <v>150</v>
      </c>
      <c r="I766" s="417">
        <v>0</v>
      </c>
    </row>
    <row r="767" spans="1:9" ht="30" x14ac:dyDescent="0.2">
      <c r="A767" s="410">
        <v>759</v>
      </c>
      <c r="B767" s="410" t="s">
        <v>1160</v>
      </c>
      <c r="C767" s="410" t="s">
        <v>1341</v>
      </c>
      <c r="D767" s="410">
        <v>34001005669</v>
      </c>
      <c r="E767" s="410" t="s">
        <v>1688</v>
      </c>
      <c r="F767" s="410" t="s">
        <v>319</v>
      </c>
      <c r="G767" s="456">
        <v>306.12</v>
      </c>
      <c r="H767" s="417">
        <v>240</v>
      </c>
      <c r="I767" s="417">
        <v>0</v>
      </c>
    </row>
    <row r="768" spans="1:9" ht="45" x14ac:dyDescent="0.2">
      <c r="A768" s="410">
        <v>760</v>
      </c>
      <c r="B768" s="410" t="s">
        <v>1287</v>
      </c>
      <c r="C768" s="410" t="s">
        <v>1342</v>
      </c>
      <c r="D768" s="410">
        <v>41001004889</v>
      </c>
      <c r="E768" s="410" t="s">
        <v>1689</v>
      </c>
      <c r="F768" s="410" t="s">
        <v>319</v>
      </c>
      <c r="G768" s="456">
        <v>306.12</v>
      </c>
      <c r="H768" s="417">
        <v>240</v>
      </c>
      <c r="I768" s="417">
        <v>0</v>
      </c>
    </row>
    <row r="769" spans="1:9" ht="45" x14ac:dyDescent="0.2">
      <c r="A769" s="410">
        <v>761</v>
      </c>
      <c r="B769" s="410" t="s">
        <v>1332</v>
      </c>
      <c r="C769" s="410" t="s">
        <v>1343</v>
      </c>
      <c r="D769" s="410">
        <v>62011004137</v>
      </c>
      <c r="E769" s="410" t="s">
        <v>1690</v>
      </c>
      <c r="F769" s="410" t="s">
        <v>319</v>
      </c>
      <c r="G769" s="456">
        <v>191.33</v>
      </c>
      <c r="H769" s="417">
        <v>150</v>
      </c>
      <c r="I769" s="417">
        <v>0</v>
      </c>
    </row>
    <row r="770" spans="1:9" ht="45" x14ac:dyDescent="0.2">
      <c r="A770" s="410">
        <v>762</v>
      </c>
      <c r="B770" s="410" t="s">
        <v>1344</v>
      </c>
      <c r="C770" s="410" t="s">
        <v>1345</v>
      </c>
      <c r="D770" s="410">
        <v>41001007934</v>
      </c>
      <c r="E770" s="410" t="s">
        <v>1691</v>
      </c>
      <c r="F770" s="410" t="s">
        <v>319</v>
      </c>
      <c r="G770" s="456">
        <v>262.5</v>
      </c>
      <c r="H770" s="417">
        <v>210</v>
      </c>
      <c r="I770" s="417">
        <v>0</v>
      </c>
    </row>
    <row r="771" spans="1:9" ht="45" x14ac:dyDescent="0.2">
      <c r="A771" s="410">
        <v>763</v>
      </c>
      <c r="B771" s="410" t="s">
        <v>1183</v>
      </c>
      <c r="C771" s="410" t="s">
        <v>1346</v>
      </c>
      <c r="D771" s="410">
        <v>57001038273</v>
      </c>
      <c r="E771" s="410" t="s">
        <v>1692</v>
      </c>
      <c r="F771" s="410" t="s">
        <v>319</v>
      </c>
      <c r="G771" s="456">
        <v>191.33</v>
      </c>
      <c r="H771" s="417">
        <v>150</v>
      </c>
      <c r="I771" s="417">
        <v>0</v>
      </c>
    </row>
    <row r="772" spans="1:9" ht="45" x14ac:dyDescent="0.2">
      <c r="A772" s="410">
        <v>764</v>
      </c>
      <c r="B772" s="410" t="s">
        <v>1187</v>
      </c>
      <c r="C772" s="410" t="s">
        <v>1347</v>
      </c>
      <c r="D772" s="410">
        <v>57001061328</v>
      </c>
      <c r="E772" s="410" t="s">
        <v>1692</v>
      </c>
      <c r="F772" s="410" t="s">
        <v>319</v>
      </c>
      <c r="G772" s="456">
        <v>229.59</v>
      </c>
      <c r="H772" s="417">
        <v>180</v>
      </c>
      <c r="I772" s="417">
        <v>0</v>
      </c>
    </row>
    <row r="773" spans="1:9" ht="45" x14ac:dyDescent="0.2">
      <c r="A773" s="410">
        <v>765</v>
      </c>
      <c r="B773" s="410" t="s">
        <v>1273</v>
      </c>
      <c r="C773" s="410" t="s">
        <v>1348</v>
      </c>
      <c r="D773" s="410">
        <v>18001060127</v>
      </c>
      <c r="E773" s="410" t="s">
        <v>1693</v>
      </c>
      <c r="F773" s="410" t="s">
        <v>319</v>
      </c>
      <c r="G773" s="456">
        <v>306.12</v>
      </c>
      <c r="H773" s="417">
        <v>240</v>
      </c>
      <c r="I773" s="417">
        <v>0</v>
      </c>
    </row>
    <row r="774" spans="1:9" ht="75" x14ac:dyDescent="0.2">
      <c r="A774" s="410">
        <v>766</v>
      </c>
      <c r="B774" s="410" t="s">
        <v>1155</v>
      </c>
      <c r="C774" s="410" t="s">
        <v>2059</v>
      </c>
      <c r="D774" s="410" t="s">
        <v>2075</v>
      </c>
      <c r="E774" s="410" t="s">
        <v>1694</v>
      </c>
      <c r="F774" s="410" t="s">
        <v>319</v>
      </c>
      <c r="G774" s="456">
        <v>267.86</v>
      </c>
      <c r="H774" s="417">
        <v>210</v>
      </c>
      <c r="I774" s="417">
        <v>0</v>
      </c>
    </row>
    <row r="775" spans="1:9" ht="60" x14ac:dyDescent="0.2">
      <c r="A775" s="410">
        <v>767</v>
      </c>
      <c r="B775" s="410" t="s">
        <v>1187</v>
      </c>
      <c r="C775" s="410" t="s">
        <v>1349</v>
      </c>
      <c r="D775" s="410">
        <v>57901062911</v>
      </c>
      <c r="E775" s="410" t="s">
        <v>1695</v>
      </c>
      <c r="F775" s="410" t="s">
        <v>319</v>
      </c>
      <c r="G775" s="456">
        <v>267.86</v>
      </c>
      <c r="H775" s="417">
        <v>210</v>
      </c>
      <c r="I775" s="417">
        <v>0</v>
      </c>
    </row>
    <row r="776" spans="1:9" ht="30" x14ac:dyDescent="0.2">
      <c r="A776" s="410">
        <v>768</v>
      </c>
      <c r="B776" s="410" t="s">
        <v>1350</v>
      </c>
      <c r="C776" s="410" t="s">
        <v>1351</v>
      </c>
      <c r="D776" s="410">
        <v>43001001218</v>
      </c>
      <c r="E776" s="410" t="s">
        <v>1696</v>
      </c>
      <c r="F776" s="410" t="s">
        <v>319</v>
      </c>
      <c r="G776" s="456">
        <v>375</v>
      </c>
      <c r="H776" s="417">
        <v>300</v>
      </c>
      <c r="I776" s="417">
        <v>0</v>
      </c>
    </row>
    <row r="777" spans="1:9" ht="45" x14ac:dyDescent="0.2">
      <c r="A777" s="410">
        <v>769</v>
      </c>
      <c r="B777" s="410" t="s">
        <v>1352</v>
      </c>
      <c r="C777" s="410" t="s">
        <v>1190</v>
      </c>
      <c r="D777" s="410">
        <v>43001007360</v>
      </c>
      <c r="E777" s="410" t="s">
        <v>1697</v>
      </c>
      <c r="F777" s="410" t="s">
        <v>319</v>
      </c>
      <c r="G777" s="456">
        <v>300</v>
      </c>
      <c r="H777" s="417">
        <v>240</v>
      </c>
      <c r="I777" s="417">
        <v>0</v>
      </c>
    </row>
    <row r="778" spans="1:9" ht="45" x14ac:dyDescent="0.2">
      <c r="A778" s="410">
        <v>770</v>
      </c>
      <c r="B778" s="410" t="s">
        <v>1099</v>
      </c>
      <c r="C778" s="410" t="s">
        <v>1371</v>
      </c>
      <c r="D778" s="410" t="s">
        <v>2076</v>
      </c>
      <c r="E778" s="410" t="s">
        <v>1698</v>
      </c>
      <c r="F778" s="410" t="s">
        <v>319</v>
      </c>
      <c r="G778" s="456">
        <v>229.59</v>
      </c>
      <c r="H778" s="417">
        <v>180</v>
      </c>
      <c r="I778" s="417">
        <v>0</v>
      </c>
    </row>
    <row r="779" spans="1:9" ht="45" x14ac:dyDescent="0.2">
      <c r="A779" s="410">
        <v>771</v>
      </c>
      <c r="B779" s="410" t="s">
        <v>1127</v>
      </c>
      <c r="C779" s="410" t="s">
        <v>1353</v>
      </c>
      <c r="D779" s="410" t="s">
        <v>956</v>
      </c>
      <c r="E779" s="410" t="s">
        <v>1698</v>
      </c>
      <c r="F779" s="410" t="s">
        <v>319</v>
      </c>
      <c r="G779" s="456">
        <v>267.86</v>
      </c>
      <c r="H779" s="417">
        <v>210</v>
      </c>
      <c r="I779" s="417">
        <v>0</v>
      </c>
    </row>
    <row r="780" spans="1:9" ht="30" x14ac:dyDescent="0.2">
      <c r="A780" s="410">
        <v>772</v>
      </c>
      <c r="B780" s="410" t="s">
        <v>1112</v>
      </c>
      <c r="C780" s="410" t="s">
        <v>1354</v>
      </c>
      <c r="D780" s="410">
        <v>43001042530</v>
      </c>
      <c r="E780" s="410" t="s">
        <v>1699</v>
      </c>
      <c r="F780" s="410" t="s">
        <v>319</v>
      </c>
      <c r="G780" s="456">
        <v>191.33</v>
      </c>
      <c r="H780" s="417">
        <v>150</v>
      </c>
      <c r="I780" s="417">
        <v>0</v>
      </c>
    </row>
    <row r="781" spans="1:9" ht="45" x14ac:dyDescent="0.2">
      <c r="A781" s="410">
        <v>773</v>
      </c>
      <c r="B781" s="410" t="s">
        <v>1355</v>
      </c>
      <c r="C781" s="410" t="s">
        <v>1356</v>
      </c>
      <c r="D781" s="410">
        <v>10001009672</v>
      </c>
      <c r="E781" s="410" t="s">
        <v>1700</v>
      </c>
      <c r="F781" s="410" t="s">
        <v>319</v>
      </c>
      <c r="G781" s="456">
        <v>306.12</v>
      </c>
      <c r="H781" s="417">
        <v>240</v>
      </c>
      <c r="I781" s="417">
        <v>0</v>
      </c>
    </row>
    <row r="782" spans="1:9" ht="45" x14ac:dyDescent="0.2">
      <c r="A782" s="410">
        <v>774</v>
      </c>
      <c r="B782" s="410" t="s">
        <v>1357</v>
      </c>
      <c r="C782" s="410" t="s">
        <v>1358</v>
      </c>
      <c r="D782" s="410">
        <v>10001022178</v>
      </c>
      <c r="E782" s="410" t="s">
        <v>1701</v>
      </c>
      <c r="F782" s="410" t="s">
        <v>319</v>
      </c>
      <c r="G782" s="456">
        <v>262.5</v>
      </c>
      <c r="H782" s="417">
        <v>210</v>
      </c>
      <c r="I782" s="417">
        <v>0</v>
      </c>
    </row>
    <row r="783" spans="1:9" ht="45" x14ac:dyDescent="0.2">
      <c r="A783" s="410">
        <v>775</v>
      </c>
      <c r="B783" s="410" t="s">
        <v>1099</v>
      </c>
      <c r="C783" s="410" t="s">
        <v>1359</v>
      </c>
      <c r="D783" s="410" t="s">
        <v>957</v>
      </c>
      <c r="E783" s="410" t="s">
        <v>1702</v>
      </c>
      <c r="F783" s="410" t="s">
        <v>319</v>
      </c>
      <c r="G783" s="456">
        <v>191.33</v>
      </c>
      <c r="H783" s="417">
        <v>150</v>
      </c>
      <c r="I783" s="417">
        <v>0</v>
      </c>
    </row>
    <row r="784" spans="1:9" ht="45" x14ac:dyDescent="0.2">
      <c r="A784" s="410">
        <v>776</v>
      </c>
      <c r="B784" s="410" t="s">
        <v>1360</v>
      </c>
      <c r="C784" s="410" t="s">
        <v>1361</v>
      </c>
      <c r="D784" s="410">
        <v>46001001724</v>
      </c>
      <c r="E784" s="410" t="s">
        <v>1703</v>
      </c>
      <c r="F784" s="410" t="s">
        <v>319</v>
      </c>
      <c r="G784" s="456">
        <v>306.12</v>
      </c>
      <c r="H784" s="417">
        <v>240</v>
      </c>
      <c r="I784" s="417">
        <v>0</v>
      </c>
    </row>
    <row r="785" spans="1:9" ht="45" x14ac:dyDescent="0.2">
      <c r="A785" s="410">
        <v>777</v>
      </c>
      <c r="B785" s="410" t="s">
        <v>1362</v>
      </c>
      <c r="C785" s="410" t="s">
        <v>1363</v>
      </c>
      <c r="D785" s="410">
        <v>46001000914</v>
      </c>
      <c r="E785" s="410" t="s">
        <v>1704</v>
      </c>
      <c r="F785" s="410" t="s">
        <v>319</v>
      </c>
      <c r="G785" s="456">
        <v>267.86</v>
      </c>
      <c r="H785" s="417">
        <v>210</v>
      </c>
      <c r="I785" s="417">
        <v>0</v>
      </c>
    </row>
    <row r="786" spans="1:9" ht="45" x14ac:dyDescent="0.2">
      <c r="A786" s="410">
        <v>778</v>
      </c>
      <c r="B786" s="410" t="s">
        <v>1364</v>
      </c>
      <c r="C786" s="410" t="s">
        <v>1146</v>
      </c>
      <c r="D786" s="410">
        <v>46001015046</v>
      </c>
      <c r="E786" s="410" t="s">
        <v>1705</v>
      </c>
      <c r="F786" s="410" t="s">
        <v>319</v>
      </c>
      <c r="G786" s="456">
        <v>187.5</v>
      </c>
      <c r="H786" s="417">
        <v>150</v>
      </c>
      <c r="I786" s="417">
        <v>0</v>
      </c>
    </row>
    <row r="787" spans="1:9" ht="45" x14ac:dyDescent="0.2">
      <c r="A787" s="410">
        <v>779</v>
      </c>
      <c r="B787" s="410" t="s">
        <v>1365</v>
      </c>
      <c r="C787" s="410" t="s">
        <v>1366</v>
      </c>
      <c r="D787" s="410" t="s">
        <v>958</v>
      </c>
      <c r="E787" s="410" t="s">
        <v>1706</v>
      </c>
      <c r="F787" s="410" t="s">
        <v>319</v>
      </c>
      <c r="G787" s="456">
        <v>382.65</v>
      </c>
      <c r="H787" s="417">
        <v>300</v>
      </c>
      <c r="I787" s="417">
        <v>0</v>
      </c>
    </row>
    <row r="788" spans="1:9" ht="45" x14ac:dyDescent="0.2">
      <c r="A788" s="410">
        <v>780</v>
      </c>
      <c r="B788" s="410" t="s">
        <v>1116</v>
      </c>
      <c r="C788" s="410" t="s">
        <v>1367</v>
      </c>
      <c r="D788" s="410" t="s">
        <v>959</v>
      </c>
      <c r="E788" s="410" t="s">
        <v>1707</v>
      </c>
      <c r="F788" s="410" t="s">
        <v>319</v>
      </c>
      <c r="G788" s="456">
        <v>300</v>
      </c>
      <c r="H788" s="417">
        <v>240</v>
      </c>
      <c r="I788" s="417">
        <v>0</v>
      </c>
    </row>
    <row r="789" spans="1:9" ht="45" x14ac:dyDescent="0.2">
      <c r="A789" s="410">
        <v>781</v>
      </c>
      <c r="B789" s="410" t="s">
        <v>1368</v>
      </c>
      <c r="C789" s="410" t="s">
        <v>1369</v>
      </c>
      <c r="D789" s="410" t="s">
        <v>960</v>
      </c>
      <c r="E789" s="410" t="s">
        <v>1708</v>
      </c>
      <c r="F789" s="410" t="s">
        <v>319</v>
      </c>
      <c r="G789" s="456">
        <v>267.86</v>
      </c>
      <c r="H789" s="417">
        <v>210</v>
      </c>
      <c r="I789" s="417">
        <v>0</v>
      </c>
    </row>
    <row r="790" spans="1:9" ht="45" x14ac:dyDescent="0.2">
      <c r="A790" s="410">
        <v>782</v>
      </c>
      <c r="B790" s="410" t="s">
        <v>1157</v>
      </c>
      <c r="C790" s="410" t="s">
        <v>1369</v>
      </c>
      <c r="D790" s="410" t="s">
        <v>961</v>
      </c>
      <c r="E790" s="410" t="s">
        <v>1709</v>
      </c>
      <c r="F790" s="410" t="s">
        <v>319</v>
      </c>
      <c r="G790" s="456">
        <v>191.33</v>
      </c>
      <c r="H790" s="417">
        <v>150</v>
      </c>
      <c r="I790" s="417">
        <v>0</v>
      </c>
    </row>
    <row r="791" spans="1:9" ht="45" x14ac:dyDescent="0.2">
      <c r="A791" s="410">
        <v>783</v>
      </c>
      <c r="B791" s="410" t="s">
        <v>1370</v>
      </c>
      <c r="C791" s="410" t="s">
        <v>1371</v>
      </c>
      <c r="D791" s="410">
        <v>15001004154</v>
      </c>
      <c r="E791" s="410" t="s">
        <v>1710</v>
      </c>
      <c r="F791" s="410" t="s">
        <v>319</v>
      </c>
      <c r="G791" s="456">
        <v>306.12</v>
      </c>
      <c r="H791" s="417">
        <v>240</v>
      </c>
      <c r="I791" s="417">
        <v>0</v>
      </c>
    </row>
    <row r="792" spans="1:9" ht="45" x14ac:dyDescent="0.2">
      <c r="A792" s="410">
        <v>784</v>
      </c>
      <c r="B792" s="410" t="s">
        <v>1167</v>
      </c>
      <c r="C792" s="410" t="s">
        <v>1372</v>
      </c>
      <c r="D792" s="410">
        <v>15001006390</v>
      </c>
      <c r="E792" s="410" t="s">
        <v>1711</v>
      </c>
      <c r="F792" s="410" t="s">
        <v>319</v>
      </c>
      <c r="G792" s="456">
        <v>267.86</v>
      </c>
      <c r="H792" s="417">
        <v>210</v>
      </c>
      <c r="I792" s="417">
        <v>0</v>
      </c>
    </row>
    <row r="793" spans="1:9" ht="45" x14ac:dyDescent="0.2">
      <c r="A793" s="410">
        <v>785</v>
      </c>
      <c r="B793" s="410" t="s">
        <v>1373</v>
      </c>
      <c r="C793" s="410" t="s">
        <v>1374</v>
      </c>
      <c r="D793" s="410">
        <v>15001023721</v>
      </c>
      <c r="E793" s="410" t="s">
        <v>1712</v>
      </c>
      <c r="F793" s="410" t="s">
        <v>319</v>
      </c>
      <c r="G793" s="456">
        <v>191.33</v>
      </c>
      <c r="H793" s="417">
        <v>150</v>
      </c>
      <c r="I793" s="417">
        <v>0</v>
      </c>
    </row>
    <row r="794" spans="1:9" ht="45" x14ac:dyDescent="0.2">
      <c r="A794" s="410">
        <v>786</v>
      </c>
      <c r="B794" s="410" t="s">
        <v>1375</v>
      </c>
      <c r="C794" s="410" t="s">
        <v>1376</v>
      </c>
      <c r="D794" s="410">
        <v>14001005388</v>
      </c>
      <c r="E794" s="410" t="s">
        <v>1713</v>
      </c>
      <c r="F794" s="410" t="s">
        <v>319</v>
      </c>
      <c r="G794" s="456">
        <v>306.12</v>
      </c>
      <c r="H794" s="417">
        <v>240</v>
      </c>
      <c r="I794" s="417">
        <v>0</v>
      </c>
    </row>
    <row r="795" spans="1:9" ht="60" x14ac:dyDescent="0.2">
      <c r="A795" s="410">
        <v>787</v>
      </c>
      <c r="B795" s="410" t="s">
        <v>1127</v>
      </c>
      <c r="C795" s="410" t="s">
        <v>1377</v>
      </c>
      <c r="D795" s="410">
        <v>14001006829</v>
      </c>
      <c r="E795" s="410" t="s">
        <v>1714</v>
      </c>
      <c r="F795" s="410" t="s">
        <v>319</v>
      </c>
      <c r="G795" s="456">
        <v>191.33</v>
      </c>
      <c r="H795" s="417">
        <v>150</v>
      </c>
      <c r="I795" s="417">
        <v>0</v>
      </c>
    </row>
    <row r="796" spans="1:9" ht="45" x14ac:dyDescent="0.2">
      <c r="A796" s="410">
        <v>788</v>
      </c>
      <c r="B796" s="410" t="s">
        <v>1378</v>
      </c>
      <c r="C796" s="410" t="s">
        <v>1379</v>
      </c>
      <c r="D796" s="410" t="s">
        <v>962</v>
      </c>
      <c r="E796" s="410" t="s">
        <v>1715</v>
      </c>
      <c r="F796" s="410" t="s">
        <v>319</v>
      </c>
      <c r="G796" s="456">
        <v>306.12</v>
      </c>
      <c r="H796" s="417">
        <v>240</v>
      </c>
      <c r="I796" s="417">
        <v>0</v>
      </c>
    </row>
    <row r="797" spans="1:9" ht="45" x14ac:dyDescent="0.2">
      <c r="A797" s="410">
        <v>789</v>
      </c>
      <c r="B797" s="410" t="s">
        <v>1306</v>
      </c>
      <c r="C797" s="410" t="s">
        <v>1380</v>
      </c>
      <c r="D797" s="410" t="s">
        <v>963</v>
      </c>
      <c r="E797" s="410" t="s">
        <v>1716</v>
      </c>
      <c r="F797" s="410" t="s">
        <v>319</v>
      </c>
      <c r="G797" s="456">
        <v>267.86</v>
      </c>
      <c r="H797" s="417">
        <v>210</v>
      </c>
      <c r="I797" s="417">
        <v>0</v>
      </c>
    </row>
    <row r="798" spans="1:9" ht="45" x14ac:dyDescent="0.2">
      <c r="A798" s="410">
        <v>790</v>
      </c>
      <c r="B798" s="410" t="s">
        <v>1254</v>
      </c>
      <c r="C798" s="410" t="s">
        <v>1380</v>
      </c>
      <c r="D798" s="410" t="s">
        <v>964</v>
      </c>
      <c r="E798" s="410" t="s">
        <v>1717</v>
      </c>
      <c r="F798" s="410" t="s">
        <v>319</v>
      </c>
      <c r="G798" s="456">
        <v>191.33</v>
      </c>
      <c r="H798" s="417">
        <v>150</v>
      </c>
      <c r="I798" s="417">
        <v>0</v>
      </c>
    </row>
    <row r="799" spans="1:9" ht="45" x14ac:dyDescent="0.2">
      <c r="A799" s="410">
        <v>791</v>
      </c>
      <c r="B799" s="410" t="s">
        <v>1381</v>
      </c>
      <c r="C799" s="410" t="s">
        <v>2060</v>
      </c>
      <c r="D799" s="410" t="s">
        <v>965</v>
      </c>
      <c r="E799" s="410" t="s">
        <v>1718</v>
      </c>
      <c r="F799" s="410" t="s">
        <v>319</v>
      </c>
      <c r="G799" s="456">
        <v>306.12</v>
      </c>
      <c r="H799" s="417">
        <v>240</v>
      </c>
      <c r="I799" s="417">
        <v>0</v>
      </c>
    </row>
    <row r="800" spans="1:9" ht="45" x14ac:dyDescent="0.2">
      <c r="A800" s="410">
        <v>792</v>
      </c>
      <c r="B800" s="410" t="s">
        <v>1382</v>
      </c>
      <c r="C800" s="410" t="s">
        <v>1383</v>
      </c>
      <c r="D800" s="410">
        <v>26001009054</v>
      </c>
      <c r="E800" s="410" t="s">
        <v>1719</v>
      </c>
      <c r="F800" s="410" t="s">
        <v>319</v>
      </c>
      <c r="G800" s="456">
        <v>267.86</v>
      </c>
      <c r="H800" s="417">
        <v>210</v>
      </c>
      <c r="I800" s="417">
        <v>0</v>
      </c>
    </row>
    <row r="801" spans="1:9" ht="45" x14ac:dyDescent="0.2">
      <c r="A801" s="410">
        <v>793</v>
      </c>
      <c r="B801" s="410" t="s">
        <v>1123</v>
      </c>
      <c r="C801" s="410" t="s">
        <v>1384</v>
      </c>
      <c r="D801" s="410">
        <v>26001035316</v>
      </c>
      <c r="E801" s="410" t="s">
        <v>1720</v>
      </c>
      <c r="F801" s="410" t="s">
        <v>319</v>
      </c>
      <c r="G801" s="456">
        <v>191.33</v>
      </c>
      <c r="H801" s="417">
        <v>150</v>
      </c>
      <c r="I801" s="417">
        <v>0</v>
      </c>
    </row>
    <row r="802" spans="1:9" ht="30" x14ac:dyDescent="0.2">
      <c r="A802" s="410">
        <v>794</v>
      </c>
      <c r="B802" s="410" t="s">
        <v>1189</v>
      </c>
      <c r="C802" s="410" t="s">
        <v>1385</v>
      </c>
      <c r="D802" s="410" t="s">
        <v>966</v>
      </c>
      <c r="E802" s="410" t="s">
        <v>1721</v>
      </c>
      <c r="F802" s="410" t="s">
        <v>319</v>
      </c>
      <c r="G802" s="456">
        <v>300</v>
      </c>
      <c r="H802" s="417">
        <v>240</v>
      </c>
      <c r="I802" s="417">
        <v>0</v>
      </c>
    </row>
    <row r="803" spans="1:9" ht="45" x14ac:dyDescent="0.2">
      <c r="A803" s="410">
        <v>795</v>
      </c>
      <c r="B803" s="410" t="s">
        <v>1239</v>
      </c>
      <c r="C803" s="410" t="s">
        <v>1386</v>
      </c>
      <c r="D803" s="410" t="s">
        <v>1527</v>
      </c>
      <c r="E803" s="410" t="s">
        <v>1722</v>
      </c>
      <c r="F803" s="410" t="s">
        <v>319</v>
      </c>
      <c r="G803" s="456">
        <v>267.86</v>
      </c>
      <c r="H803" s="417">
        <v>210</v>
      </c>
      <c r="I803" s="417">
        <v>0</v>
      </c>
    </row>
    <row r="804" spans="1:9" ht="30" x14ac:dyDescent="0.2">
      <c r="A804" s="410">
        <v>796</v>
      </c>
      <c r="B804" s="410" t="s">
        <v>1387</v>
      </c>
      <c r="C804" s="410" t="s">
        <v>1388</v>
      </c>
      <c r="D804" s="410" t="s">
        <v>967</v>
      </c>
      <c r="E804" s="410" t="s">
        <v>1723</v>
      </c>
      <c r="F804" s="410" t="s">
        <v>319</v>
      </c>
      <c r="G804" s="456">
        <v>191.33</v>
      </c>
      <c r="H804" s="417">
        <v>150</v>
      </c>
      <c r="I804" s="417">
        <v>0</v>
      </c>
    </row>
    <row r="805" spans="1:9" ht="45" x14ac:dyDescent="0.2">
      <c r="A805" s="410">
        <v>797</v>
      </c>
      <c r="B805" s="410" t="s">
        <v>1389</v>
      </c>
      <c r="C805" s="410" t="s">
        <v>1390</v>
      </c>
      <c r="D805" s="410">
        <v>29001007903</v>
      </c>
      <c r="E805" s="410" t="s">
        <v>1724</v>
      </c>
      <c r="F805" s="410" t="s">
        <v>319</v>
      </c>
      <c r="G805" s="456">
        <v>382.65</v>
      </c>
      <c r="H805" s="417">
        <v>300</v>
      </c>
      <c r="I805" s="417">
        <v>0</v>
      </c>
    </row>
    <row r="806" spans="1:9" ht="45" x14ac:dyDescent="0.2">
      <c r="A806" s="410">
        <v>798</v>
      </c>
      <c r="B806" s="410" t="s">
        <v>1127</v>
      </c>
      <c r="C806" s="410" t="s">
        <v>1391</v>
      </c>
      <c r="D806" s="410">
        <v>62003012712</v>
      </c>
      <c r="E806" s="410" t="s">
        <v>1725</v>
      </c>
      <c r="F806" s="410" t="s">
        <v>319</v>
      </c>
      <c r="G806" s="456">
        <v>306.12</v>
      </c>
      <c r="H806" s="417">
        <v>240</v>
      </c>
      <c r="I806" s="417">
        <v>0</v>
      </c>
    </row>
    <row r="807" spans="1:9" ht="45" x14ac:dyDescent="0.2">
      <c r="A807" s="410">
        <v>799</v>
      </c>
      <c r="B807" s="410" t="s">
        <v>1392</v>
      </c>
      <c r="C807" s="410" t="s">
        <v>1393</v>
      </c>
      <c r="D807" s="410" t="s">
        <v>968</v>
      </c>
      <c r="E807" s="410" t="s">
        <v>1726</v>
      </c>
      <c r="F807" s="410" t="s">
        <v>319</v>
      </c>
      <c r="G807" s="456">
        <v>267.86</v>
      </c>
      <c r="H807" s="417">
        <v>210</v>
      </c>
      <c r="I807" s="417">
        <v>0</v>
      </c>
    </row>
    <row r="808" spans="1:9" ht="45" x14ac:dyDescent="0.2">
      <c r="A808" s="410">
        <v>800</v>
      </c>
      <c r="B808" s="410" t="s">
        <v>1394</v>
      </c>
      <c r="C808" s="410" t="s">
        <v>1128</v>
      </c>
      <c r="D808" s="410" t="s">
        <v>969</v>
      </c>
      <c r="E808" s="410" t="s">
        <v>1727</v>
      </c>
      <c r="F808" s="410" t="s">
        <v>319</v>
      </c>
      <c r="G808" s="456">
        <v>191.33</v>
      </c>
      <c r="H808" s="417">
        <v>150</v>
      </c>
      <c r="I808" s="417">
        <v>0</v>
      </c>
    </row>
    <row r="809" spans="1:9" ht="45" x14ac:dyDescent="0.2">
      <c r="A809" s="410">
        <v>801</v>
      </c>
      <c r="B809" s="410" t="s">
        <v>1395</v>
      </c>
      <c r="C809" s="410" t="s">
        <v>1396</v>
      </c>
      <c r="D809" s="410">
        <v>21001004694</v>
      </c>
      <c r="E809" s="410" t="s">
        <v>1728</v>
      </c>
      <c r="F809" s="410" t="s">
        <v>319</v>
      </c>
      <c r="G809" s="456">
        <v>382.65</v>
      </c>
      <c r="H809" s="417">
        <v>300</v>
      </c>
      <c r="I809" s="417">
        <v>0</v>
      </c>
    </row>
    <row r="810" spans="1:9" ht="60" x14ac:dyDescent="0.2">
      <c r="A810" s="410">
        <v>802</v>
      </c>
      <c r="B810" s="410" t="s">
        <v>1468</v>
      </c>
      <c r="C810" s="410" t="s">
        <v>2061</v>
      </c>
      <c r="D810" s="410" t="s">
        <v>2077</v>
      </c>
      <c r="E810" s="410" t="s">
        <v>1729</v>
      </c>
      <c r="F810" s="410" t="s">
        <v>319</v>
      </c>
      <c r="G810" s="456">
        <v>306.12</v>
      </c>
      <c r="H810" s="417">
        <v>240</v>
      </c>
      <c r="I810" s="417">
        <v>0</v>
      </c>
    </row>
    <row r="811" spans="1:9" ht="45" x14ac:dyDescent="0.2">
      <c r="A811" s="410">
        <v>803</v>
      </c>
      <c r="B811" s="410" t="s">
        <v>1397</v>
      </c>
      <c r="C811" s="410" t="s">
        <v>1398</v>
      </c>
      <c r="D811" s="410" t="s">
        <v>970</v>
      </c>
      <c r="E811" s="410" t="s">
        <v>1730</v>
      </c>
      <c r="F811" s="410" t="s">
        <v>319</v>
      </c>
      <c r="G811" s="456">
        <v>267.86</v>
      </c>
      <c r="H811" s="417">
        <v>210</v>
      </c>
      <c r="I811" s="417">
        <v>0</v>
      </c>
    </row>
    <row r="812" spans="1:9" ht="45" x14ac:dyDescent="0.2">
      <c r="A812" s="410">
        <v>804</v>
      </c>
      <c r="B812" s="410" t="s">
        <v>1285</v>
      </c>
      <c r="C812" s="410" t="s">
        <v>1399</v>
      </c>
      <c r="D812" s="410">
        <v>16001014251</v>
      </c>
      <c r="E812" s="410" t="s">
        <v>1731</v>
      </c>
      <c r="F812" s="410" t="s">
        <v>319</v>
      </c>
      <c r="G812" s="456">
        <v>300</v>
      </c>
      <c r="H812" s="417">
        <v>240</v>
      </c>
      <c r="I812" s="417">
        <v>0</v>
      </c>
    </row>
    <row r="813" spans="1:9" ht="45" x14ac:dyDescent="0.2">
      <c r="A813" s="410">
        <v>805</v>
      </c>
      <c r="B813" s="410" t="s">
        <v>1278</v>
      </c>
      <c r="C813" s="410" t="s">
        <v>1400</v>
      </c>
      <c r="D813" s="410">
        <v>16001004878</v>
      </c>
      <c r="E813" s="410" t="s">
        <v>1732</v>
      </c>
      <c r="F813" s="410" t="s">
        <v>319</v>
      </c>
      <c r="G813" s="456">
        <v>191.33</v>
      </c>
      <c r="H813" s="417">
        <v>150</v>
      </c>
      <c r="I813" s="417">
        <v>0</v>
      </c>
    </row>
    <row r="814" spans="1:9" ht="30" x14ac:dyDescent="0.2">
      <c r="A814" s="410">
        <v>806</v>
      </c>
      <c r="B814" s="410" t="s">
        <v>1110</v>
      </c>
      <c r="C814" s="410" t="s">
        <v>1401</v>
      </c>
      <c r="D814" s="410">
        <v>61009023154</v>
      </c>
      <c r="E814" s="410" t="s">
        <v>1733</v>
      </c>
      <c r="F814" s="410" t="s">
        <v>319</v>
      </c>
      <c r="G814" s="456">
        <v>306.12</v>
      </c>
      <c r="H814" s="417">
        <v>240</v>
      </c>
      <c r="I814" s="417">
        <v>0</v>
      </c>
    </row>
    <row r="815" spans="1:9" ht="45" x14ac:dyDescent="0.2">
      <c r="A815" s="410">
        <v>807</v>
      </c>
      <c r="B815" s="410" t="s">
        <v>1402</v>
      </c>
      <c r="C815" s="410" t="s">
        <v>1403</v>
      </c>
      <c r="D815" s="410">
        <v>61009032035</v>
      </c>
      <c r="E815" s="410" t="s">
        <v>1734</v>
      </c>
      <c r="F815" s="410" t="s">
        <v>319</v>
      </c>
      <c r="G815" s="456">
        <v>267.86</v>
      </c>
      <c r="H815" s="417">
        <v>210</v>
      </c>
      <c r="I815" s="417">
        <v>0</v>
      </c>
    </row>
    <row r="816" spans="1:9" ht="45" x14ac:dyDescent="0.2">
      <c r="A816" s="410">
        <v>808</v>
      </c>
      <c r="B816" s="410" t="s">
        <v>1157</v>
      </c>
      <c r="C816" s="410" t="s">
        <v>1404</v>
      </c>
      <c r="D816" s="410">
        <v>61009031395</v>
      </c>
      <c r="E816" s="410" t="s">
        <v>1735</v>
      </c>
      <c r="F816" s="410" t="s">
        <v>319</v>
      </c>
      <c r="G816" s="456">
        <v>191.33</v>
      </c>
      <c r="H816" s="417">
        <v>150</v>
      </c>
      <c r="I816" s="417">
        <v>0</v>
      </c>
    </row>
    <row r="817" spans="1:9" ht="45" x14ac:dyDescent="0.2">
      <c r="A817" s="410">
        <v>809</v>
      </c>
      <c r="B817" s="410" t="s">
        <v>1405</v>
      </c>
      <c r="C817" s="410" t="s">
        <v>1406</v>
      </c>
      <c r="D817" s="410">
        <v>51001002850</v>
      </c>
      <c r="E817" s="410" t="s">
        <v>1736</v>
      </c>
      <c r="F817" s="410" t="s">
        <v>319</v>
      </c>
      <c r="G817" s="456">
        <v>306.12</v>
      </c>
      <c r="H817" s="417">
        <v>240</v>
      </c>
      <c r="I817" s="417">
        <v>0</v>
      </c>
    </row>
    <row r="818" spans="1:9" ht="45" x14ac:dyDescent="0.2">
      <c r="A818" s="410">
        <v>810</v>
      </c>
      <c r="B818" s="410" t="s">
        <v>1407</v>
      </c>
      <c r="C818" s="410" t="s">
        <v>1408</v>
      </c>
      <c r="D818" s="410">
        <v>51001008027</v>
      </c>
      <c r="E818" s="410" t="s">
        <v>1737</v>
      </c>
      <c r="F818" s="410" t="s">
        <v>319</v>
      </c>
      <c r="G818" s="456">
        <v>267.86</v>
      </c>
      <c r="H818" s="417">
        <v>210</v>
      </c>
      <c r="I818" s="417">
        <v>0</v>
      </c>
    </row>
    <row r="819" spans="1:9" ht="45" x14ac:dyDescent="0.2">
      <c r="A819" s="410">
        <v>811</v>
      </c>
      <c r="B819" s="410" t="s">
        <v>1409</v>
      </c>
      <c r="C819" s="410" t="s">
        <v>1410</v>
      </c>
      <c r="D819" s="410" t="s">
        <v>971</v>
      </c>
      <c r="E819" s="410" t="s">
        <v>1738</v>
      </c>
      <c r="F819" s="410" t="s">
        <v>319</v>
      </c>
      <c r="G819" s="456">
        <v>306.12</v>
      </c>
      <c r="H819" s="417">
        <v>240</v>
      </c>
      <c r="I819" s="417">
        <v>0</v>
      </c>
    </row>
    <row r="820" spans="1:9" ht="45" x14ac:dyDescent="0.2">
      <c r="A820" s="410">
        <v>812</v>
      </c>
      <c r="B820" s="410" t="s">
        <v>1411</v>
      </c>
      <c r="C820" s="410" t="s">
        <v>1412</v>
      </c>
      <c r="D820" s="410" t="s">
        <v>972</v>
      </c>
      <c r="E820" s="410" t="s">
        <v>1739</v>
      </c>
      <c r="F820" s="410" t="s">
        <v>319</v>
      </c>
      <c r="G820" s="456">
        <v>267.86</v>
      </c>
      <c r="H820" s="417">
        <v>210</v>
      </c>
      <c r="I820" s="417">
        <v>0</v>
      </c>
    </row>
    <row r="821" spans="1:9" ht="45" x14ac:dyDescent="0.2">
      <c r="A821" s="410">
        <v>813</v>
      </c>
      <c r="B821" s="410" t="s">
        <v>2062</v>
      </c>
      <c r="C821" s="410" t="s">
        <v>1410</v>
      </c>
      <c r="D821" s="410" t="s">
        <v>2078</v>
      </c>
      <c r="E821" s="410" t="s">
        <v>1740</v>
      </c>
      <c r="F821" s="410" t="s">
        <v>319</v>
      </c>
      <c r="G821" s="456">
        <v>191.33</v>
      </c>
      <c r="H821" s="417">
        <v>150</v>
      </c>
      <c r="I821" s="417">
        <v>0</v>
      </c>
    </row>
    <row r="822" spans="1:9" ht="45" x14ac:dyDescent="0.2">
      <c r="A822" s="410">
        <v>814</v>
      </c>
      <c r="B822" s="410" t="s">
        <v>1189</v>
      </c>
      <c r="C822" s="410" t="s">
        <v>1413</v>
      </c>
      <c r="D822" s="410">
        <v>39001001112</v>
      </c>
      <c r="E822" s="410" t="s">
        <v>1741</v>
      </c>
      <c r="F822" s="410" t="s">
        <v>319</v>
      </c>
      <c r="G822" s="456">
        <v>267.86</v>
      </c>
      <c r="H822" s="417">
        <v>210</v>
      </c>
      <c r="I822" s="417">
        <v>0</v>
      </c>
    </row>
    <row r="823" spans="1:9" ht="60" x14ac:dyDescent="0.2">
      <c r="A823" s="410">
        <v>815</v>
      </c>
      <c r="B823" s="410" t="s">
        <v>1414</v>
      </c>
      <c r="C823" s="410" t="s">
        <v>1415</v>
      </c>
      <c r="D823" s="410">
        <v>62001018151</v>
      </c>
      <c r="E823" s="410" t="s">
        <v>1742</v>
      </c>
      <c r="F823" s="410" t="s">
        <v>319</v>
      </c>
      <c r="G823" s="456">
        <v>267.86</v>
      </c>
      <c r="H823" s="417">
        <v>210</v>
      </c>
      <c r="I823" s="417">
        <v>0</v>
      </c>
    </row>
    <row r="824" spans="1:9" ht="30" x14ac:dyDescent="0.2">
      <c r="A824" s="410">
        <v>816</v>
      </c>
      <c r="B824" s="410" t="s">
        <v>1265</v>
      </c>
      <c r="C824" s="410" t="s">
        <v>1416</v>
      </c>
      <c r="D824" s="410">
        <v>39001001019</v>
      </c>
      <c r="E824" s="410" t="s">
        <v>1743</v>
      </c>
      <c r="F824" s="410" t="s">
        <v>319</v>
      </c>
      <c r="G824" s="456">
        <v>382.65</v>
      </c>
      <c r="H824" s="417">
        <v>300</v>
      </c>
      <c r="I824" s="417">
        <v>0</v>
      </c>
    </row>
    <row r="825" spans="1:9" ht="45" x14ac:dyDescent="0.2">
      <c r="A825" s="410">
        <v>817</v>
      </c>
      <c r="B825" s="410" t="s">
        <v>1249</v>
      </c>
      <c r="C825" s="410" t="s">
        <v>1417</v>
      </c>
      <c r="D825" s="410">
        <v>39001012789</v>
      </c>
      <c r="E825" s="410" t="s">
        <v>1744</v>
      </c>
      <c r="F825" s="410" t="s">
        <v>319</v>
      </c>
      <c r="G825" s="456">
        <v>306.12</v>
      </c>
      <c r="H825" s="417">
        <v>240</v>
      </c>
      <c r="I825" s="417">
        <v>0</v>
      </c>
    </row>
    <row r="826" spans="1:9" ht="30" x14ac:dyDescent="0.2">
      <c r="A826" s="410">
        <v>818</v>
      </c>
      <c r="B826" s="410" t="s">
        <v>1217</v>
      </c>
      <c r="C826" s="410" t="s">
        <v>1418</v>
      </c>
      <c r="D826" s="410">
        <v>62002004854</v>
      </c>
      <c r="E826" s="410" t="s">
        <v>1745</v>
      </c>
      <c r="F826" s="410" t="s">
        <v>319</v>
      </c>
      <c r="G826" s="456">
        <v>191.33</v>
      </c>
      <c r="H826" s="417">
        <v>150</v>
      </c>
      <c r="I826" s="417">
        <v>0</v>
      </c>
    </row>
    <row r="827" spans="1:9" ht="45" x14ac:dyDescent="0.2">
      <c r="A827" s="410">
        <v>819</v>
      </c>
      <c r="B827" s="410" t="s">
        <v>1205</v>
      </c>
      <c r="C827" s="410" t="s">
        <v>1190</v>
      </c>
      <c r="D827" s="410">
        <v>32001026847</v>
      </c>
      <c r="E827" s="410" t="s">
        <v>1746</v>
      </c>
      <c r="F827" s="410" t="s">
        <v>319</v>
      </c>
      <c r="G827" s="456">
        <v>306.12</v>
      </c>
      <c r="H827" s="417">
        <v>240</v>
      </c>
      <c r="I827" s="417">
        <v>0</v>
      </c>
    </row>
    <row r="828" spans="1:9" ht="45" x14ac:dyDescent="0.2">
      <c r="A828" s="410">
        <v>820</v>
      </c>
      <c r="B828" s="410" t="s">
        <v>1419</v>
      </c>
      <c r="C828" s="410" t="s">
        <v>1420</v>
      </c>
      <c r="D828" s="410">
        <v>32001001873</v>
      </c>
      <c r="E828" s="410" t="s">
        <v>1747</v>
      </c>
      <c r="F828" s="410" t="s">
        <v>319</v>
      </c>
      <c r="G828" s="456">
        <v>262.5</v>
      </c>
      <c r="H828" s="417">
        <v>210</v>
      </c>
      <c r="I828" s="417">
        <v>0</v>
      </c>
    </row>
    <row r="829" spans="1:9" ht="45" x14ac:dyDescent="0.2">
      <c r="A829" s="410">
        <v>821</v>
      </c>
      <c r="B829" s="410" t="s">
        <v>1421</v>
      </c>
      <c r="C829" s="410" t="s">
        <v>1422</v>
      </c>
      <c r="D829" s="410">
        <v>32001026838</v>
      </c>
      <c r="E829" s="410" t="s">
        <v>1748</v>
      </c>
      <c r="F829" s="410" t="s">
        <v>319</v>
      </c>
      <c r="G829" s="456">
        <v>191.33</v>
      </c>
      <c r="H829" s="417">
        <v>150</v>
      </c>
      <c r="I829" s="417">
        <v>0</v>
      </c>
    </row>
    <row r="830" spans="1:9" ht="45" x14ac:dyDescent="0.2">
      <c r="A830" s="410">
        <v>822</v>
      </c>
      <c r="B830" s="410" t="s">
        <v>1423</v>
      </c>
      <c r="C830" s="410" t="s">
        <v>1424</v>
      </c>
      <c r="D830" s="410" t="s">
        <v>2079</v>
      </c>
      <c r="E830" s="410" t="s">
        <v>1749</v>
      </c>
      <c r="F830" s="410" t="s">
        <v>319</v>
      </c>
      <c r="G830" s="456">
        <v>382.65</v>
      </c>
      <c r="H830" s="417">
        <v>300</v>
      </c>
      <c r="I830" s="417">
        <v>0</v>
      </c>
    </row>
    <row r="831" spans="1:9" ht="45" x14ac:dyDescent="0.2">
      <c r="A831" s="410">
        <v>823</v>
      </c>
      <c r="B831" s="410" t="s">
        <v>1167</v>
      </c>
      <c r="C831" s="410" t="s">
        <v>1361</v>
      </c>
      <c r="D831" s="410">
        <v>61006006757</v>
      </c>
      <c r="E831" s="410" t="s">
        <v>1750</v>
      </c>
      <c r="F831" s="410" t="s">
        <v>319</v>
      </c>
      <c r="G831" s="456">
        <v>306.12</v>
      </c>
      <c r="H831" s="417">
        <v>240</v>
      </c>
      <c r="I831" s="417">
        <v>0</v>
      </c>
    </row>
    <row r="832" spans="1:9" ht="45" x14ac:dyDescent="0.2">
      <c r="A832" s="410">
        <v>824</v>
      </c>
      <c r="B832" s="410" t="s">
        <v>1425</v>
      </c>
      <c r="C832" s="410" t="s">
        <v>1426</v>
      </c>
      <c r="D832" s="410">
        <v>61004069746</v>
      </c>
      <c r="E832" s="410" t="s">
        <v>1751</v>
      </c>
      <c r="F832" s="410" t="s">
        <v>319</v>
      </c>
      <c r="G832" s="456">
        <v>191.33</v>
      </c>
      <c r="H832" s="417">
        <v>150</v>
      </c>
      <c r="I832" s="417">
        <v>0</v>
      </c>
    </row>
    <row r="833" spans="1:9" ht="30" x14ac:dyDescent="0.2">
      <c r="A833" s="410">
        <v>825</v>
      </c>
      <c r="B833" s="410" t="s">
        <v>1157</v>
      </c>
      <c r="C833" s="410" t="s">
        <v>1288</v>
      </c>
      <c r="D833" s="410" t="s">
        <v>973</v>
      </c>
      <c r="E833" s="410" t="s">
        <v>1752</v>
      </c>
      <c r="F833" s="410" t="s">
        <v>319</v>
      </c>
      <c r="G833" s="456">
        <v>306.12</v>
      </c>
      <c r="H833" s="417">
        <v>240</v>
      </c>
      <c r="I833" s="417">
        <v>0</v>
      </c>
    </row>
    <row r="834" spans="1:9" ht="30" x14ac:dyDescent="0.2">
      <c r="A834" s="410">
        <v>826</v>
      </c>
      <c r="B834" s="410" t="s">
        <v>1427</v>
      </c>
      <c r="C834" s="410" t="s">
        <v>1428</v>
      </c>
      <c r="D834" s="410" t="s">
        <v>974</v>
      </c>
      <c r="E834" s="410" t="s">
        <v>1753</v>
      </c>
      <c r="F834" s="410" t="s">
        <v>319</v>
      </c>
      <c r="G834" s="456">
        <v>267.86</v>
      </c>
      <c r="H834" s="417">
        <v>210</v>
      </c>
      <c r="I834" s="417">
        <v>0</v>
      </c>
    </row>
    <row r="835" spans="1:9" ht="45" x14ac:dyDescent="0.2">
      <c r="A835" s="410">
        <v>827</v>
      </c>
      <c r="B835" s="410" t="s">
        <v>1429</v>
      </c>
      <c r="C835" s="410" t="s">
        <v>1430</v>
      </c>
      <c r="D835" s="410" t="s">
        <v>975</v>
      </c>
      <c r="E835" s="410" t="s">
        <v>1754</v>
      </c>
      <c r="F835" s="410" t="s">
        <v>319</v>
      </c>
      <c r="G835" s="456">
        <v>267.86</v>
      </c>
      <c r="H835" s="417">
        <v>210</v>
      </c>
      <c r="I835" s="417">
        <v>0</v>
      </c>
    </row>
    <row r="836" spans="1:9" ht="75" x14ac:dyDescent="0.2">
      <c r="A836" s="410">
        <v>828</v>
      </c>
      <c r="B836" s="410" t="s">
        <v>1306</v>
      </c>
      <c r="C836" s="410" t="s">
        <v>1431</v>
      </c>
      <c r="D836" s="410" t="s">
        <v>976</v>
      </c>
      <c r="E836" s="410" t="s">
        <v>1755</v>
      </c>
      <c r="F836" s="410" t="s">
        <v>319</v>
      </c>
      <c r="G836" s="456">
        <v>306.12</v>
      </c>
      <c r="H836" s="417">
        <v>240</v>
      </c>
      <c r="I836" s="417">
        <v>0</v>
      </c>
    </row>
    <row r="837" spans="1:9" ht="60" x14ac:dyDescent="0.2">
      <c r="A837" s="410">
        <v>829</v>
      </c>
      <c r="B837" s="410" t="s">
        <v>1247</v>
      </c>
      <c r="C837" s="410" t="s">
        <v>1432</v>
      </c>
      <c r="D837" s="410">
        <v>35001003108</v>
      </c>
      <c r="E837" s="410" t="s">
        <v>1756</v>
      </c>
      <c r="F837" s="410" t="s">
        <v>319</v>
      </c>
      <c r="G837" s="456">
        <v>191.33</v>
      </c>
      <c r="H837" s="417">
        <v>150</v>
      </c>
      <c r="I837" s="417">
        <v>0</v>
      </c>
    </row>
    <row r="838" spans="1:9" ht="45" x14ac:dyDescent="0.2">
      <c r="A838" s="410">
        <v>830</v>
      </c>
      <c r="B838" s="410" t="s">
        <v>1433</v>
      </c>
      <c r="C838" s="410" t="s">
        <v>1434</v>
      </c>
      <c r="D838" s="410" t="s">
        <v>977</v>
      </c>
      <c r="E838" s="410" t="s">
        <v>1757</v>
      </c>
      <c r="F838" s="410" t="s">
        <v>319</v>
      </c>
      <c r="G838" s="456">
        <v>281.25</v>
      </c>
      <c r="H838" s="417">
        <v>225</v>
      </c>
      <c r="I838" s="417">
        <v>0</v>
      </c>
    </row>
    <row r="839" spans="1:9" ht="45" x14ac:dyDescent="0.2">
      <c r="A839" s="410">
        <v>831</v>
      </c>
      <c r="B839" s="410" t="s">
        <v>1435</v>
      </c>
      <c r="C839" s="410" t="s">
        <v>1436</v>
      </c>
      <c r="D839" s="410">
        <v>28001098477</v>
      </c>
      <c r="E839" s="410" t="s">
        <v>1758</v>
      </c>
      <c r="F839" s="410" t="s">
        <v>319</v>
      </c>
      <c r="G839" s="456">
        <v>688.78</v>
      </c>
      <c r="H839" s="417">
        <v>540</v>
      </c>
      <c r="I839" s="417">
        <v>0</v>
      </c>
    </row>
    <row r="840" spans="1:9" ht="45" x14ac:dyDescent="0.2">
      <c r="A840" s="410">
        <v>832</v>
      </c>
      <c r="B840" s="410" t="s">
        <v>1437</v>
      </c>
      <c r="C840" s="410" t="s">
        <v>1339</v>
      </c>
      <c r="D840" s="410">
        <v>35001099671</v>
      </c>
      <c r="E840" s="410" t="s">
        <v>1759</v>
      </c>
      <c r="F840" s="410" t="s">
        <v>319</v>
      </c>
      <c r="G840" s="456">
        <v>325.26</v>
      </c>
      <c r="H840" s="417">
        <v>255</v>
      </c>
      <c r="I840" s="417">
        <v>0</v>
      </c>
    </row>
    <row r="841" spans="1:9" ht="30" x14ac:dyDescent="0.2">
      <c r="A841" s="410">
        <v>833</v>
      </c>
      <c r="B841" s="410" t="s">
        <v>1099</v>
      </c>
      <c r="C841" s="410" t="s">
        <v>1438</v>
      </c>
      <c r="D841" s="410">
        <v>62006063210</v>
      </c>
      <c r="E841" s="410" t="s">
        <v>1760</v>
      </c>
      <c r="F841" s="410" t="s">
        <v>319</v>
      </c>
      <c r="G841" s="456">
        <v>306.12</v>
      </c>
      <c r="H841" s="417">
        <v>240</v>
      </c>
      <c r="I841" s="417">
        <v>0</v>
      </c>
    </row>
    <row r="842" spans="1:9" ht="45" x14ac:dyDescent="0.2">
      <c r="A842" s="410">
        <v>834</v>
      </c>
      <c r="B842" s="410" t="s">
        <v>1360</v>
      </c>
      <c r="C842" s="410" t="s">
        <v>1439</v>
      </c>
      <c r="D842" s="410">
        <v>10001009482</v>
      </c>
      <c r="E842" s="410" t="s">
        <v>1761</v>
      </c>
      <c r="F842" s="410" t="s">
        <v>319</v>
      </c>
      <c r="G842" s="456">
        <v>267.86</v>
      </c>
      <c r="H842" s="417">
        <v>210</v>
      </c>
      <c r="I842" s="417">
        <v>0</v>
      </c>
    </row>
    <row r="843" spans="1:9" ht="45" x14ac:dyDescent="0.2">
      <c r="A843" s="410">
        <v>835</v>
      </c>
      <c r="B843" s="410" t="s">
        <v>1278</v>
      </c>
      <c r="C843" s="410" t="s">
        <v>1440</v>
      </c>
      <c r="D843" s="410" t="s">
        <v>978</v>
      </c>
      <c r="E843" s="410" t="s">
        <v>1762</v>
      </c>
      <c r="F843" s="410" t="s">
        <v>319</v>
      </c>
      <c r="G843" s="456">
        <v>191.33</v>
      </c>
      <c r="H843" s="417">
        <v>150</v>
      </c>
      <c r="I843" s="417">
        <v>0</v>
      </c>
    </row>
    <row r="844" spans="1:9" ht="30" x14ac:dyDescent="0.2">
      <c r="A844" s="410">
        <v>836</v>
      </c>
      <c r="B844" s="410" t="s">
        <v>1382</v>
      </c>
      <c r="C844" s="410" t="s">
        <v>1242</v>
      </c>
      <c r="D844" s="410" t="s">
        <v>979</v>
      </c>
      <c r="E844" s="410" t="s">
        <v>1763</v>
      </c>
      <c r="F844" s="410" t="s">
        <v>319</v>
      </c>
      <c r="G844" s="456">
        <v>306.12</v>
      </c>
      <c r="H844" s="417">
        <v>240</v>
      </c>
      <c r="I844" s="417">
        <v>0</v>
      </c>
    </row>
    <row r="845" spans="1:9" ht="45" x14ac:dyDescent="0.2">
      <c r="A845" s="410">
        <v>837</v>
      </c>
      <c r="B845" s="410" t="s">
        <v>1382</v>
      </c>
      <c r="C845" s="410" t="s">
        <v>1441</v>
      </c>
      <c r="D845" s="410" t="s">
        <v>980</v>
      </c>
      <c r="E845" s="410" t="s">
        <v>1764</v>
      </c>
      <c r="F845" s="410" t="s">
        <v>319</v>
      </c>
      <c r="G845" s="456">
        <v>306.12</v>
      </c>
      <c r="H845" s="417">
        <v>240</v>
      </c>
      <c r="I845" s="417">
        <v>0</v>
      </c>
    </row>
    <row r="846" spans="1:9" ht="45" x14ac:dyDescent="0.2">
      <c r="A846" s="410">
        <v>838</v>
      </c>
      <c r="B846" s="410" t="s">
        <v>1265</v>
      </c>
      <c r="C846" s="410" t="s">
        <v>1442</v>
      </c>
      <c r="D846" s="410" t="s">
        <v>981</v>
      </c>
      <c r="E846" s="410" t="s">
        <v>1765</v>
      </c>
      <c r="F846" s="410" t="s">
        <v>319</v>
      </c>
      <c r="G846" s="456">
        <v>267.86</v>
      </c>
      <c r="H846" s="417">
        <v>210</v>
      </c>
      <c r="I846" s="417">
        <v>0</v>
      </c>
    </row>
    <row r="847" spans="1:9" ht="45" x14ac:dyDescent="0.2">
      <c r="A847" s="410">
        <v>839</v>
      </c>
      <c r="B847" s="410" t="s">
        <v>1232</v>
      </c>
      <c r="C847" s="410" t="s">
        <v>1443</v>
      </c>
      <c r="D847" s="410" t="s">
        <v>982</v>
      </c>
      <c r="E847" s="410" t="s">
        <v>1766</v>
      </c>
      <c r="F847" s="410" t="s">
        <v>319</v>
      </c>
      <c r="G847" s="456">
        <v>191.33</v>
      </c>
      <c r="H847" s="417">
        <v>150</v>
      </c>
      <c r="I847" s="417">
        <v>0</v>
      </c>
    </row>
    <row r="848" spans="1:9" ht="45" x14ac:dyDescent="0.2">
      <c r="A848" s="410">
        <v>840</v>
      </c>
      <c r="B848" s="410" t="s">
        <v>1155</v>
      </c>
      <c r="C848" s="410" t="s">
        <v>1444</v>
      </c>
      <c r="D848" s="410">
        <v>45001019304</v>
      </c>
      <c r="E848" s="410" t="s">
        <v>1767</v>
      </c>
      <c r="F848" s="410" t="s">
        <v>319</v>
      </c>
      <c r="G848" s="456">
        <v>306.12</v>
      </c>
      <c r="H848" s="417">
        <v>240</v>
      </c>
      <c r="I848" s="417">
        <v>0</v>
      </c>
    </row>
    <row r="849" spans="1:9" ht="60" x14ac:dyDescent="0.2">
      <c r="A849" s="410">
        <v>841</v>
      </c>
      <c r="B849" s="410" t="s">
        <v>1445</v>
      </c>
      <c r="C849" s="410" t="s">
        <v>1446</v>
      </c>
      <c r="D849" s="410">
        <v>45001002311</v>
      </c>
      <c r="E849" s="410" t="s">
        <v>1768</v>
      </c>
      <c r="F849" s="410" t="s">
        <v>319</v>
      </c>
      <c r="G849" s="456">
        <v>267.86</v>
      </c>
      <c r="H849" s="417">
        <v>210</v>
      </c>
      <c r="I849" s="417">
        <v>0</v>
      </c>
    </row>
    <row r="850" spans="1:9" ht="45" x14ac:dyDescent="0.2">
      <c r="A850" s="410">
        <v>842</v>
      </c>
      <c r="B850" s="410" t="s">
        <v>1447</v>
      </c>
      <c r="C850" s="410" t="s">
        <v>1448</v>
      </c>
      <c r="D850" s="410">
        <v>62004026195</v>
      </c>
      <c r="E850" s="410" t="s">
        <v>1769</v>
      </c>
      <c r="F850" s="410" t="s">
        <v>319</v>
      </c>
      <c r="G850" s="456">
        <v>191.33</v>
      </c>
      <c r="H850" s="417">
        <v>150</v>
      </c>
      <c r="I850" s="417">
        <v>0</v>
      </c>
    </row>
    <row r="851" spans="1:9" ht="45" x14ac:dyDescent="0.2">
      <c r="A851" s="410">
        <v>843</v>
      </c>
      <c r="B851" s="410" t="s">
        <v>1291</v>
      </c>
      <c r="C851" s="410" t="s">
        <v>1449</v>
      </c>
      <c r="D851" s="410">
        <v>51001007565</v>
      </c>
      <c r="E851" s="410" t="s">
        <v>1770</v>
      </c>
      <c r="F851" s="410" t="s">
        <v>319</v>
      </c>
      <c r="G851" s="456">
        <v>191.33</v>
      </c>
      <c r="H851" s="417">
        <v>150</v>
      </c>
      <c r="I851" s="417">
        <v>0</v>
      </c>
    </row>
    <row r="852" spans="1:9" ht="30" x14ac:dyDescent="0.2">
      <c r="A852" s="410">
        <v>844</v>
      </c>
      <c r="B852" s="410" t="s">
        <v>1127</v>
      </c>
      <c r="C852" s="410" t="s">
        <v>1252</v>
      </c>
      <c r="D852" s="410">
        <v>34001000961</v>
      </c>
      <c r="E852" s="410" t="s">
        <v>1771</v>
      </c>
      <c r="F852" s="410" t="s">
        <v>319</v>
      </c>
      <c r="G852" s="456">
        <v>191.33</v>
      </c>
      <c r="H852" s="417">
        <v>150</v>
      </c>
      <c r="I852" s="417">
        <v>0</v>
      </c>
    </row>
    <row r="853" spans="1:9" ht="45" x14ac:dyDescent="0.2">
      <c r="A853" s="410">
        <v>845</v>
      </c>
      <c r="B853" s="410" t="s">
        <v>1451</v>
      </c>
      <c r="C853" s="410" t="s">
        <v>1452</v>
      </c>
      <c r="D853" s="410" t="s">
        <v>983</v>
      </c>
      <c r="E853" s="410" t="s">
        <v>1772</v>
      </c>
      <c r="F853" s="410" t="s">
        <v>319</v>
      </c>
      <c r="G853" s="456">
        <v>262.5</v>
      </c>
      <c r="H853" s="417">
        <v>210</v>
      </c>
      <c r="I853" s="417">
        <v>0</v>
      </c>
    </row>
    <row r="854" spans="1:9" ht="30" x14ac:dyDescent="0.2">
      <c r="A854" s="410">
        <v>846</v>
      </c>
      <c r="B854" s="410" t="s">
        <v>1217</v>
      </c>
      <c r="C854" s="410" t="s">
        <v>1453</v>
      </c>
      <c r="D854" s="410" t="s">
        <v>1528</v>
      </c>
      <c r="E854" s="410" t="s">
        <v>1656</v>
      </c>
      <c r="F854" s="410" t="s">
        <v>319</v>
      </c>
      <c r="G854" s="456">
        <v>191.33</v>
      </c>
      <c r="H854" s="417">
        <v>150</v>
      </c>
      <c r="I854" s="417">
        <v>0</v>
      </c>
    </row>
    <row r="855" spans="1:9" ht="45" x14ac:dyDescent="0.2">
      <c r="A855" s="410">
        <v>847</v>
      </c>
      <c r="B855" s="410" t="s">
        <v>1099</v>
      </c>
      <c r="C855" s="410" t="s">
        <v>2063</v>
      </c>
      <c r="D855" s="410" t="s">
        <v>2080</v>
      </c>
      <c r="E855" s="410" t="s">
        <v>2087</v>
      </c>
      <c r="F855" s="410" t="s">
        <v>319</v>
      </c>
      <c r="G855" s="456">
        <v>267.86</v>
      </c>
      <c r="H855" s="417">
        <v>210</v>
      </c>
      <c r="I855" s="417">
        <v>0</v>
      </c>
    </row>
    <row r="856" spans="1:9" ht="45" x14ac:dyDescent="0.2">
      <c r="A856" s="410">
        <v>848</v>
      </c>
      <c r="B856" s="410" t="s">
        <v>1273</v>
      </c>
      <c r="C856" s="410" t="s">
        <v>1454</v>
      </c>
      <c r="D856" s="410" t="s">
        <v>1529</v>
      </c>
      <c r="E856" s="410" t="s">
        <v>1773</v>
      </c>
      <c r="F856" s="410" t="s">
        <v>319</v>
      </c>
      <c r="G856" s="456">
        <v>306.12</v>
      </c>
      <c r="H856" s="417">
        <v>240</v>
      </c>
      <c r="I856" s="417">
        <v>0</v>
      </c>
    </row>
    <row r="857" spans="1:9" ht="45" x14ac:dyDescent="0.2">
      <c r="A857" s="410">
        <v>849</v>
      </c>
      <c r="B857" s="410" t="s">
        <v>1455</v>
      </c>
      <c r="C857" s="410" t="s">
        <v>1356</v>
      </c>
      <c r="D857" s="410">
        <v>25001014608</v>
      </c>
      <c r="E857" s="410" t="s">
        <v>1774</v>
      </c>
      <c r="F857" s="410" t="s">
        <v>319</v>
      </c>
      <c r="G857" s="456">
        <v>267.86</v>
      </c>
      <c r="H857" s="417">
        <v>210</v>
      </c>
      <c r="I857" s="417">
        <v>0</v>
      </c>
    </row>
    <row r="858" spans="1:9" ht="45" x14ac:dyDescent="0.2">
      <c r="A858" s="410">
        <v>850</v>
      </c>
      <c r="B858" s="410" t="s">
        <v>1456</v>
      </c>
      <c r="C858" s="410" t="s">
        <v>1454</v>
      </c>
      <c r="D858" s="410">
        <v>25001006836</v>
      </c>
      <c r="E858" s="410" t="s">
        <v>1775</v>
      </c>
      <c r="F858" s="410" t="s">
        <v>319</v>
      </c>
      <c r="G858" s="456">
        <v>191.33</v>
      </c>
      <c r="H858" s="417">
        <v>150</v>
      </c>
      <c r="I858" s="417">
        <v>0</v>
      </c>
    </row>
    <row r="859" spans="1:9" ht="45" x14ac:dyDescent="0.2">
      <c r="A859" s="410">
        <v>851</v>
      </c>
      <c r="B859" s="410" t="s">
        <v>1494</v>
      </c>
      <c r="C859" s="410" t="s">
        <v>2064</v>
      </c>
      <c r="D859" s="410" t="s">
        <v>2081</v>
      </c>
      <c r="E859" s="410" t="s">
        <v>2088</v>
      </c>
      <c r="F859" s="410" t="s">
        <v>319</v>
      </c>
      <c r="G859" s="456">
        <v>375</v>
      </c>
      <c r="H859" s="417">
        <v>300</v>
      </c>
      <c r="I859" s="417">
        <v>0</v>
      </c>
    </row>
    <row r="860" spans="1:9" ht="45" x14ac:dyDescent="0.2">
      <c r="A860" s="410">
        <v>852</v>
      </c>
      <c r="B860" s="410" t="s">
        <v>1457</v>
      </c>
      <c r="C860" s="410" t="s">
        <v>1458</v>
      </c>
      <c r="D860" s="410">
        <v>27001001694</v>
      </c>
      <c r="E860" s="410" t="s">
        <v>1776</v>
      </c>
      <c r="F860" s="410" t="s">
        <v>319</v>
      </c>
      <c r="G860" s="456">
        <v>306.12</v>
      </c>
      <c r="H860" s="417">
        <v>240</v>
      </c>
      <c r="I860" s="417">
        <v>0</v>
      </c>
    </row>
    <row r="861" spans="1:9" ht="45" x14ac:dyDescent="0.2">
      <c r="A861" s="410">
        <v>853</v>
      </c>
      <c r="B861" s="410" t="s">
        <v>1459</v>
      </c>
      <c r="C861" s="410" t="s">
        <v>1460</v>
      </c>
      <c r="D861" s="410">
        <v>27001007275</v>
      </c>
      <c r="E861" s="410" t="s">
        <v>1773</v>
      </c>
      <c r="F861" s="410" t="s">
        <v>319</v>
      </c>
      <c r="G861" s="456">
        <v>267.86</v>
      </c>
      <c r="H861" s="417">
        <v>210</v>
      </c>
      <c r="I861" s="417">
        <v>0</v>
      </c>
    </row>
    <row r="862" spans="1:9" ht="45" x14ac:dyDescent="0.2">
      <c r="A862" s="410">
        <v>854</v>
      </c>
      <c r="B862" s="410" t="s">
        <v>1106</v>
      </c>
      <c r="C862" s="410" t="s">
        <v>1461</v>
      </c>
      <c r="D862" s="410">
        <v>27001007658</v>
      </c>
      <c r="E862" s="410" t="s">
        <v>1777</v>
      </c>
      <c r="F862" s="410" t="s">
        <v>319</v>
      </c>
      <c r="G862" s="456">
        <v>191.33</v>
      </c>
      <c r="H862" s="417">
        <v>150</v>
      </c>
      <c r="I862" s="417">
        <v>0</v>
      </c>
    </row>
    <row r="863" spans="1:9" ht="45" x14ac:dyDescent="0.2">
      <c r="A863" s="410">
        <v>855</v>
      </c>
      <c r="B863" s="410" t="s">
        <v>1462</v>
      </c>
      <c r="C863" s="410" t="s">
        <v>1463</v>
      </c>
      <c r="D863" s="410" t="s">
        <v>984</v>
      </c>
      <c r="E863" s="410" t="s">
        <v>1778</v>
      </c>
      <c r="F863" s="410" t="s">
        <v>319</v>
      </c>
      <c r="G863" s="456">
        <v>306.12</v>
      </c>
      <c r="H863" s="417">
        <v>240</v>
      </c>
      <c r="I863" s="417">
        <v>0</v>
      </c>
    </row>
    <row r="864" spans="1:9" ht="45" x14ac:dyDescent="0.2">
      <c r="A864" s="410">
        <v>856</v>
      </c>
      <c r="B864" s="410" t="s">
        <v>2065</v>
      </c>
      <c r="C864" s="410" t="s">
        <v>2066</v>
      </c>
      <c r="D864" s="410" t="s">
        <v>2082</v>
      </c>
      <c r="E864" s="410" t="s">
        <v>1779</v>
      </c>
      <c r="F864" s="410" t="s">
        <v>319</v>
      </c>
      <c r="G864" s="456">
        <v>262.5</v>
      </c>
      <c r="H864" s="417">
        <v>210</v>
      </c>
      <c r="I864" s="417">
        <v>0</v>
      </c>
    </row>
    <row r="865" spans="1:9" ht="45" x14ac:dyDescent="0.2">
      <c r="A865" s="410">
        <v>857</v>
      </c>
      <c r="B865" s="410" t="s">
        <v>1265</v>
      </c>
      <c r="C865" s="410" t="s">
        <v>1305</v>
      </c>
      <c r="D865" s="410">
        <v>11001004008</v>
      </c>
      <c r="E865" s="410" t="s">
        <v>1780</v>
      </c>
      <c r="F865" s="410" t="s">
        <v>319</v>
      </c>
      <c r="G865" s="456">
        <v>187.5</v>
      </c>
      <c r="H865" s="417">
        <v>150</v>
      </c>
      <c r="I865" s="417">
        <v>0</v>
      </c>
    </row>
    <row r="866" spans="1:9" ht="30" x14ac:dyDescent="0.2">
      <c r="A866" s="410">
        <v>858</v>
      </c>
      <c r="B866" s="410" t="s">
        <v>1464</v>
      </c>
      <c r="C866" s="410" t="s">
        <v>1465</v>
      </c>
      <c r="D866" s="410">
        <v>52001018901</v>
      </c>
      <c r="E866" s="410" t="s">
        <v>1781</v>
      </c>
      <c r="F866" s="410" t="s">
        <v>319</v>
      </c>
      <c r="G866" s="456">
        <v>267.86</v>
      </c>
      <c r="H866" s="417">
        <v>210</v>
      </c>
      <c r="I866" s="417">
        <v>0</v>
      </c>
    </row>
    <row r="867" spans="1:9" ht="30" x14ac:dyDescent="0.2">
      <c r="A867" s="410">
        <v>859</v>
      </c>
      <c r="B867" s="410" t="s">
        <v>1099</v>
      </c>
      <c r="C867" s="410" t="s">
        <v>1404</v>
      </c>
      <c r="D867" s="410">
        <v>52001021761</v>
      </c>
      <c r="E867" s="410" t="s">
        <v>1782</v>
      </c>
      <c r="F867" s="410" t="s">
        <v>319</v>
      </c>
      <c r="G867" s="456">
        <v>191.33</v>
      </c>
      <c r="H867" s="417">
        <v>150</v>
      </c>
      <c r="I867" s="417">
        <v>0</v>
      </c>
    </row>
    <row r="868" spans="1:9" ht="45" x14ac:dyDescent="0.2">
      <c r="A868" s="410">
        <v>860</v>
      </c>
      <c r="B868" s="410" t="s">
        <v>1466</v>
      </c>
      <c r="C868" s="410" t="s">
        <v>1467</v>
      </c>
      <c r="D868" s="410">
        <v>37001054453</v>
      </c>
      <c r="E868" s="410" t="s">
        <v>1783</v>
      </c>
      <c r="F868" s="410" t="s">
        <v>319</v>
      </c>
      <c r="G868" s="456">
        <v>382.65</v>
      </c>
      <c r="H868" s="417">
        <v>300</v>
      </c>
      <c r="I868" s="417">
        <v>0</v>
      </c>
    </row>
    <row r="869" spans="1:9" ht="45" x14ac:dyDescent="0.2">
      <c r="A869" s="410">
        <v>861</v>
      </c>
      <c r="B869" s="410" t="s">
        <v>1300</v>
      </c>
      <c r="C869" s="410" t="s">
        <v>2067</v>
      </c>
      <c r="D869" s="410" t="s">
        <v>2083</v>
      </c>
      <c r="E869" s="410" t="s">
        <v>1784</v>
      </c>
      <c r="F869" s="410" t="s">
        <v>319</v>
      </c>
      <c r="G869" s="456">
        <v>267.86</v>
      </c>
      <c r="H869" s="417">
        <v>210</v>
      </c>
      <c r="I869" s="417">
        <v>0</v>
      </c>
    </row>
    <row r="870" spans="1:9" ht="45" x14ac:dyDescent="0.2">
      <c r="A870" s="410">
        <v>862</v>
      </c>
      <c r="B870" s="410" t="s">
        <v>1468</v>
      </c>
      <c r="C870" s="410" t="s">
        <v>1467</v>
      </c>
      <c r="D870" s="410">
        <v>37001056927</v>
      </c>
      <c r="E870" s="410" t="s">
        <v>1785</v>
      </c>
      <c r="F870" s="410" t="s">
        <v>319</v>
      </c>
      <c r="G870" s="456">
        <v>191.33</v>
      </c>
      <c r="H870" s="417">
        <v>150</v>
      </c>
      <c r="I870" s="417">
        <v>0</v>
      </c>
    </row>
    <row r="871" spans="1:9" ht="30" x14ac:dyDescent="0.2">
      <c r="A871" s="410">
        <v>863</v>
      </c>
      <c r="B871" s="410" t="s">
        <v>1469</v>
      </c>
      <c r="C871" s="410" t="s">
        <v>1470</v>
      </c>
      <c r="D871" s="410" t="s">
        <v>985</v>
      </c>
      <c r="E871" s="410" t="s">
        <v>1786</v>
      </c>
      <c r="F871" s="410" t="s">
        <v>319</v>
      </c>
      <c r="G871" s="456">
        <v>300</v>
      </c>
      <c r="H871" s="417">
        <v>240</v>
      </c>
      <c r="I871" s="417">
        <v>0</v>
      </c>
    </row>
    <row r="872" spans="1:9" ht="45" x14ac:dyDescent="0.2">
      <c r="A872" s="410">
        <v>864</v>
      </c>
      <c r="B872" s="410" t="s">
        <v>1471</v>
      </c>
      <c r="C872" s="410" t="s">
        <v>1472</v>
      </c>
      <c r="D872" s="410" t="s">
        <v>986</v>
      </c>
      <c r="E872" s="410" t="s">
        <v>1787</v>
      </c>
      <c r="F872" s="410" t="s">
        <v>319</v>
      </c>
      <c r="G872" s="456">
        <v>267.86</v>
      </c>
      <c r="H872" s="417">
        <v>210</v>
      </c>
      <c r="I872" s="417">
        <v>0</v>
      </c>
    </row>
    <row r="873" spans="1:9" ht="30" x14ac:dyDescent="0.2">
      <c r="A873" s="410">
        <v>865</v>
      </c>
      <c r="B873" s="410" t="s">
        <v>1473</v>
      </c>
      <c r="C873" s="410" t="s">
        <v>1474</v>
      </c>
      <c r="D873" s="410" t="s">
        <v>987</v>
      </c>
      <c r="E873" s="410" t="s">
        <v>1788</v>
      </c>
      <c r="F873" s="410" t="s">
        <v>319</v>
      </c>
      <c r="G873" s="456">
        <v>187.5</v>
      </c>
      <c r="H873" s="417">
        <v>150</v>
      </c>
      <c r="I873" s="417">
        <v>0</v>
      </c>
    </row>
    <row r="874" spans="1:9" ht="45" x14ac:dyDescent="0.2">
      <c r="A874" s="410">
        <v>866</v>
      </c>
      <c r="B874" s="410" t="s">
        <v>1475</v>
      </c>
      <c r="C874" s="410" t="s">
        <v>1476</v>
      </c>
      <c r="D874" s="410" t="s">
        <v>988</v>
      </c>
      <c r="E874" s="410" t="s">
        <v>1789</v>
      </c>
      <c r="F874" s="410" t="s">
        <v>319</v>
      </c>
      <c r="G874" s="456">
        <v>267.86</v>
      </c>
      <c r="H874" s="417">
        <v>210</v>
      </c>
      <c r="I874" s="417">
        <v>0</v>
      </c>
    </row>
    <row r="875" spans="1:9" ht="30" x14ac:dyDescent="0.2">
      <c r="A875" s="410">
        <v>867</v>
      </c>
      <c r="B875" s="410" t="s">
        <v>1477</v>
      </c>
      <c r="C875" s="410" t="s">
        <v>1478</v>
      </c>
      <c r="D875" s="410" t="s">
        <v>989</v>
      </c>
      <c r="E875" s="410" t="s">
        <v>1790</v>
      </c>
      <c r="F875" s="410" t="s">
        <v>319</v>
      </c>
      <c r="G875" s="456">
        <v>191.33</v>
      </c>
      <c r="H875" s="417">
        <v>150</v>
      </c>
      <c r="I875" s="417">
        <v>0</v>
      </c>
    </row>
    <row r="876" spans="1:9" ht="30" x14ac:dyDescent="0.2">
      <c r="A876" s="410">
        <v>868</v>
      </c>
      <c r="B876" s="410" t="s">
        <v>1099</v>
      </c>
      <c r="C876" s="410" t="s">
        <v>1479</v>
      </c>
      <c r="D876" s="410" t="s">
        <v>990</v>
      </c>
      <c r="E876" s="410" t="s">
        <v>1791</v>
      </c>
      <c r="F876" s="410" t="s">
        <v>319</v>
      </c>
      <c r="G876" s="456">
        <v>382.65</v>
      </c>
      <c r="H876" s="417">
        <v>300</v>
      </c>
      <c r="I876" s="417">
        <v>0</v>
      </c>
    </row>
    <row r="877" spans="1:9" ht="45" x14ac:dyDescent="0.2">
      <c r="A877" s="410">
        <v>869</v>
      </c>
      <c r="B877" s="410" t="s">
        <v>1183</v>
      </c>
      <c r="C877" s="410" t="s">
        <v>1376</v>
      </c>
      <c r="D877" s="410" t="s">
        <v>991</v>
      </c>
      <c r="E877" s="410" t="s">
        <v>1792</v>
      </c>
      <c r="F877" s="410" t="s">
        <v>319</v>
      </c>
      <c r="G877" s="456">
        <v>267.86</v>
      </c>
      <c r="H877" s="417">
        <v>210</v>
      </c>
      <c r="I877" s="417">
        <v>0</v>
      </c>
    </row>
    <row r="878" spans="1:9" ht="30" x14ac:dyDescent="0.2">
      <c r="A878" s="410">
        <v>870</v>
      </c>
      <c r="B878" s="410" t="s">
        <v>1285</v>
      </c>
      <c r="C878" s="410" t="s">
        <v>1480</v>
      </c>
      <c r="D878" s="410" t="s">
        <v>1530</v>
      </c>
      <c r="E878" s="410" t="s">
        <v>1793</v>
      </c>
      <c r="F878" s="410" t="s">
        <v>319</v>
      </c>
      <c r="G878" s="456">
        <v>300</v>
      </c>
      <c r="H878" s="417">
        <v>240</v>
      </c>
      <c r="I878" s="417">
        <v>0</v>
      </c>
    </row>
    <row r="879" spans="1:9" ht="30" x14ac:dyDescent="0.2">
      <c r="A879" s="410">
        <v>871</v>
      </c>
      <c r="B879" s="410" t="s">
        <v>1481</v>
      </c>
      <c r="C879" s="410" t="s">
        <v>1482</v>
      </c>
      <c r="D879" s="410" t="s">
        <v>992</v>
      </c>
      <c r="E879" s="410" t="s">
        <v>1794</v>
      </c>
      <c r="F879" s="410" t="s">
        <v>319</v>
      </c>
      <c r="G879" s="456">
        <v>306.12</v>
      </c>
      <c r="H879" s="417">
        <v>240</v>
      </c>
      <c r="I879" s="417">
        <v>0</v>
      </c>
    </row>
    <row r="880" spans="1:9" ht="30" x14ac:dyDescent="0.2">
      <c r="A880" s="410">
        <v>872</v>
      </c>
      <c r="B880" s="410" t="s">
        <v>1114</v>
      </c>
      <c r="C880" s="410" t="s">
        <v>1335</v>
      </c>
      <c r="D880" s="410" t="s">
        <v>993</v>
      </c>
      <c r="E880" s="410" t="s">
        <v>1795</v>
      </c>
      <c r="F880" s="410" t="s">
        <v>319</v>
      </c>
      <c r="G880" s="456">
        <v>153.06</v>
      </c>
      <c r="H880" s="417">
        <v>120</v>
      </c>
      <c r="I880" s="417">
        <v>0</v>
      </c>
    </row>
    <row r="881" spans="1:9" ht="45" x14ac:dyDescent="0.2">
      <c r="A881" s="410">
        <v>873</v>
      </c>
      <c r="B881" s="410" t="s">
        <v>1483</v>
      </c>
      <c r="C881" s="410" t="s">
        <v>1484</v>
      </c>
      <c r="D881" s="410" t="s">
        <v>994</v>
      </c>
      <c r="E881" s="410" t="s">
        <v>1796</v>
      </c>
      <c r="F881" s="410" t="s">
        <v>319</v>
      </c>
      <c r="G881" s="456">
        <v>382.65</v>
      </c>
      <c r="H881" s="417">
        <v>300</v>
      </c>
      <c r="I881" s="417">
        <v>0</v>
      </c>
    </row>
    <row r="882" spans="1:9" ht="45" x14ac:dyDescent="0.2">
      <c r="A882" s="410">
        <v>874</v>
      </c>
      <c r="B882" s="410" t="s">
        <v>1485</v>
      </c>
      <c r="C882" s="410" t="s">
        <v>1486</v>
      </c>
      <c r="D882" s="410" t="s">
        <v>995</v>
      </c>
      <c r="E882" s="410" t="s">
        <v>1797</v>
      </c>
      <c r="F882" s="410" t="s">
        <v>319</v>
      </c>
      <c r="G882" s="456">
        <v>306.12</v>
      </c>
      <c r="H882" s="417">
        <v>240</v>
      </c>
      <c r="I882" s="417">
        <v>0</v>
      </c>
    </row>
    <row r="883" spans="1:9" ht="45" x14ac:dyDescent="0.2">
      <c r="A883" s="410">
        <v>875</v>
      </c>
      <c r="B883" s="410" t="s">
        <v>1487</v>
      </c>
      <c r="C883" s="410" t="s">
        <v>1488</v>
      </c>
      <c r="D883" s="410" t="s">
        <v>996</v>
      </c>
      <c r="E883" s="410" t="s">
        <v>1798</v>
      </c>
      <c r="F883" s="410" t="s">
        <v>319</v>
      </c>
      <c r="G883" s="456">
        <v>262.5</v>
      </c>
      <c r="H883" s="417">
        <v>210</v>
      </c>
      <c r="I883" s="417">
        <v>0</v>
      </c>
    </row>
    <row r="884" spans="1:9" ht="45" x14ac:dyDescent="0.2">
      <c r="A884" s="410">
        <v>876</v>
      </c>
      <c r="B884" s="410" t="s">
        <v>1489</v>
      </c>
      <c r="C884" s="410" t="s">
        <v>1484</v>
      </c>
      <c r="D884" s="410" t="s">
        <v>997</v>
      </c>
      <c r="E884" s="410" t="s">
        <v>1799</v>
      </c>
      <c r="F884" s="410" t="s">
        <v>319</v>
      </c>
      <c r="G884" s="456">
        <v>191.33</v>
      </c>
      <c r="H884" s="417">
        <v>150</v>
      </c>
      <c r="I884" s="417">
        <v>0</v>
      </c>
    </row>
    <row r="885" spans="1:9" ht="45" x14ac:dyDescent="0.2">
      <c r="A885" s="410">
        <v>877</v>
      </c>
      <c r="B885" s="410" t="s">
        <v>1247</v>
      </c>
      <c r="C885" s="410" t="s">
        <v>1490</v>
      </c>
      <c r="D885" s="410" t="s">
        <v>998</v>
      </c>
      <c r="E885" s="410" t="s">
        <v>1800</v>
      </c>
      <c r="F885" s="410" t="s">
        <v>319</v>
      </c>
      <c r="G885" s="456">
        <v>191.33</v>
      </c>
      <c r="H885" s="417">
        <v>150</v>
      </c>
      <c r="I885" s="417">
        <v>0</v>
      </c>
    </row>
    <row r="886" spans="1:9" ht="30" x14ac:dyDescent="0.2">
      <c r="A886" s="410">
        <v>878</v>
      </c>
      <c r="B886" s="410" t="s">
        <v>1116</v>
      </c>
      <c r="C886" s="410" t="s">
        <v>1491</v>
      </c>
      <c r="D886" s="410" t="s">
        <v>999</v>
      </c>
      <c r="E886" s="410" t="s">
        <v>1656</v>
      </c>
      <c r="F886" s="410" t="s">
        <v>319</v>
      </c>
      <c r="G886" s="456">
        <v>229.59</v>
      </c>
      <c r="H886" s="417">
        <v>180</v>
      </c>
      <c r="I886" s="417">
        <v>0</v>
      </c>
    </row>
    <row r="887" spans="1:9" ht="45" x14ac:dyDescent="0.2">
      <c r="A887" s="410">
        <v>879</v>
      </c>
      <c r="B887" s="410" t="s">
        <v>1099</v>
      </c>
      <c r="C887" s="410" t="s">
        <v>1492</v>
      </c>
      <c r="D887" s="410" t="s">
        <v>837</v>
      </c>
      <c r="E887" s="410" t="s">
        <v>1801</v>
      </c>
      <c r="F887" s="410" t="s">
        <v>319</v>
      </c>
      <c r="G887" s="456">
        <v>5102.04</v>
      </c>
      <c r="H887" s="417">
        <v>4000</v>
      </c>
      <c r="I887" s="417">
        <v>1000</v>
      </c>
    </row>
    <row r="888" spans="1:9" ht="45" x14ac:dyDescent="0.2">
      <c r="A888" s="410">
        <v>880</v>
      </c>
      <c r="B888" s="410" t="s">
        <v>1160</v>
      </c>
      <c r="C888" s="410" t="s">
        <v>1493</v>
      </c>
      <c r="D888" s="410">
        <v>61004016286</v>
      </c>
      <c r="E888" s="410" t="s">
        <v>1802</v>
      </c>
      <c r="F888" s="410" t="s">
        <v>319</v>
      </c>
      <c r="G888" s="456">
        <v>375</v>
      </c>
      <c r="H888" s="417">
        <v>300</v>
      </c>
      <c r="I888" s="417">
        <v>0</v>
      </c>
    </row>
    <row r="889" spans="1:9" ht="60" x14ac:dyDescent="0.2">
      <c r="A889" s="410">
        <v>881</v>
      </c>
      <c r="B889" s="410" t="s">
        <v>1494</v>
      </c>
      <c r="C889" s="410" t="s">
        <v>1493</v>
      </c>
      <c r="D889" s="410">
        <v>61004008957</v>
      </c>
      <c r="E889" s="410" t="s">
        <v>1803</v>
      </c>
      <c r="F889" s="410" t="s">
        <v>319</v>
      </c>
      <c r="G889" s="456">
        <v>300</v>
      </c>
      <c r="H889" s="417">
        <v>240</v>
      </c>
      <c r="I889" s="417">
        <v>0</v>
      </c>
    </row>
    <row r="890" spans="1:9" ht="60" x14ac:dyDescent="0.2">
      <c r="A890" s="410">
        <v>882</v>
      </c>
      <c r="B890" s="410" t="s">
        <v>1495</v>
      </c>
      <c r="C890" s="410" t="s">
        <v>1496</v>
      </c>
      <c r="D890" s="410">
        <v>61004003692</v>
      </c>
      <c r="E890" s="410" t="s">
        <v>1804</v>
      </c>
      <c r="F890" s="410" t="s">
        <v>319</v>
      </c>
      <c r="G890" s="456">
        <v>267.86</v>
      </c>
      <c r="H890" s="417">
        <v>210</v>
      </c>
      <c r="I890" s="417">
        <v>0</v>
      </c>
    </row>
    <row r="891" spans="1:9" ht="45" x14ac:dyDescent="0.2">
      <c r="A891" s="410">
        <v>883</v>
      </c>
      <c r="B891" s="410" t="s">
        <v>1097</v>
      </c>
      <c r="C891" s="410" t="s">
        <v>1497</v>
      </c>
      <c r="D891" s="410">
        <v>61004040832</v>
      </c>
      <c r="E891" s="410" t="s">
        <v>1805</v>
      </c>
      <c r="F891" s="410" t="s">
        <v>319</v>
      </c>
      <c r="G891" s="456">
        <v>191.33</v>
      </c>
      <c r="H891" s="417">
        <v>150</v>
      </c>
      <c r="I891" s="417">
        <v>0</v>
      </c>
    </row>
    <row r="892" spans="1:9" ht="30" x14ac:dyDescent="0.2">
      <c r="A892" s="410">
        <v>884</v>
      </c>
      <c r="B892" s="410" t="s">
        <v>1183</v>
      </c>
      <c r="C892" s="410" t="s">
        <v>1498</v>
      </c>
      <c r="D892" s="410" t="s">
        <v>1531</v>
      </c>
      <c r="E892" s="410" t="s">
        <v>1806</v>
      </c>
      <c r="F892" s="410" t="s">
        <v>319</v>
      </c>
      <c r="G892" s="456">
        <v>375</v>
      </c>
      <c r="H892" s="417">
        <v>300</v>
      </c>
      <c r="I892" s="417">
        <v>0</v>
      </c>
    </row>
    <row r="893" spans="1:9" ht="45" x14ac:dyDescent="0.2">
      <c r="A893" s="410">
        <v>885</v>
      </c>
      <c r="B893" s="410" t="s">
        <v>1196</v>
      </c>
      <c r="C893" s="410" t="s">
        <v>1499</v>
      </c>
      <c r="D893" s="410" t="s">
        <v>1532</v>
      </c>
      <c r="E893" s="410" t="s">
        <v>1807</v>
      </c>
      <c r="F893" s="410" t="s">
        <v>319</v>
      </c>
      <c r="G893" s="456">
        <v>300</v>
      </c>
      <c r="H893" s="417">
        <v>240</v>
      </c>
      <c r="I893" s="417">
        <v>0</v>
      </c>
    </row>
    <row r="894" spans="1:9" ht="45" x14ac:dyDescent="0.2">
      <c r="A894" s="410">
        <v>886</v>
      </c>
      <c r="B894" s="410" t="s">
        <v>1108</v>
      </c>
      <c r="C894" s="410" t="s">
        <v>1340</v>
      </c>
      <c r="D894" s="410" t="s">
        <v>1533</v>
      </c>
      <c r="E894" s="410" t="s">
        <v>1808</v>
      </c>
      <c r="F894" s="410" t="s">
        <v>319</v>
      </c>
      <c r="G894" s="456">
        <v>267.86</v>
      </c>
      <c r="H894" s="417">
        <v>210</v>
      </c>
      <c r="I894" s="417">
        <v>0</v>
      </c>
    </row>
    <row r="895" spans="1:9" ht="30" x14ac:dyDescent="0.2">
      <c r="A895" s="410">
        <v>887</v>
      </c>
      <c r="B895" s="410" t="s">
        <v>1500</v>
      </c>
      <c r="C895" s="410" t="s">
        <v>2068</v>
      </c>
      <c r="D895" s="410" t="s">
        <v>1534</v>
      </c>
      <c r="E895" s="410" t="s">
        <v>1809</v>
      </c>
      <c r="F895" s="410" t="s">
        <v>319</v>
      </c>
      <c r="G895" s="456">
        <v>191.33</v>
      </c>
      <c r="H895" s="417">
        <v>150</v>
      </c>
      <c r="I895" s="417">
        <v>0</v>
      </c>
    </row>
    <row r="896" spans="1:9" ht="45" x14ac:dyDescent="0.2">
      <c r="A896" s="410">
        <v>888</v>
      </c>
      <c r="B896" s="410" t="s">
        <v>1501</v>
      </c>
      <c r="C896" s="410" t="s">
        <v>1126</v>
      </c>
      <c r="D896" s="410" t="s">
        <v>1535</v>
      </c>
      <c r="E896" s="410" t="s">
        <v>1810</v>
      </c>
      <c r="F896" s="410" t="s">
        <v>319</v>
      </c>
      <c r="G896" s="456">
        <v>300</v>
      </c>
      <c r="H896" s="417">
        <v>240</v>
      </c>
      <c r="I896" s="417">
        <v>0</v>
      </c>
    </row>
    <row r="897" spans="1:9" ht="45" x14ac:dyDescent="0.2">
      <c r="A897" s="410">
        <v>889</v>
      </c>
      <c r="B897" s="410" t="s">
        <v>1502</v>
      </c>
      <c r="C897" s="410" t="s">
        <v>1401</v>
      </c>
      <c r="D897" s="410" t="s">
        <v>1536</v>
      </c>
      <c r="E897" s="410" t="s">
        <v>1811</v>
      </c>
      <c r="F897" s="410" t="s">
        <v>319</v>
      </c>
      <c r="G897" s="456">
        <v>267.86</v>
      </c>
      <c r="H897" s="417">
        <v>210</v>
      </c>
      <c r="I897" s="417">
        <v>0</v>
      </c>
    </row>
    <row r="898" spans="1:9" ht="45" x14ac:dyDescent="0.2">
      <c r="A898" s="410">
        <v>890</v>
      </c>
      <c r="B898" s="410" t="s">
        <v>1187</v>
      </c>
      <c r="C898" s="410" t="s">
        <v>1503</v>
      </c>
      <c r="D898" s="410" t="s">
        <v>1537</v>
      </c>
      <c r="E898" s="410" t="s">
        <v>1812</v>
      </c>
      <c r="F898" s="410" t="s">
        <v>319</v>
      </c>
      <c r="G898" s="456">
        <v>191.33</v>
      </c>
      <c r="H898" s="417">
        <v>150</v>
      </c>
      <c r="I898" s="417">
        <v>0</v>
      </c>
    </row>
    <row r="899" spans="1:9" ht="45" x14ac:dyDescent="0.2">
      <c r="A899" s="410">
        <v>891</v>
      </c>
      <c r="B899" s="410" t="s">
        <v>1504</v>
      </c>
      <c r="C899" s="410" t="s">
        <v>1505</v>
      </c>
      <c r="D899" s="410">
        <v>44001001052</v>
      </c>
      <c r="E899" s="410" t="s">
        <v>1813</v>
      </c>
      <c r="F899" s="410" t="s">
        <v>319</v>
      </c>
      <c r="G899" s="456">
        <v>300</v>
      </c>
      <c r="H899" s="417">
        <v>240</v>
      </c>
      <c r="I899" s="417">
        <v>0</v>
      </c>
    </row>
    <row r="900" spans="1:9" ht="45" x14ac:dyDescent="0.2">
      <c r="A900" s="410">
        <v>892</v>
      </c>
      <c r="B900" s="410" t="s">
        <v>1506</v>
      </c>
      <c r="C900" s="410" t="s">
        <v>1507</v>
      </c>
      <c r="D900" s="410" t="s">
        <v>1538</v>
      </c>
      <c r="E900" s="410" t="s">
        <v>1814</v>
      </c>
      <c r="F900" s="410" t="s">
        <v>319</v>
      </c>
      <c r="G900" s="456">
        <v>267.86</v>
      </c>
      <c r="H900" s="417">
        <v>210</v>
      </c>
      <c r="I900" s="417">
        <v>0</v>
      </c>
    </row>
    <row r="901" spans="1:9" ht="45" x14ac:dyDescent="0.2">
      <c r="A901" s="410">
        <v>893</v>
      </c>
      <c r="B901" s="410" t="s">
        <v>1508</v>
      </c>
      <c r="C901" s="410" t="s">
        <v>1507</v>
      </c>
      <c r="D901" s="410" t="s">
        <v>1539</v>
      </c>
      <c r="E901" s="410" t="s">
        <v>1815</v>
      </c>
      <c r="F901" s="410" t="s">
        <v>319</v>
      </c>
      <c r="G901" s="456">
        <v>191.33</v>
      </c>
      <c r="H901" s="417">
        <v>150</v>
      </c>
      <c r="I901" s="417">
        <v>0</v>
      </c>
    </row>
    <row r="902" spans="1:9" ht="30" x14ac:dyDescent="0.2">
      <c r="A902" s="410">
        <v>894</v>
      </c>
      <c r="B902" s="410" t="s">
        <v>1397</v>
      </c>
      <c r="C902" s="410" t="s">
        <v>1294</v>
      </c>
      <c r="D902" s="410" t="s">
        <v>1540</v>
      </c>
      <c r="E902" s="410" t="s">
        <v>1816</v>
      </c>
      <c r="F902" s="410" t="s">
        <v>319</v>
      </c>
      <c r="G902" s="456">
        <v>573.98</v>
      </c>
      <c r="H902" s="417">
        <v>450</v>
      </c>
      <c r="I902" s="417">
        <v>0</v>
      </c>
    </row>
    <row r="903" spans="1:9" ht="45" x14ac:dyDescent="0.2">
      <c r="A903" s="410">
        <v>895</v>
      </c>
      <c r="B903" s="410" t="s">
        <v>1265</v>
      </c>
      <c r="C903" s="410" t="s">
        <v>1509</v>
      </c>
      <c r="D903" s="410" t="s">
        <v>1541</v>
      </c>
      <c r="E903" s="410" t="s">
        <v>1817</v>
      </c>
      <c r="F903" s="410" t="s">
        <v>319</v>
      </c>
      <c r="G903" s="456">
        <v>267.86</v>
      </c>
      <c r="H903" s="417">
        <v>210</v>
      </c>
      <c r="I903" s="417">
        <v>0</v>
      </c>
    </row>
    <row r="904" spans="1:9" ht="45" x14ac:dyDescent="0.2">
      <c r="A904" s="410">
        <v>896</v>
      </c>
      <c r="B904" s="410" t="s">
        <v>1445</v>
      </c>
      <c r="C904" s="410" t="s">
        <v>2069</v>
      </c>
      <c r="D904" s="410" t="s">
        <v>2084</v>
      </c>
      <c r="E904" s="410" t="s">
        <v>1817</v>
      </c>
      <c r="F904" s="410" t="s">
        <v>319</v>
      </c>
      <c r="G904" s="456">
        <v>306.12</v>
      </c>
      <c r="H904" s="417">
        <v>240</v>
      </c>
      <c r="I904" s="417">
        <v>0</v>
      </c>
    </row>
    <row r="905" spans="1:9" ht="45" x14ac:dyDescent="0.2">
      <c r="A905" s="410">
        <v>897</v>
      </c>
      <c r="B905" s="410" t="s">
        <v>1160</v>
      </c>
      <c r="C905" s="410" t="s">
        <v>1510</v>
      </c>
      <c r="D905" s="410">
        <v>59002008079</v>
      </c>
      <c r="E905" s="410" t="s">
        <v>1818</v>
      </c>
      <c r="F905" s="410" t="s">
        <v>319</v>
      </c>
      <c r="G905" s="456">
        <v>306.12</v>
      </c>
      <c r="H905" s="417">
        <v>240</v>
      </c>
      <c r="I905" s="417">
        <v>0</v>
      </c>
    </row>
    <row r="906" spans="1:9" ht="30" x14ac:dyDescent="0.2">
      <c r="A906" s="410">
        <v>898</v>
      </c>
      <c r="B906" s="410" t="s">
        <v>1511</v>
      </c>
      <c r="C906" s="410" t="s">
        <v>1512</v>
      </c>
      <c r="D906" s="410">
        <v>31001020938</v>
      </c>
      <c r="E906" s="410" t="s">
        <v>1819</v>
      </c>
      <c r="F906" s="410" t="s">
        <v>319</v>
      </c>
      <c r="G906" s="456">
        <v>229.59</v>
      </c>
      <c r="H906" s="417">
        <v>180</v>
      </c>
      <c r="I906" s="417">
        <v>0</v>
      </c>
    </row>
    <row r="907" spans="1:9" ht="45" x14ac:dyDescent="0.2">
      <c r="A907" s="410">
        <v>899</v>
      </c>
      <c r="B907" s="410" t="s">
        <v>1513</v>
      </c>
      <c r="C907" s="410" t="s">
        <v>1514</v>
      </c>
      <c r="D907" s="410">
        <v>40001007292</v>
      </c>
      <c r="E907" s="410" t="s">
        <v>1820</v>
      </c>
      <c r="F907" s="410" t="s">
        <v>319</v>
      </c>
      <c r="G907" s="456">
        <v>306.12</v>
      </c>
      <c r="H907" s="417">
        <v>240</v>
      </c>
      <c r="I907" s="417">
        <v>0</v>
      </c>
    </row>
    <row r="908" spans="1:9" ht="45" x14ac:dyDescent="0.2">
      <c r="A908" s="410">
        <v>900</v>
      </c>
      <c r="B908" s="410" t="s">
        <v>1515</v>
      </c>
      <c r="C908" s="410" t="s">
        <v>1516</v>
      </c>
      <c r="D908" s="410">
        <v>40001009470</v>
      </c>
      <c r="E908" s="410" t="s">
        <v>1821</v>
      </c>
      <c r="F908" s="410" t="s">
        <v>319</v>
      </c>
      <c r="G908" s="456">
        <v>262.5</v>
      </c>
      <c r="H908" s="417">
        <v>210</v>
      </c>
      <c r="I908" s="417">
        <v>0</v>
      </c>
    </row>
    <row r="909" spans="1:9" ht="45" x14ac:dyDescent="0.2">
      <c r="A909" s="410">
        <v>901</v>
      </c>
      <c r="B909" s="410" t="s">
        <v>1517</v>
      </c>
      <c r="C909" s="410" t="s">
        <v>1470</v>
      </c>
      <c r="D909" s="410">
        <v>40001037943</v>
      </c>
      <c r="E909" s="410" t="s">
        <v>1822</v>
      </c>
      <c r="F909" s="410" t="s">
        <v>319</v>
      </c>
      <c r="G909" s="456">
        <v>191.33</v>
      </c>
      <c r="H909" s="417">
        <v>150</v>
      </c>
      <c r="I909" s="417">
        <v>0</v>
      </c>
    </row>
    <row r="910" spans="1:9" ht="45" x14ac:dyDescent="0.2">
      <c r="A910" s="410">
        <v>902</v>
      </c>
      <c r="B910" s="410" t="s">
        <v>2070</v>
      </c>
      <c r="C910" s="410" t="s">
        <v>2071</v>
      </c>
      <c r="D910" s="410" t="s">
        <v>2085</v>
      </c>
      <c r="E910" s="410" t="s">
        <v>2089</v>
      </c>
      <c r="F910" s="410" t="s">
        <v>319</v>
      </c>
      <c r="G910" s="456">
        <v>267.86</v>
      </c>
      <c r="H910" s="417">
        <v>210</v>
      </c>
      <c r="I910" s="417">
        <v>0</v>
      </c>
    </row>
    <row r="911" spans="1:9" ht="45" x14ac:dyDescent="0.2">
      <c r="A911" s="410">
        <v>903</v>
      </c>
      <c r="B911" s="410" t="s">
        <v>1518</v>
      </c>
      <c r="C911" s="410" t="s">
        <v>1519</v>
      </c>
      <c r="D911" s="410" t="s">
        <v>1542</v>
      </c>
      <c r="E911" s="410" t="s">
        <v>1823</v>
      </c>
      <c r="F911" s="410" t="s">
        <v>319</v>
      </c>
      <c r="G911" s="456">
        <v>191.33</v>
      </c>
      <c r="H911" s="417">
        <v>150</v>
      </c>
      <c r="I911" s="417">
        <v>0</v>
      </c>
    </row>
    <row r="912" spans="1:9" ht="30" x14ac:dyDescent="0.2">
      <c r="A912" s="410">
        <v>904</v>
      </c>
      <c r="B912" s="410" t="s">
        <v>1473</v>
      </c>
      <c r="C912" s="410" t="s">
        <v>1520</v>
      </c>
      <c r="D912" s="410" t="s">
        <v>1543</v>
      </c>
      <c r="E912" s="410" t="s">
        <v>1824</v>
      </c>
      <c r="F912" s="410" t="s">
        <v>319</v>
      </c>
      <c r="G912" s="456">
        <v>382.65</v>
      </c>
      <c r="H912" s="417">
        <v>300</v>
      </c>
      <c r="I912" s="417">
        <v>0</v>
      </c>
    </row>
    <row r="913" spans="1:9" ht="45" x14ac:dyDescent="0.2">
      <c r="A913" s="410">
        <v>905</v>
      </c>
      <c r="B913" s="410" t="s">
        <v>1147</v>
      </c>
      <c r="C913" s="410" t="s">
        <v>1521</v>
      </c>
      <c r="D913" s="410" t="s">
        <v>1544</v>
      </c>
      <c r="E913" s="410" t="s">
        <v>1825</v>
      </c>
      <c r="F913" s="410" t="s">
        <v>319</v>
      </c>
      <c r="G913" s="456">
        <v>306.12</v>
      </c>
      <c r="H913" s="417">
        <v>240</v>
      </c>
      <c r="I913" s="417">
        <v>0</v>
      </c>
    </row>
    <row r="914" spans="1:9" ht="15" x14ac:dyDescent="0.2">
      <c r="A914" s="409" t="s">
        <v>259</v>
      </c>
      <c r="B914" s="409"/>
      <c r="C914" s="409"/>
      <c r="D914" s="409"/>
      <c r="E914" s="409"/>
      <c r="F914" s="410"/>
      <c r="G914" s="457"/>
      <c r="H914" s="457"/>
      <c r="I914" s="457"/>
    </row>
    <row r="915" spans="1:9" ht="15" x14ac:dyDescent="0.3">
      <c r="A915" s="409"/>
      <c r="B915" s="92"/>
      <c r="C915" s="92"/>
      <c r="D915" s="92"/>
      <c r="E915" s="92"/>
      <c r="F915" s="409" t="s">
        <v>394</v>
      </c>
      <c r="G915" s="465">
        <f>SUM(G9:G914)</f>
        <v>289833.56999999844</v>
      </c>
      <c r="H915" s="465">
        <f>SUM(H9:H914)</f>
        <v>331695.27</v>
      </c>
      <c r="I915" s="465">
        <f>SUM(I9:I914)</f>
        <v>21271.370000000003</v>
      </c>
    </row>
    <row r="916" spans="1:9" ht="15" x14ac:dyDescent="0.3">
      <c r="A916" s="458"/>
      <c r="B916" s="458"/>
      <c r="C916" s="458"/>
      <c r="D916" s="458"/>
      <c r="E916" s="458"/>
      <c r="F916" s="458"/>
      <c r="G916" s="458"/>
      <c r="H916" s="27"/>
      <c r="I916" s="27"/>
    </row>
    <row r="917" spans="1:9" ht="15" x14ac:dyDescent="0.3">
      <c r="A917" s="459" t="s">
        <v>407</v>
      </c>
      <c r="B917" s="459"/>
      <c r="C917" s="458"/>
      <c r="D917" s="458"/>
      <c r="E917" s="458"/>
      <c r="F917" s="458"/>
      <c r="G917" s="458"/>
      <c r="H917" s="27"/>
      <c r="I917" s="27"/>
    </row>
    <row r="918" spans="1:9" ht="15" x14ac:dyDescent="0.3">
      <c r="A918" s="459"/>
      <c r="B918" s="459"/>
      <c r="C918" s="458"/>
      <c r="D918" s="458"/>
      <c r="E918" s="458"/>
      <c r="F918" s="458"/>
      <c r="G918" s="458"/>
      <c r="H918" s="27"/>
      <c r="I918" s="27"/>
    </row>
    <row r="919" spans="1:9" ht="15" x14ac:dyDescent="0.3">
      <c r="A919" s="459"/>
      <c r="B919" s="459"/>
      <c r="C919" s="27"/>
      <c r="D919" s="27"/>
      <c r="E919" s="27"/>
      <c r="F919" s="27"/>
      <c r="G919" s="27"/>
      <c r="H919" s="27"/>
      <c r="I919" s="27"/>
    </row>
    <row r="920" spans="1:9" ht="15" x14ac:dyDescent="0.3">
      <c r="A920" s="459"/>
      <c r="B920" s="459"/>
      <c r="C920" s="27"/>
      <c r="D920" s="27"/>
      <c r="E920" s="27"/>
      <c r="F920" s="27"/>
      <c r="G920" s="27"/>
      <c r="H920" s="27"/>
      <c r="I920" s="27"/>
    </row>
    <row r="921" spans="1:9" x14ac:dyDescent="0.2">
      <c r="A921" s="460"/>
      <c r="B921" s="460"/>
      <c r="C921" s="460"/>
      <c r="D921" s="460"/>
      <c r="E921" s="460"/>
      <c r="F921" s="460"/>
      <c r="G921" s="460"/>
      <c r="H921" s="460"/>
      <c r="I921" s="460"/>
    </row>
    <row r="922" spans="1:9" ht="15" x14ac:dyDescent="0.3">
      <c r="A922" s="461" t="s">
        <v>96</v>
      </c>
      <c r="B922" s="461"/>
      <c r="C922" s="27"/>
      <c r="D922" s="27"/>
      <c r="E922" s="27"/>
      <c r="F922" s="27"/>
      <c r="G922" s="27"/>
      <c r="H922" s="27"/>
      <c r="I922" s="27"/>
    </row>
    <row r="923" spans="1:9" ht="15" x14ac:dyDescent="0.3">
      <c r="A923" s="27"/>
      <c r="B923" s="27"/>
      <c r="C923" s="27"/>
      <c r="D923" s="27"/>
      <c r="E923" s="27"/>
      <c r="F923" s="27"/>
      <c r="G923" s="27"/>
      <c r="H923" s="27"/>
      <c r="I923" s="27"/>
    </row>
    <row r="924" spans="1:9" ht="15" x14ac:dyDescent="0.3">
      <c r="A924" s="27"/>
      <c r="B924" s="27"/>
      <c r="C924" s="27"/>
      <c r="D924" s="27"/>
      <c r="E924" s="462"/>
      <c r="F924" s="462"/>
      <c r="G924" s="462"/>
      <c r="H924" s="27"/>
      <c r="I924" s="27"/>
    </row>
    <row r="925" spans="1:9" ht="15" x14ac:dyDescent="0.3">
      <c r="A925" s="461"/>
      <c r="B925" s="461"/>
      <c r="C925" s="461" t="s">
        <v>356</v>
      </c>
      <c r="D925" s="461"/>
      <c r="E925" s="461"/>
      <c r="F925" s="461"/>
      <c r="G925" s="461"/>
      <c r="H925" s="27"/>
      <c r="I925" s="27"/>
    </row>
    <row r="926" spans="1:9" ht="15" x14ac:dyDescent="0.3">
      <c r="A926" s="27"/>
      <c r="B926" s="27"/>
      <c r="C926" s="27" t="s">
        <v>355</v>
      </c>
      <c r="D926" s="27"/>
      <c r="E926" s="27"/>
      <c r="F926" s="27"/>
      <c r="G926" s="27"/>
      <c r="H926" s="27"/>
      <c r="I926" s="27"/>
    </row>
    <row r="927" spans="1:9" x14ac:dyDescent="0.2">
      <c r="A927" s="463"/>
      <c r="B927" s="463"/>
      <c r="C927" s="463" t="s">
        <v>127</v>
      </c>
      <c r="D927" s="463"/>
      <c r="E927" s="463"/>
      <c r="F927" s="463"/>
      <c r="G927" s="463"/>
    </row>
  </sheetData>
  <autoFilter ref="A8:J915"/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C14" activeCellId="3" sqref="C47:D57 C35:D39 C27:D28 C14:D1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7" t="s">
        <v>408</v>
      </c>
      <c r="B1" s="70"/>
      <c r="C1" s="70"/>
      <c r="D1" s="70"/>
      <c r="E1" s="70"/>
      <c r="F1" s="70"/>
      <c r="G1" s="485" t="s">
        <v>97</v>
      </c>
      <c r="H1" s="485"/>
      <c r="I1" s="335"/>
    </row>
    <row r="2" spans="1:9" ht="15" x14ac:dyDescent="0.3">
      <c r="A2" s="69" t="s">
        <v>128</v>
      </c>
      <c r="B2" s="70"/>
      <c r="C2" s="70"/>
      <c r="D2" s="70"/>
      <c r="E2" s="70"/>
      <c r="F2" s="70"/>
      <c r="G2" s="483" t="str">
        <f>'ფორმა N1'!K2</f>
        <v>01.09.2020 - 31.10.2020</v>
      </c>
      <c r="H2" s="483"/>
      <c r="I2" s="69"/>
    </row>
    <row r="3" spans="1:9" ht="15" x14ac:dyDescent="0.3">
      <c r="A3" s="69"/>
      <c r="B3" s="69"/>
      <c r="C3" s="69"/>
      <c r="D3" s="69"/>
      <c r="E3" s="69"/>
      <c r="F3" s="69"/>
      <c r="G3" s="242"/>
      <c r="H3" s="242"/>
      <c r="I3" s="335"/>
    </row>
    <row r="4" spans="1:9" ht="15" x14ac:dyDescent="0.3">
      <c r="A4" s="70" t="s">
        <v>257</v>
      </c>
      <c r="B4" s="70"/>
      <c r="C4" s="70"/>
      <c r="D4" s="70"/>
      <c r="E4" s="70"/>
      <c r="F4" s="70"/>
      <c r="G4" s="69"/>
      <c r="H4" s="69"/>
      <c r="I4" s="69"/>
    </row>
    <row r="5" spans="1:9" ht="15" x14ac:dyDescent="0.3">
      <c r="A5" s="397" t="str">
        <f>'ფორმა N1'!A5</f>
        <v>მოქალაქეთა პოლიტიკური გაერთიანება „ლელო საქართველოსთვის“</v>
      </c>
      <c r="B5" s="73"/>
      <c r="C5" s="73"/>
      <c r="D5" s="73"/>
      <c r="E5" s="73"/>
      <c r="F5" s="73"/>
      <c r="G5" s="74"/>
      <c r="H5" s="74"/>
      <c r="I5" s="74"/>
    </row>
    <row r="6" spans="1:9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9" ht="15" x14ac:dyDescent="0.2">
      <c r="A7" s="241"/>
      <c r="B7" s="241"/>
      <c r="C7" s="241"/>
      <c r="D7" s="241"/>
      <c r="E7" s="241"/>
      <c r="F7" s="241"/>
      <c r="G7" s="71"/>
      <c r="H7" s="71"/>
      <c r="I7" s="335"/>
    </row>
    <row r="8" spans="1:9" ht="45" x14ac:dyDescent="0.2">
      <c r="A8" s="331" t="s">
        <v>64</v>
      </c>
      <c r="B8" s="72" t="s">
        <v>312</v>
      </c>
      <c r="C8" s="83" t="s">
        <v>313</v>
      </c>
      <c r="D8" s="83" t="s">
        <v>215</v>
      </c>
      <c r="E8" s="83" t="s">
        <v>316</v>
      </c>
      <c r="F8" s="83" t="s">
        <v>315</v>
      </c>
      <c r="G8" s="83" t="s">
        <v>352</v>
      </c>
      <c r="H8" s="72" t="s">
        <v>10</v>
      </c>
      <c r="I8" s="72" t="s">
        <v>9</v>
      </c>
    </row>
    <row r="9" spans="1:9" ht="15" x14ac:dyDescent="0.2">
      <c r="A9" s="332"/>
      <c r="B9" s="333"/>
      <c r="C9" s="91"/>
      <c r="D9" s="91"/>
      <c r="E9" s="91"/>
      <c r="F9" s="91"/>
      <c r="G9" s="91"/>
      <c r="H9" s="4"/>
      <c r="I9" s="4"/>
    </row>
    <row r="10" spans="1:9" ht="15" x14ac:dyDescent="0.2">
      <c r="A10" s="332"/>
      <c r="B10" s="333"/>
      <c r="C10" s="91"/>
      <c r="D10" s="91"/>
      <c r="E10" s="91"/>
      <c r="F10" s="91"/>
      <c r="G10" s="91"/>
      <c r="H10" s="4"/>
      <c r="I10" s="4"/>
    </row>
    <row r="11" spans="1:9" ht="15" x14ac:dyDescent="0.2">
      <c r="A11" s="332"/>
      <c r="B11" s="333"/>
      <c r="C11" s="80"/>
      <c r="D11" s="80"/>
      <c r="E11" s="80"/>
      <c r="F11" s="80"/>
      <c r="G11" s="80"/>
      <c r="H11" s="4"/>
      <c r="I11" s="4"/>
    </row>
    <row r="12" spans="1:9" ht="15" x14ac:dyDescent="0.2">
      <c r="A12" s="332"/>
      <c r="B12" s="333"/>
      <c r="C12" s="80"/>
      <c r="D12" s="80"/>
      <c r="E12" s="80"/>
      <c r="F12" s="80"/>
      <c r="G12" s="80"/>
      <c r="H12" s="4"/>
      <c r="I12" s="4"/>
    </row>
    <row r="13" spans="1:9" ht="15" x14ac:dyDescent="0.2">
      <c r="A13" s="332"/>
      <c r="B13" s="333"/>
      <c r="C13" s="80"/>
      <c r="D13" s="80"/>
      <c r="E13" s="80"/>
      <c r="F13" s="80"/>
      <c r="G13" s="80"/>
      <c r="H13" s="4"/>
      <c r="I13" s="4"/>
    </row>
    <row r="14" spans="1:9" ht="15" x14ac:dyDescent="0.2">
      <c r="A14" s="332"/>
      <c r="B14" s="333"/>
      <c r="C14" s="80"/>
      <c r="D14" s="80"/>
      <c r="E14" s="80"/>
      <c r="F14" s="80"/>
      <c r="G14" s="80"/>
      <c r="H14" s="4"/>
      <c r="I14" s="4"/>
    </row>
    <row r="15" spans="1:9" ht="15" x14ac:dyDescent="0.2">
      <c r="A15" s="332"/>
      <c r="B15" s="333"/>
      <c r="C15" s="80"/>
      <c r="D15" s="80"/>
      <c r="E15" s="80"/>
      <c r="F15" s="80"/>
      <c r="G15" s="80"/>
      <c r="H15" s="4"/>
      <c r="I15" s="4"/>
    </row>
    <row r="16" spans="1:9" ht="15" x14ac:dyDescent="0.2">
      <c r="A16" s="332"/>
      <c r="B16" s="333"/>
      <c r="C16" s="80"/>
      <c r="D16" s="80"/>
      <c r="E16" s="80"/>
      <c r="F16" s="80"/>
      <c r="G16" s="80"/>
      <c r="H16" s="4"/>
      <c r="I16" s="4"/>
    </row>
    <row r="17" spans="1:9" ht="15" x14ac:dyDescent="0.2">
      <c r="A17" s="332"/>
      <c r="B17" s="333"/>
      <c r="C17" s="80"/>
      <c r="D17" s="80"/>
      <c r="E17" s="80"/>
      <c r="F17" s="80"/>
      <c r="G17" s="80"/>
      <c r="H17" s="4"/>
      <c r="I17" s="4"/>
    </row>
    <row r="18" spans="1:9" ht="15" x14ac:dyDescent="0.2">
      <c r="A18" s="332"/>
      <c r="B18" s="333"/>
      <c r="C18" s="80"/>
      <c r="D18" s="80"/>
      <c r="E18" s="80"/>
      <c r="F18" s="80"/>
      <c r="G18" s="80"/>
      <c r="H18" s="4"/>
      <c r="I18" s="4"/>
    </row>
    <row r="19" spans="1:9" ht="15" x14ac:dyDescent="0.2">
      <c r="A19" s="332"/>
      <c r="B19" s="333"/>
      <c r="C19" s="80"/>
      <c r="D19" s="80"/>
      <c r="E19" s="80"/>
      <c r="F19" s="80"/>
      <c r="G19" s="80"/>
      <c r="H19" s="4"/>
      <c r="I19" s="4"/>
    </row>
    <row r="20" spans="1:9" ht="15" x14ac:dyDescent="0.2">
      <c r="A20" s="332"/>
      <c r="B20" s="333"/>
      <c r="C20" s="80"/>
      <c r="D20" s="80"/>
      <c r="E20" s="80"/>
      <c r="F20" s="80"/>
      <c r="G20" s="80"/>
      <c r="H20" s="4"/>
      <c r="I20" s="4"/>
    </row>
    <row r="21" spans="1:9" ht="15" x14ac:dyDescent="0.2">
      <c r="A21" s="332"/>
      <c r="B21" s="333"/>
      <c r="C21" s="80"/>
      <c r="D21" s="80"/>
      <c r="E21" s="80"/>
      <c r="F21" s="80"/>
      <c r="G21" s="80"/>
      <c r="H21" s="4"/>
      <c r="I21" s="4"/>
    </row>
    <row r="22" spans="1:9" ht="15" x14ac:dyDescent="0.2">
      <c r="A22" s="332"/>
      <c r="B22" s="333"/>
      <c r="C22" s="80"/>
      <c r="D22" s="80"/>
      <c r="E22" s="80"/>
      <c r="F22" s="80"/>
      <c r="G22" s="80"/>
      <c r="H22" s="4"/>
      <c r="I22" s="4"/>
    </row>
    <row r="23" spans="1:9" ht="15" x14ac:dyDescent="0.2">
      <c r="A23" s="332"/>
      <c r="B23" s="333"/>
      <c r="C23" s="80"/>
      <c r="D23" s="80"/>
      <c r="E23" s="80"/>
      <c r="F23" s="80"/>
      <c r="G23" s="80"/>
      <c r="H23" s="4"/>
      <c r="I23" s="4"/>
    </row>
    <row r="24" spans="1:9" ht="15" x14ac:dyDescent="0.2">
      <c r="A24" s="332"/>
      <c r="B24" s="333"/>
      <c r="C24" s="80"/>
      <c r="D24" s="80"/>
      <c r="E24" s="80"/>
      <c r="F24" s="80"/>
      <c r="G24" s="80"/>
      <c r="H24" s="4"/>
      <c r="I24" s="4"/>
    </row>
    <row r="25" spans="1:9" ht="15" x14ac:dyDescent="0.2">
      <c r="A25" s="332"/>
      <c r="B25" s="333"/>
      <c r="C25" s="80"/>
      <c r="D25" s="80"/>
      <c r="E25" s="80"/>
      <c r="F25" s="80"/>
      <c r="G25" s="80"/>
      <c r="H25" s="4"/>
      <c r="I25" s="4"/>
    </row>
    <row r="26" spans="1:9" ht="15" x14ac:dyDescent="0.2">
      <c r="A26" s="332"/>
      <c r="B26" s="333"/>
      <c r="C26" s="80"/>
      <c r="D26" s="80"/>
      <c r="E26" s="80"/>
      <c r="F26" s="80"/>
      <c r="G26" s="80"/>
      <c r="H26" s="4"/>
      <c r="I26" s="4"/>
    </row>
    <row r="27" spans="1:9" ht="15" x14ac:dyDescent="0.2">
      <c r="A27" s="332"/>
      <c r="B27" s="333"/>
      <c r="C27" s="80"/>
      <c r="D27" s="80"/>
      <c r="E27" s="80"/>
      <c r="F27" s="80"/>
      <c r="G27" s="80"/>
      <c r="H27" s="4"/>
      <c r="I27" s="4"/>
    </row>
    <row r="28" spans="1:9" ht="15" x14ac:dyDescent="0.2">
      <c r="A28" s="332"/>
      <c r="B28" s="333"/>
      <c r="C28" s="80"/>
      <c r="D28" s="80"/>
      <c r="E28" s="80"/>
      <c r="F28" s="80"/>
      <c r="G28" s="80"/>
      <c r="H28" s="4"/>
      <c r="I28" s="4"/>
    </row>
    <row r="29" spans="1:9" ht="15" x14ac:dyDescent="0.2">
      <c r="A29" s="332"/>
      <c r="B29" s="333"/>
      <c r="C29" s="80"/>
      <c r="D29" s="80"/>
      <c r="E29" s="80"/>
      <c r="F29" s="80"/>
      <c r="G29" s="80"/>
      <c r="H29" s="4"/>
      <c r="I29" s="4"/>
    </row>
    <row r="30" spans="1:9" ht="15" x14ac:dyDescent="0.2">
      <c r="A30" s="332"/>
      <c r="B30" s="333"/>
      <c r="C30" s="80"/>
      <c r="D30" s="80"/>
      <c r="E30" s="80"/>
      <c r="F30" s="80"/>
      <c r="G30" s="80"/>
      <c r="H30" s="4"/>
      <c r="I30" s="4"/>
    </row>
    <row r="31" spans="1:9" ht="15" x14ac:dyDescent="0.2">
      <c r="A31" s="332"/>
      <c r="B31" s="333"/>
      <c r="C31" s="80"/>
      <c r="D31" s="80"/>
      <c r="E31" s="80"/>
      <c r="F31" s="80"/>
      <c r="G31" s="80"/>
      <c r="H31" s="4"/>
      <c r="I31" s="4"/>
    </row>
    <row r="32" spans="1:9" ht="15" x14ac:dyDescent="0.2">
      <c r="A32" s="332"/>
      <c r="B32" s="333"/>
      <c r="C32" s="80"/>
      <c r="D32" s="80"/>
      <c r="E32" s="80"/>
      <c r="F32" s="80"/>
      <c r="G32" s="80"/>
      <c r="H32" s="4"/>
      <c r="I32" s="4"/>
    </row>
    <row r="33" spans="1:9" ht="15" x14ac:dyDescent="0.2">
      <c r="A33" s="332"/>
      <c r="B33" s="333"/>
      <c r="C33" s="80"/>
      <c r="D33" s="80"/>
      <c r="E33" s="80"/>
      <c r="F33" s="80"/>
      <c r="G33" s="80"/>
      <c r="H33" s="4"/>
      <c r="I33" s="4"/>
    </row>
    <row r="34" spans="1:9" ht="15" x14ac:dyDescent="0.3">
      <c r="A34" s="332"/>
      <c r="B34" s="334"/>
      <c r="C34" s="92"/>
      <c r="D34" s="92"/>
      <c r="E34" s="92"/>
      <c r="F34" s="92"/>
      <c r="G34" s="92" t="s">
        <v>311</v>
      </c>
      <c r="H34" s="79">
        <f>SUM(H9:H33)</f>
        <v>0</v>
      </c>
      <c r="I34" s="79">
        <f>SUM(I9:I33)</f>
        <v>0</v>
      </c>
    </row>
    <row r="35" spans="1:9" ht="15" x14ac:dyDescent="0.3">
      <c r="A35" s="38"/>
      <c r="B35" s="38"/>
      <c r="C35" s="38"/>
      <c r="D35" s="38"/>
      <c r="E35" s="38"/>
      <c r="F35" s="38"/>
      <c r="G35" s="2"/>
      <c r="H35" s="2"/>
    </row>
    <row r="36" spans="1:9" ht="15" x14ac:dyDescent="0.3">
      <c r="A36" s="190" t="s">
        <v>409</v>
      </c>
      <c r="B36" s="38"/>
      <c r="C36" s="38"/>
      <c r="D36" s="38"/>
      <c r="E36" s="38"/>
      <c r="F36" s="38"/>
      <c r="G36" s="2"/>
      <c r="H36" s="2"/>
    </row>
    <row r="37" spans="1:9" ht="15" x14ac:dyDescent="0.3">
      <c r="A37" s="190"/>
      <c r="B37" s="38"/>
      <c r="C37" s="38"/>
      <c r="D37" s="38"/>
      <c r="E37" s="38"/>
      <c r="F37" s="38"/>
      <c r="G37" s="2"/>
      <c r="H37" s="2"/>
    </row>
    <row r="38" spans="1:9" ht="15" x14ac:dyDescent="0.3">
      <c r="A38" s="190"/>
      <c r="B38" s="2"/>
      <c r="C38" s="2"/>
      <c r="D38" s="2"/>
      <c r="E38" s="2"/>
      <c r="F38" s="2"/>
      <c r="G38" s="2"/>
      <c r="H38" s="2"/>
    </row>
    <row r="39" spans="1:9" ht="15" x14ac:dyDescent="0.3">
      <c r="A39" s="190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2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2"/>
      <c r="B44" s="62" t="s">
        <v>254</v>
      </c>
      <c r="C44" s="62"/>
      <c r="D44" s="62"/>
      <c r="E44" s="62"/>
      <c r="F44" s="62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59"/>
      <c r="B46" s="59" t="s">
        <v>127</v>
      </c>
      <c r="C46" s="59"/>
      <c r="D46" s="59"/>
      <c r="E46" s="59"/>
      <c r="F46" s="59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C14" activeCellId="3" sqref="C47:D57 C35:D39 C27:D28 C14:D15"/>
    </sheetView>
  </sheetViews>
  <sheetFormatPr defaultRowHeight="12.75" x14ac:dyDescent="0.2"/>
  <cols>
    <col min="1" max="1" width="5.42578125" style="174" customWidth="1"/>
    <col min="2" max="2" width="13.140625" style="174" customWidth="1"/>
    <col min="3" max="3" width="15.140625" style="174" customWidth="1"/>
    <col min="4" max="4" width="18" style="174" customWidth="1"/>
    <col min="5" max="5" width="20.5703125" style="174" customWidth="1"/>
    <col min="6" max="6" width="21.28515625" style="174" customWidth="1"/>
    <col min="7" max="7" width="15.140625" style="174" customWidth="1"/>
    <col min="8" max="8" width="15.5703125" style="174" customWidth="1"/>
    <col min="9" max="9" width="13.42578125" style="174" customWidth="1"/>
    <col min="10" max="10" width="0" style="174" hidden="1" customWidth="1"/>
    <col min="11" max="16384" width="9.140625" style="174"/>
  </cols>
  <sheetData>
    <row r="1" spans="1:10" ht="15" x14ac:dyDescent="0.3">
      <c r="A1" s="67" t="s">
        <v>410</v>
      </c>
      <c r="B1" s="67"/>
      <c r="C1" s="70"/>
      <c r="D1" s="70"/>
      <c r="E1" s="70"/>
      <c r="F1" s="70"/>
      <c r="G1" s="485" t="s">
        <v>97</v>
      </c>
      <c r="H1" s="485"/>
    </row>
    <row r="2" spans="1:10" ht="15" x14ac:dyDescent="0.3">
      <c r="A2" s="69" t="s">
        <v>128</v>
      </c>
      <c r="B2" s="67"/>
      <c r="C2" s="70"/>
      <c r="D2" s="70"/>
      <c r="E2" s="70"/>
      <c r="F2" s="70"/>
      <c r="G2" s="483" t="str">
        <f>'ფორმა N1'!K2</f>
        <v>01.09.2020 - 31.10.2020</v>
      </c>
      <c r="H2" s="483"/>
    </row>
    <row r="3" spans="1:10" ht="15" x14ac:dyDescent="0.3">
      <c r="A3" s="69"/>
      <c r="B3" s="69"/>
      <c r="C3" s="69"/>
      <c r="D3" s="69"/>
      <c r="E3" s="69"/>
      <c r="F3" s="69"/>
      <c r="G3" s="242"/>
      <c r="H3" s="242"/>
    </row>
    <row r="4" spans="1:10" ht="15" x14ac:dyDescent="0.3">
      <c r="A4" s="70" t="s">
        <v>257</v>
      </c>
      <c r="B4" s="70"/>
      <c r="C4" s="70"/>
      <c r="D4" s="70"/>
      <c r="E4" s="70"/>
      <c r="F4" s="70"/>
      <c r="G4" s="69"/>
      <c r="H4" s="69"/>
    </row>
    <row r="5" spans="1:10" ht="15" x14ac:dyDescent="0.3">
      <c r="A5" s="397" t="str">
        <f>'ფორმა N1'!A5</f>
        <v>მოქალაქეთა პოლიტიკური გაერთიანება „ლელო საქართველოსთვის“</v>
      </c>
      <c r="B5" s="73"/>
      <c r="C5" s="73"/>
      <c r="D5" s="73"/>
      <c r="E5" s="73"/>
      <c r="F5" s="73"/>
      <c r="G5" s="74"/>
      <c r="H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</row>
    <row r="7" spans="1:10" ht="15" x14ac:dyDescent="0.2">
      <c r="A7" s="241"/>
      <c r="B7" s="241"/>
      <c r="C7" s="241"/>
      <c r="D7" s="241"/>
      <c r="E7" s="241"/>
      <c r="F7" s="241"/>
      <c r="G7" s="71"/>
      <c r="H7" s="71"/>
    </row>
    <row r="8" spans="1:10" ht="30" x14ac:dyDescent="0.2">
      <c r="A8" s="83" t="s">
        <v>64</v>
      </c>
      <c r="B8" s="83" t="s">
        <v>312</v>
      </c>
      <c r="C8" s="83" t="s">
        <v>313</v>
      </c>
      <c r="D8" s="83" t="s">
        <v>215</v>
      </c>
      <c r="E8" s="83" t="s">
        <v>320</v>
      </c>
      <c r="F8" s="83" t="s">
        <v>314</v>
      </c>
      <c r="G8" s="72" t="s">
        <v>10</v>
      </c>
      <c r="H8" s="72" t="s">
        <v>9</v>
      </c>
      <c r="J8" s="202" t="s">
        <v>319</v>
      </c>
    </row>
    <row r="9" spans="1:10" ht="15" x14ac:dyDescent="0.2">
      <c r="A9" s="91">
        <v>1</v>
      </c>
      <c r="B9" s="410" t="s">
        <v>2101</v>
      </c>
      <c r="C9" s="410" t="s">
        <v>2102</v>
      </c>
      <c r="D9" s="400" t="s">
        <v>2103</v>
      </c>
      <c r="E9" s="410" t="s">
        <v>1000</v>
      </c>
      <c r="F9" s="410" t="s">
        <v>2106</v>
      </c>
      <c r="G9" s="401">
        <v>0</v>
      </c>
      <c r="H9" s="401">
        <v>892.86</v>
      </c>
      <c r="J9" s="202" t="s">
        <v>0</v>
      </c>
    </row>
    <row r="10" spans="1:10" ht="15" x14ac:dyDescent="0.2">
      <c r="A10" s="91">
        <v>2</v>
      </c>
      <c r="B10" s="91" t="s">
        <v>2101</v>
      </c>
      <c r="C10" s="91" t="s">
        <v>2102</v>
      </c>
      <c r="D10" s="91" t="s">
        <v>2103</v>
      </c>
      <c r="E10" s="91" t="s">
        <v>1000</v>
      </c>
      <c r="F10" s="91" t="s">
        <v>2105</v>
      </c>
      <c r="G10" s="401">
        <v>0</v>
      </c>
      <c r="H10" s="401">
        <v>892.86</v>
      </c>
    </row>
    <row r="11" spans="1:10" ht="15" x14ac:dyDescent="0.2">
      <c r="A11" s="80"/>
      <c r="B11" s="80"/>
      <c r="C11" s="80"/>
      <c r="D11" s="80"/>
      <c r="E11" s="80"/>
      <c r="F11" s="80"/>
      <c r="G11" s="4"/>
      <c r="H11" s="4"/>
    </row>
    <row r="12" spans="1:10" ht="15" x14ac:dyDescent="0.2">
      <c r="A12" s="80"/>
      <c r="B12" s="80"/>
      <c r="C12" s="80"/>
      <c r="D12" s="80"/>
      <c r="E12" s="80"/>
      <c r="F12" s="80"/>
      <c r="G12" s="4"/>
      <c r="H12" s="4"/>
    </row>
    <row r="13" spans="1:10" ht="15" x14ac:dyDescent="0.2">
      <c r="A13" s="80"/>
      <c r="B13" s="80"/>
      <c r="C13" s="80"/>
      <c r="D13" s="80"/>
      <c r="E13" s="80"/>
      <c r="F13" s="80"/>
      <c r="G13" s="4"/>
      <c r="H13" s="4"/>
    </row>
    <row r="14" spans="1:10" ht="15" x14ac:dyDescent="0.2">
      <c r="A14" s="80"/>
      <c r="B14" s="80"/>
      <c r="C14" s="80"/>
      <c r="D14" s="80"/>
      <c r="E14" s="80"/>
      <c r="F14" s="80"/>
      <c r="G14" s="4"/>
      <c r="H14" s="4"/>
    </row>
    <row r="15" spans="1:10" ht="15" x14ac:dyDescent="0.2">
      <c r="A15" s="80"/>
      <c r="B15" s="80"/>
      <c r="C15" s="80"/>
      <c r="D15" s="80"/>
      <c r="E15" s="80"/>
      <c r="F15" s="80"/>
      <c r="G15" s="4"/>
      <c r="H15" s="4"/>
    </row>
    <row r="16" spans="1:10" ht="15" x14ac:dyDescent="0.2">
      <c r="A16" s="80"/>
      <c r="B16" s="80"/>
      <c r="C16" s="80"/>
      <c r="D16" s="80"/>
      <c r="E16" s="80"/>
      <c r="F16" s="80"/>
      <c r="G16" s="4"/>
      <c r="H16" s="4"/>
    </row>
    <row r="17" spans="1:8" ht="15" x14ac:dyDescent="0.2">
      <c r="A17" s="80"/>
      <c r="B17" s="80"/>
      <c r="C17" s="80"/>
      <c r="D17" s="80"/>
      <c r="E17" s="80"/>
      <c r="F17" s="80"/>
      <c r="G17" s="4"/>
      <c r="H17" s="4"/>
    </row>
    <row r="18" spans="1:8" ht="15" x14ac:dyDescent="0.2">
      <c r="A18" s="80"/>
      <c r="B18" s="80"/>
      <c r="C18" s="80"/>
      <c r="D18" s="80"/>
      <c r="E18" s="80"/>
      <c r="F18" s="80"/>
      <c r="G18" s="4"/>
      <c r="H18" s="4"/>
    </row>
    <row r="19" spans="1:8" ht="15" x14ac:dyDescent="0.2">
      <c r="A19" s="80"/>
      <c r="B19" s="80"/>
      <c r="C19" s="80"/>
      <c r="D19" s="80"/>
      <c r="E19" s="80"/>
      <c r="F19" s="80"/>
      <c r="G19" s="4"/>
      <c r="H19" s="4"/>
    </row>
    <row r="20" spans="1:8" ht="15" x14ac:dyDescent="0.2">
      <c r="A20" s="80"/>
      <c r="B20" s="80"/>
      <c r="C20" s="80"/>
      <c r="D20" s="80"/>
      <c r="E20" s="80"/>
      <c r="F20" s="80"/>
      <c r="G20" s="4"/>
      <c r="H20" s="4"/>
    </row>
    <row r="21" spans="1:8" ht="15" x14ac:dyDescent="0.2">
      <c r="A21" s="80"/>
      <c r="B21" s="80"/>
      <c r="C21" s="80"/>
      <c r="D21" s="80"/>
      <c r="E21" s="80"/>
      <c r="F21" s="80"/>
      <c r="G21" s="4"/>
      <c r="H21" s="4"/>
    </row>
    <row r="22" spans="1:8" ht="15" x14ac:dyDescent="0.2">
      <c r="A22" s="80"/>
      <c r="B22" s="80"/>
      <c r="C22" s="80"/>
      <c r="D22" s="80"/>
      <c r="E22" s="80"/>
      <c r="F22" s="80"/>
      <c r="G22" s="4"/>
      <c r="H22" s="4"/>
    </row>
    <row r="23" spans="1:8" ht="15" x14ac:dyDescent="0.2">
      <c r="A23" s="80"/>
      <c r="B23" s="80"/>
      <c r="C23" s="80"/>
      <c r="D23" s="80"/>
      <c r="E23" s="80"/>
      <c r="F23" s="80"/>
      <c r="G23" s="4"/>
      <c r="H23" s="4"/>
    </row>
    <row r="24" spans="1:8" ht="15" x14ac:dyDescent="0.2">
      <c r="A24" s="80"/>
      <c r="B24" s="80"/>
      <c r="C24" s="80"/>
      <c r="D24" s="80"/>
      <c r="E24" s="80"/>
      <c r="F24" s="80"/>
      <c r="G24" s="4"/>
      <c r="H24" s="4"/>
    </row>
    <row r="25" spans="1:8" ht="15" x14ac:dyDescent="0.2">
      <c r="A25" s="80"/>
      <c r="B25" s="80"/>
      <c r="C25" s="80"/>
      <c r="D25" s="80"/>
      <c r="E25" s="80"/>
      <c r="F25" s="80"/>
      <c r="G25" s="4"/>
      <c r="H25" s="4"/>
    </row>
    <row r="26" spans="1:8" ht="15" x14ac:dyDescent="0.2">
      <c r="A26" s="80"/>
      <c r="B26" s="80"/>
      <c r="C26" s="80"/>
      <c r="D26" s="80"/>
      <c r="E26" s="80"/>
      <c r="F26" s="80"/>
      <c r="G26" s="4"/>
      <c r="H26" s="4"/>
    </row>
    <row r="27" spans="1:8" ht="15" x14ac:dyDescent="0.2">
      <c r="A27" s="80"/>
      <c r="B27" s="80"/>
      <c r="C27" s="80"/>
      <c r="D27" s="80"/>
      <c r="E27" s="80"/>
      <c r="F27" s="80"/>
      <c r="G27" s="4"/>
      <c r="H27" s="4"/>
    </row>
    <row r="28" spans="1:8" ht="15" x14ac:dyDescent="0.2">
      <c r="A28" s="80"/>
      <c r="B28" s="80"/>
      <c r="C28" s="80"/>
      <c r="D28" s="80"/>
      <c r="E28" s="80"/>
      <c r="F28" s="80"/>
      <c r="G28" s="4"/>
      <c r="H28" s="4"/>
    </row>
    <row r="29" spans="1:8" ht="15" x14ac:dyDescent="0.2">
      <c r="A29" s="80"/>
      <c r="B29" s="80"/>
      <c r="C29" s="80"/>
      <c r="D29" s="80"/>
      <c r="E29" s="80"/>
      <c r="F29" s="80"/>
      <c r="G29" s="4"/>
      <c r="H29" s="4"/>
    </row>
    <row r="30" spans="1:8" ht="15" x14ac:dyDescent="0.2">
      <c r="A30" s="80"/>
      <c r="B30" s="80"/>
      <c r="C30" s="80"/>
      <c r="D30" s="80"/>
      <c r="E30" s="80"/>
      <c r="F30" s="80"/>
      <c r="G30" s="4"/>
      <c r="H30" s="4"/>
    </row>
    <row r="31" spans="1:8" ht="15" x14ac:dyDescent="0.2">
      <c r="A31" s="80"/>
      <c r="B31" s="80"/>
      <c r="C31" s="80"/>
      <c r="D31" s="80"/>
      <c r="E31" s="80"/>
      <c r="F31" s="80"/>
      <c r="G31" s="4"/>
      <c r="H31" s="4"/>
    </row>
    <row r="32" spans="1:8" ht="15" x14ac:dyDescent="0.2">
      <c r="A32" s="80"/>
      <c r="B32" s="80"/>
      <c r="C32" s="80"/>
      <c r="D32" s="80"/>
      <c r="E32" s="80"/>
      <c r="F32" s="80"/>
      <c r="G32" s="4"/>
      <c r="H32" s="4"/>
    </row>
    <row r="33" spans="1:9" ht="15" x14ac:dyDescent="0.2">
      <c r="A33" s="80"/>
      <c r="B33" s="80"/>
      <c r="C33" s="80"/>
      <c r="D33" s="80"/>
      <c r="E33" s="80"/>
      <c r="F33" s="80"/>
      <c r="G33" s="4"/>
      <c r="H33" s="4"/>
    </row>
    <row r="34" spans="1:9" ht="15" x14ac:dyDescent="0.3">
      <c r="A34" s="80"/>
      <c r="B34" s="92"/>
      <c r="C34" s="92"/>
      <c r="D34" s="92"/>
      <c r="E34" s="92"/>
      <c r="F34" s="92" t="s">
        <v>318</v>
      </c>
      <c r="G34" s="79">
        <f>SUM(G9:G33)</f>
        <v>0</v>
      </c>
      <c r="H34" s="79">
        <f>SUM(H9:H33)</f>
        <v>1785.72</v>
      </c>
    </row>
    <row r="35" spans="1:9" ht="15" x14ac:dyDescent="0.3">
      <c r="A35" s="200"/>
      <c r="B35" s="200"/>
      <c r="C35" s="200"/>
      <c r="D35" s="200"/>
      <c r="E35" s="200"/>
      <c r="F35" s="200"/>
      <c r="G35" s="200"/>
      <c r="H35" s="173"/>
      <c r="I35" s="173"/>
    </row>
    <row r="36" spans="1:9" ht="15" x14ac:dyDescent="0.3">
      <c r="A36" s="201" t="s">
        <v>411</v>
      </c>
      <c r="B36" s="201"/>
      <c r="C36" s="200"/>
      <c r="D36" s="200"/>
      <c r="E36" s="200"/>
      <c r="F36" s="200"/>
      <c r="G36" s="200"/>
      <c r="H36" s="173"/>
      <c r="I36" s="173"/>
    </row>
    <row r="37" spans="1:9" ht="15" x14ac:dyDescent="0.3">
      <c r="A37" s="201"/>
      <c r="B37" s="201"/>
      <c r="C37" s="200"/>
      <c r="D37" s="200"/>
      <c r="E37" s="200"/>
      <c r="F37" s="200"/>
      <c r="G37" s="200"/>
      <c r="H37" s="173"/>
      <c r="I37" s="173"/>
    </row>
    <row r="38" spans="1:9" ht="15" x14ac:dyDescent="0.3">
      <c r="A38" s="201"/>
      <c r="B38" s="201"/>
      <c r="C38" s="173"/>
      <c r="D38" s="173"/>
      <c r="E38" s="173"/>
      <c r="F38" s="173"/>
      <c r="G38" s="173"/>
      <c r="H38" s="173"/>
      <c r="I38" s="173"/>
    </row>
    <row r="39" spans="1:9" ht="15" x14ac:dyDescent="0.3">
      <c r="A39" s="201"/>
      <c r="B39" s="201"/>
      <c r="C39" s="173"/>
      <c r="D39" s="173"/>
      <c r="E39" s="173"/>
      <c r="F39" s="173"/>
      <c r="G39" s="173"/>
      <c r="H39" s="173"/>
      <c r="I39" s="173"/>
    </row>
    <row r="40" spans="1:9" x14ac:dyDescent="0.2">
      <c r="A40" s="198"/>
      <c r="B40" s="198"/>
      <c r="C40" s="198"/>
      <c r="D40" s="198"/>
      <c r="E40" s="198"/>
      <c r="F40" s="198"/>
      <c r="G40" s="198"/>
      <c r="H40" s="198"/>
      <c r="I40" s="198"/>
    </row>
    <row r="41" spans="1:9" ht="15" x14ac:dyDescent="0.3">
      <c r="A41" s="179" t="s">
        <v>96</v>
      </c>
      <c r="B41" s="179"/>
      <c r="C41" s="173"/>
      <c r="D41" s="173"/>
      <c r="E41" s="173"/>
      <c r="F41" s="173"/>
      <c r="G41" s="173"/>
      <c r="H41" s="173"/>
      <c r="I41" s="173"/>
    </row>
    <row r="42" spans="1:9" ht="15" x14ac:dyDescent="0.3">
      <c r="A42" s="173"/>
      <c r="B42" s="173"/>
      <c r="C42" s="173"/>
      <c r="D42" s="173"/>
      <c r="E42" s="173"/>
      <c r="F42" s="173"/>
      <c r="G42" s="173"/>
      <c r="H42" s="173"/>
      <c r="I42" s="173"/>
    </row>
    <row r="43" spans="1:9" ht="15" x14ac:dyDescent="0.3">
      <c r="A43" s="173"/>
      <c r="B43" s="173"/>
      <c r="C43" s="173"/>
      <c r="D43" s="173"/>
      <c r="E43" s="173"/>
      <c r="F43" s="173"/>
      <c r="G43" s="173"/>
      <c r="H43" s="173"/>
      <c r="I43" s="180"/>
    </row>
    <row r="44" spans="1:9" ht="15" x14ac:dyDescent="0.3">
      <c r="A44" s="179"/>
      <c r="B44" s="179"/>
      <c r="C44" s="179" t="s">
        <v>376</v>
      </c>
      <c r="D44" s="179"/>
      <c r="E44" s="200"/>
      <c r="F44" s="179"/>
      <c r="G44" s="179"/>
      <c r="H44" s="173"/>
      <c r="I44" s="180"/>
    </row>
    <row r="45" spans="1:9" ht="15" x14ac:dyDescent="0.3">
      <c r="A45" s="173"/>
      <c r="B45" s="173"/>
      <c r="C45" s="173" t="s">
        <v>253</v>
      </c>
      <c r="D45" s="173"/>
      <c r="E45" s="173"/>
      <c r="F45" s="173"/>
      <c r="G45" s="173"/>
      <c r="H45" s="173"/>
      <c r="I45" s="180"/>
    </row>
    <row r="46" spans="1:9" x14ac:dyDescent="0.2">
      <c r="A46" s="181"/>
      <c r="B46" s="181"/>
      <c r="C46" s="181" t="s">
        <v>127</v>
      </c>
      <c r="D46" s="181"/>
      <c r="E46" s="181"/>
      <c r="F46" s="181"/>
      <c r="G46" s="18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2020-11-13T11:32:07Z</cp:lastPrinted>
  <dcterms:created xsi:type="dcterms:W3CDTF">2011-12-27T13:20:18Z</dcterms:created>
  <dcterms:modified xsi:type="dcterms:W3CDTF">2020-11-13T11:40:55Z</dcterms:modified>
</cp:coreProperties>
</file>