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120" windowWidth="20730" windowHeight="1164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 (2)" sheetId="60" r:id="rId9"/>
    <sheet name="ფორმა 5.4" sheetId="45" r:id="rId10"/>
    <sheet name="ფორმა 5.5" sheetId="46" r:id="rId11"/>
    <sheet name="ფორმა N7" sheetId="12" r:id="rId12"/>
    <sheet name="ფორმა N8" sheetId="9" r:id="rId13"/>
    <sheet name="ფორმა N 8.1" sheetId="18" r:id="rId14"/>
    <sheet name="ფორმა N9" sheetId="10" r:id="rId15"/>
    <sheet name="ფორმა 9.1" sheetId="56" r:id="rId16"/>
    <sheet name="ფორმა 9.2" sheetId="57" r:id="rId17"/>
    <sheet name="ფორმა 9.6" sheetId="39" r:id="rId18"/>
    <sheet name="ფორმა N 9.7" sheetId="35" r:id="rId19"/>
    <sheet name="შემაჯამებელი ფორმა" sheetId="59" r:id="rId20"/>
    <sheet name="Validation" sheetId="13" state="veryHidden" r:id="rId21"/>
  </sheets>
  <externalReferences>
    <externalReference r:id="rId22"/>
    <externalReference r:id="rId23"/>
  </externalReferences>
  <definedNames>
    <definedName name="_xlnm._FilterDatabase" localSheetId="10" hidden="1">'ფორმა 5.5'!$A$10:$M$82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9">#REF!</definedName>
    <definedName name="Date" localSheetId="8">#REF!</definedName>
    <definedName name="Date" localSheetId="10">#REF!</definedName>
    <definedName name="Date" localSheetId="15">#REF!</definedName>
    <definedName name="Date" localSheetId="16">#REF!</definedName>
    <definedName name="Date" localSheetId="17">#REF!</definedName>
    <definedName name="Date" localSheetId="18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9">#REF!</definedName>
    <definedName name="Date">#REF!</definedName>
    <definedName name="_xlnm.Print_Area" localSheetId="6">'ფორმა 5.2'!$A$1:$I$29</definedName>
    <definedName name="_xlnm.Print_Area" localSheetId="9">'ფორმა 5.4'!$A$1:$H$32</definedName>
    <definedName name="_xlnm.Print_Area" localSheetId="8">'ფორმა 5.4 (2)'!$A$1:$H$22</definedName>
    <definedName name="_xlnm.Print_Area" localSheetId="10">'ფორმა 5.5'!$A$1:$M$96</definedName>
    <definedName name="_xlnm.Print_Area" localSheetId="15">'ფორმა 9.1'!$A$1:$I$334</definedName>
    <definedName name="_xlnm.Print_Area" localSheetId="16">'ფორმა 9.2'!$A$1:$K$35</definedName>
    <definedName name="_xlnm.Print_Area" localSheetId="17">'ფორმა 9.6'!$A$1:$I$51</definedName>
    <definedName name="_xlnm.Print_Area" localSheetId="13">'ფორმა N 8.1'!$A$1:$H$27</definedName>
    <definedName name="_xlnm.Print_Area" localSheetId="18">'ფორმა N 9.7'!$A$1:$I$136</definedName>
    <definedName name="_xlnm.Print_Area" localSheetId="0">'ფორმა N1'!$A$1:$L$52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1">'ფორმა N7'!$A$1:$D$90</definedName>
    <definedName name="_xlnm.Print_Area" localSheetId="12">'ფორმა N8'!$A$1:$J$27</definedName>
    <definedName name="_xlnm.Print_Area" localSheetId="14">'ფორმა N9'!$A$1:$K$52</definedName>
    <definedName name="_xlnm.Print_Area" localSheetId="19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D53" i="47" l="1"/>
  <c r="D49" i="47"/>
  <c r="I102" i="35"/>
  <c r="G102" i="35"/>
  <c r="F102" i="35"/>
  <c r="D47" i="12" l="1"/>
  <c r="D27" i="12"/>
  <c r="D28" i="12"/>
  <c r="D25" i="47" l="1"/>
  <c r="C25" i="47"/>
  <c r="C26" i="47"/>
  <c r="C17" i="27"/>
  <c r="C53" i="47"/>
  <c r="C19" i="47"/>
  <c r="C21" i="27"/>
  <c r="C45" i="47"/>
  <c r="C50" i="47"/>
  <c r="G31" i="10"/>
  <c r="F31" i="10"/>
  <c r="D25" i="7"/>
  <c r="D36" i="47"/>
  <c r="D40" i="47"/>
  <c r="I126" i="35" l="1"/>
  <c r="G61" i="12"/>
  <c r="D37" i="47" l="1"/>
  <c r="L82" i="46"/>
  <c r="G10" i="60"/>
  <c r="A5" i="60"/>
  <c r="G2" i="60"/>
  <c r="G20" i="45"/>
  <c r="C31" i="7"/>
  <c r="G49" i="12" l="1"/>
  <c r="G47" i="12"/>
  <c r="J31" i="10" l="1"/>
  <c r="I31" i="10"/>
  <c r="J21" i="10"/>
  <c r="I21" i="10"/>
  <c r="J16" i="10"/>
  <c r="I16" i="10"/>
  <c r="J15" i="10"/>
  <c r="I15" i="10"/>
  <c r="I11" i="9"/>
  <c r="I12" i="9"/>
  <c r="I13" i="9"/>
  <c r="I14" i="9"/>
  <c r="I15" i="9"/>
  <c r="I10" i="9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17" i="44" l="1"/>
  <c r="H17" i="44"/>
  <c r="D31" i="7" l="1"/>
  <c r="D27" i="7"/>
  <c r="D26" i="7" s="1"/>
  <c r="C27" i="7"/>
  <c r="C26" i="7" s="1"/>
  <c r="D19" i="7"/>
  <c r="C19" i="7"/>
  <c r="D16" i="7"/>
  <c r="C16" i="7"/>
  <c r="D31" i="3"/>
  <c r="C31" i="3"/>
  <c r="C24" i="59" s="1"/>
  <c r="C10" i="7" l="1"/>
  <c r="C9" i="7" s="1"/>
  <c r="D10" i="7"/>
  <c r="D9" i="7" s="1"/>
  <c r="D73" i="47"/>
  <c r="C73" i="47"/>
  <c r="D65" i="47"/>
  <c r="D59" i="47"/>
  <c r="C59" i="47"/>
  <c r="D54" i="47"/>
  <c r="C54" i="47"/>
  <c r="D48" i="47"/>
  <c r="C48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20" i="45"/>
  <c r="I15" i="43"/>
  <c r="H15" i="43"/>
  <c r="G1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15" i="18" l="1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G14" i="12" s="1"/>
  <c r="H14" i="12" s="1"/>
  <c r="C9" i="3"/>
  <c r="G10" i="12" s="1"/>
  <c r="H10" i="12" s="1"/>
  <c r="I10" i="12" s="1"/>
  <c r="C17" i="59" l="1"/>
</calcChain>
</file>

<file path=xl/sharedStrings.xml><?xml version="1.0" encoding="utf-8"?>
<sst xmlns="http://schemas.openxmlformats.org/spreadsheetml/2006/main" count="4217" uniqueCount="2443">
  <si>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</si>
  <si>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</si>
  <si>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</si>
  <si>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</si>
  <si>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</si>
  <si>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</si>
  <si>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</si>
  <si>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</si>
  <si>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</si>
  <si>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</si>
  <si>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</si>
  <si>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</si>
  <si>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</si>
  <si>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</si>
  <si>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</si>
  <si>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</si>
  <si>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</si>
  <si>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</si>
  <si>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</si>
  <si>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</si>
  <si>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</si>
  <si>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</si>
  <si>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</si>
  <si>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</si>
  <si>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</si>
  <si>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</si>
  <si>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</si>
  <si>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</si>
  <si>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</si>
  <si>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</si>
  <si>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</si>
  <si>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</si>
  <si>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</si>
  <si>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</si>
  <si>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</si>
  <si>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</si>
  <si>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</si>
  <si>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</si>
  <si>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</si>
  <si>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</si>
  <si>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</si>
  <si>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</si>
  <si>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</si>
  <si>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</si>
  <si>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</si>
  <si>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</si>
  <si>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</si>
  <si>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</si>
  <si>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</si>
  <si>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</si>
  <si>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</si>
  <si>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</si>
  <si>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</si>
  <si>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</si>
  <si>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</si>
  <si>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</si>
  <si>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</si>
  <si>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</si>
  <si>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</si>
  <si>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</si>
  <si>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</si>
  <si>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</si>
  <si>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</si>
  <si>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</si>
  <si>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</si>
  <si>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</si>
  <si>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</si>
  <si>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</si>
  <si>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</si>
  <si>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</si>
  <si>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</si>
  <si>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</si>
  <si>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</si>
  <si>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</si>
  <si>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</si>
  <si>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</si>
  <si>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</si>
  <si>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</si>
  <si>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</si>
  <si>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</si>
  <si>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</si>
  <si>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</si>
  <si>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</si>
  <si>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</si>
  <si>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</si>
  <si>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</si>
  <si>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</si>
  <si>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</si>
  <si>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</si>
  <si>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</si>
  <si>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</si>
  <si>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</si>
  <si>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</si>
  <si>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</si>
  <si>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</si>
  <si>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</si>
  <si>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</si>
  <si>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</si>
  <si>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</si>
  <si>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</si>
  <si>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</si>
  <si>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</si>
  <si>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</si>
  <si>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</si>
  <si>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</si>
  <si>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</si>
  <si>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</si>
  <si>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</si>
  <si>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</si>
  <si>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</si>
  <si>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</si>
  <si>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</si>
  <si>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</si>
  <si>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</si>
  <si>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</si>
  <si>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</si>
  <si>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</si>
  <si>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</si>
  <si>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</si>
  <si>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</si>
  <si>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</si>
  <si>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</si>
  <si>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</si>
  <si>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</si>
  <si>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</si>
  <si>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</si>
  <si>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</si>
  <si>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</si>
  <si>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</si>
  <si>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</si>
  <si>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</si>
  <si>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</si>
  <si>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</si>
  <si>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</si>
  <si>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</si>
  <si>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</si>
  <si>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</si>
  <si>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</si>
  <si>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</si>
  <si>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</si>
  <si>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</si>
  <si>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</si>
  <si>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</si>
  <si>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</si>
  <si>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</si>
  <si>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</si>
  <si>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</si>
  <si>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</si>
  <si>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</si>
  <si>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</si>
  <si>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</si>
  <si>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</si>
  <si>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</si>
  <si>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</si>
  <si>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</si>
  <si>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</si>
  <si>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</si>
  <si>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</si>
  <si>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</si>
  <si>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</si>
  <si>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</si>
  <si>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</si>
  <si>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</si>
  <si>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</si>
  <si>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</si>
  <si>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</si>
  <si>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</si>
  <si>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</si>
  <si>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</si>
  <si>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</si>
  <si>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</si>
  <si>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</si>
  <si>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</si>
  <si>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</si>
  <si>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</si>
  <si>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</si>
  <si>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</si>
  <si>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</si>
  <si>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</si>
  <si>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</si>
  <si>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</si>
  <si>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</si>
  <si>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</si>
  <si>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</si>
  <si>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</si>
  <si>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</si>
  <si>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</si>
  <si>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</si>
  <si>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</si>
  <si>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</si>
  <si>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</si>
  <si>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</si>
  <si>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</si>
  <si>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</si>
  <si>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</si>
  <si>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</si>
  <si>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</si>
  <si>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</si>
  <si>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</si>
  <si>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</si>
  <si>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</si>
  <si>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</si>
  <si>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</si>
  <si>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</si>
  <si>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</si>
  <si>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</si>
  <si>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</si>
  <si>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</si>
  <si>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</si>
  <si>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</si>
  <si>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</si>
  <si>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</si>
  <si>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</si>
  <si>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</si>
  <si>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</si>
  <si>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</si>
  <si>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</si>
  <si>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</si>
  <si>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</si>
  <si>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</si>
  <si>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</si>
  <si>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</si>
  <si>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</si>
  <si>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</si>
  <si>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</si>
  <si>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</si>
  <si>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</si>
  <si>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</si>
  <si>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</si>
  <si>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</si>
  <si>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</si>
  <si>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</si>
  <si>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</si>
  <si>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</si>
  <si>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</si>
  <si>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</si>
  <si>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</si>
  <si>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</si>
  <si>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</si>
  <si>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</si>
  <si>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</si>
  <si>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</si>
  <si>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</si>
  <si>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</si>
  <si>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</si>
  <si>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</si>
  <si>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</si>
  <si>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</si>
  <si>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</si>
  <si>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</si>
  <si>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</si>
  <si>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</si>
  <si>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</si>
  <si>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</si>
  <si>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</si>
  <si>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</si>
  <si>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</si>
  <si>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</si>
  <si>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</si>
  <si>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</si>
  <si>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</si>
  <si>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</si>
  <si>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</si>
  <si>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</si>
  <si>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</si>
  <si>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</si>
  <si>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</si>
  <si>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</si>
  <si>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</si>
  <si>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</si>
  <si>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</si>
  <si>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</si>
  <si>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</si>
  <si>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</si>
  <si>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</si>
  <si>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</si>
  <si>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</si>
  <si>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</si>
  <si>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</si>
  <si>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</si>
  <si>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</si>
  <si>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</si>
  <si>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</si>
  <si>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</si>
  <si>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</si>
  <si>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</si>
  <si>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</si>
  <si>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</si>
  <si>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</si>
  <si>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</si>
  <si>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</si>
  <si>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</si>
  <si>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</si>
  <si>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</si>
  <si>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</si>
  <si>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</si>
  <si>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</si>
  <si>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</si>
  <si>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</si>
  <si>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</si>
  <si>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</si>
  <si>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</si>
  <si>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</si>
  <si>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</si>
  <si>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</si>
  <si>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</si>
  <si>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</si>
  <si>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</si>
  <si>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</si>
  <si>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</si>
  <si>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</si>
  <si>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</si>
  <si>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</si>
  <si>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</si>
  <si>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</si>
  <si>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</si>
  <si>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</si>
  <si>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</si>
  <si>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</si>
  <si>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</si>
  <si>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</si>
  <si>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</si>
  <si>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</si>
  <si>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</si>
  <si>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</si>
  <si>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</si>
  <si>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</si>
  <si>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</si>
  <si>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</si>
  <si>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</si>
  <si>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</si>
  <si>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</si>
  <si>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</si>
  <si>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</si>
  <si>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</si>
  <si>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</si>
  <si>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</si>
  <si>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</si>
  <si>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</si>
  <si>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</si>
  <si>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</si>
  <si>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</si>
  <si>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</si>
  <si>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</si>
  <si>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</si>
  <si>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</si>
  <si>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</si>
  <si>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</si>
  <si>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</si>
  <si>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</si>
  <si>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</si>
  <si>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</si>
  <si>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</si>
  <si>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</si>
  <si>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</si>
  <si>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</si>
  <si>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</si>
  <si>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</si>
  <si>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</si>
  <si>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</si>
  <si>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</si>
  <si>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</si>
  <si>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</si>
  <si>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</si>
  <si>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</si>
  <si>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</si>
  <si>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</si>
  <si>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</si>
  <si>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</si>
  <si>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</si>
  <si>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</si>
  <si>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</si>
  <si>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</si>
  <si>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</si>
  <si>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</si>
  <si>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</si>
  <si>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</si>
  <si>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</si>
  <si>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</si>
  <si>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</si>
  <si>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</si>
  <si>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</si>
  <si>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</si>
  <si>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</si>
  <si>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</si>
  <si>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</si>
  <si>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</si>
  <si>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</si>
  <si>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</si>
  <si>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</si>
  <si>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</si>
  <si>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</si>
  <si>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</si>
  <si>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</si>
  <si>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</si>
  <si>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</si>
  <si>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</si>
  <si>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</si>
  <si>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</si>
  <si>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</si>
  <si>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</si>
  <si>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</si>
  <si>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</si>
  <si>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</si>
  <si>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</si>
  <si>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</si>
  <si>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</si>
  <si>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</si>
  <si>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</si>
  <si>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</si>
  <si>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</si>
  <si>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</si>
  <si>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</si>
  <si>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</si>
  <si>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</si>
  <si>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</si>
  <si>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</si>
  <si>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</si>
  <si>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</si>
  <si>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</si>
  <si>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</si>
  <si>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</si>
  <si>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</si>
  <si>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</si>
  <si>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</si>
  <si>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</si>
  <si>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</si>
  <si>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</si>
  <si>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</si>
  <si>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</si>
  <si>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</si>
  <si>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</si>
  <si>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</si>
  <si>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</si>
  <si>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</si>
  <si>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</si>
  <si>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</si>
  <si>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</si>
  <si>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</si>
  <si>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</si>
  <si>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</si>
  <si>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</si>
  <si>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</si>
  <si>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</si>
  <si>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</si>
  <si>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</si>
  <si>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</si>
  <si>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</si>
  <si>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</si>
  <si>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</si>
  <si>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</si>
  <si>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</si>
  <si>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</si>
  <si>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</si>
  <si>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</si>
  <si>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</si>
  <si>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</si>
  <si>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</si>
  <si>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</si>
  <si>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</si>
  <si>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</si>
  <si>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</si>
  <si>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</si>
  <si>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</si>
  <si>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</si>
  <si>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</si>
  <si>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</si>
  <si>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</si>
  <si>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</si>
  <si>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</si>
  <si>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</si>
  <si>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</si>
  <si>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</si>
  <si>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</si>
  <si>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</si>
  <si>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</si>
  <si>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</si>
  <si>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</si>
  <si>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ბანკი ქართუ</t>
  </si>
  <si>
    <t>09/21/2020</t>
  </si>
  <si>
    <t>მ.პ.გ. ქართული ოცნება დემოკრატიული საქართველო</t>
  </si>
  <si>
    <t>ღონისძიების ხარჯი</t>
  </si>
  <si>
    <t>ფოტო მასალის შეძენის ხარჯი</t>
  </si>
  <si>
    <t>1.2.15.3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</si>
  <si>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</si>
  <si>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</si>
  <si>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</si>
  <si>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</si>
  <si>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</si>
  <si>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</si>
  <si>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</si>
  <si>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</si>
  <si>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</si>
  <si>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</si>
  <si>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იჯარა</t>
  </si>
  <si>
    <t>ქ. თბილისი, ერეკლე II-ეს მოედანი #3</t>
  </si>
  <si>
    <t>01.18.03.035.004</t>
  </si>
  <si>
    <t>12 თვე</t>
  </si>
  <si>
    <t>1420 კვ/მ</t>
  </si>
  <si>
    <t>205283637</t>
  </si>
  <si>
    <t>შპს ახალი კაპიტალი</t>
  </si>
  <si>
    <t>ქ. თბილისი რუსთაველის ქ. #24/ ლაღიძის ქ. #1</t>
  </si>
  <si>
    <t>01.15.05.010.008.01.538</t>
  </si>
  <si>
    <t>6 თვე</t>
  </si>
  <si>
    <t>130 კვ/მ</t>
  </si>
  <si>
    <t>01017000815</t>
  </si>
  <si>
    <t>მედეია ჯიქია ფ/პ</t>
  </si>
  <si>
    <t>01017015694</t>
  </si>
  <si>
    <t>თამაზ ჯიქია ფ/პ</t>
  </si>
  <si>
    <t>ქ. თბილისი, ი. ჭვჭავაძის გამზ. #20 ბ. 3</t>
  </si>
  <si>
    <t>01.14.11.008.003.01.003</t>
  </si>
  <si>
    <t>112,8 კვ/მ</t>
  </si>
  <si>
    <t>01024081247</t>
  </si>
  <si>
    <t>ეკატერინე ყარსელიშვილი ფ/პ</t>
  </si>
  <si>
    <t>ქ. თბილისი, ალ. ყაზბეგის გამზირი #14ა ბ. 2</t>
  </si>
  <si>
    <t>01.10.14.015.040.01.525</t>
  </si>
  <si>
    <t>327,3 კვ/მ</t>
  </si>
  <si>
    <t>01024044857</t>
  </si>
  <si>
    <t>მადონა ანდღულაძე ფ/პ</t>
  </si>
  <si>
    <t>ქ. თბილისი, მოედანი გულია, გვარდიის სამმართველოს მიმდებარედ</t>
  </si>
  <si>
    <t>01.18.09.004.002</t>
  </si>
  <si>
    <t>183,25 კვ/მ</t>
  </si>
  <si>
    <t>404558590</t>
  </si>
  <si>
    <t>შპს ემ თი ეი</t>
  </si>
  <si>
    <t>ქ. თბილისი, ქეთევან წამებულის ქ. #64-66</t>
  </si>
  <si>
    <t>01.17.13.034.024.01.02.001</t>
  </si>
  <si>
    <t>179 კვ/მ</t>
  </si>
  <si>
    <t>01027012281</t>
  </si>
  <si>
    <t>ალექსანდრე ბადალიანი ფ/პ</t>
  </si>
  <si>
    <t>ქ. თბილისი, ჯავახეთის ქუჩის და კალაბუნის გადაკვეთასთან</t>
  </si>
  <si>
    <t>01.19.36.001.080</t>
  </si>
  <si>
    <t>331,82 კვ/მ</t>
  </si>
  <si>
    <t>01024070244</t>
  </si>
  <si>
    <t>ზურიკო ნონიაშვილი ფ/პ</t>
  </si>
  <si>
    <t>10001005919</t>
  </si>
  <si>
    <t>სანდრო ნონიაშვილი ფ/პ</t>
  </si>
  <si>
    <t>ქ. თბილისი, ჩიტაიას ქ. #3 ბ. 2</t>
  </si>
  <si>
    <t>01.16.06.011.005.01.002</t>
  </si>
  <si>
    <t>205,03 კვ/მ</t>
  </si>
  <si>
    <t>01011061250</t>
  </si>
  <si>
    <t>დარეჯან ტრაპაიძე ფ/პ</t>
  </si>
  <si>
    <t>ქ. თბილისი, აკაკი წერეთლის გამზირი #61 ბ. #3</t>
  </si>
  <si>
    <t>01.13.06.008.016.01.003</t>
  </si>
  <si>
    <t>162,18 კვ/მ</t>
  </si>
  <si>
    <t>01024029757</t>
  </si>
  <si>
    <t>ომარი ლომკაცი ფ/პ</t>
  </si>
  <si>
    <t>ქ. თბილისი, ცოტნე დადიანის ქ. #141</t>
  </si>
  <si>
    <t>01.12.13.037.017.01.02.511</t>
  </si>
  <si>
    <t>126,77 კვ/მ</t>
  </si>
  <si>
    <t>01013004758</t>
  </si>
  <si>
    <t>ლევან ელიაური ფ/პ</t>
  </si>
  <si>
    <t>ქ. თბილისი, ილია ვეკუას ქ. #16ა</t>
  </si>
  <si>
    <t>01.11.12.016.126</t>
  </si>
  <si>
    <t>253,3 კვ/მ</t>
  </si>
  <si>
    <t>405264495</t>
  </si>
  <si>
    <t>შპს უნითი დეველოპმენტი</t>
  </si>
  <si>
    <t>საგარეჯო, რუსთაველის ქ. #175</t>
  </si>
  <si>
    <t>55.12.76.027</t>
  </si>
  <si>
    <t>138,8 კვ/მ</t>
  </si>
  <si>
    <t>ეკატერინე ქვლივიძე ფ/პ</t>
  </si>
  <si>
    <t>ქ. გურჯაანი, შ. რუსთაველის ქ. #15</t>
  </si>
  <si>
    <t>51.01.60.012</t>
  </si>
  <si>
    <t>5,5 თვე</t>
  </si>
  <si>
    <t>168,2 კვ/მ</t>
  </si>
  <si>
    <t>01011000657</t>
  </si>
  <si>
    <t>გივი რუაძე ფ/პ</t>
  </si>
  <si>
    <t>ქ. წნორი, თავისუფლების ქ. #37</t>
  </si>
  <si>
    <t>56.04.54.045</t>
  </si>
  <si>
    <t>223 კვ/მ</t>
  </si>
  <si>
    <t>01008040230</t>
  </si>
  <si>
    <t>ნაირა გელაშვილი ფ/პ</t>
  </si>
  <si>
    <t>ქ. ლაგოდეხი, ქიზიყის ქ. #27</t>
  </si>
  <si>
    <t>54.01.54.157</t>
  </si>
  <si>
    <t>165,3 კვ/მ</t>
  </si>
  <si>
    <t>გიორგი ჭუჭულაშვილი ი/მ</t>
  </si>
  <si>
    <t>ქ. ყვარელი, შ. რუსთაველის ქ. #4</t>
  </si>
  <si>
    <t>57.06.56.208</t>
  </si>
  <si>
    <t>150 კვ/მ</t>
  </si>
  <si>
    <t>241582373</t>
  </si>
  <si>
    <t>შპს კახეთის ღვინის მარანი</t>
  </si>
  <si>
    <t>ქ. თელავი, მ. კოსტავას ქ. #6</t>
  </si>
  <si>
    <t>53.20.45.137.01.508</t>
  </si>
  <si>
    <t>198 კვ/მ</t>
  </si>
  <si>
    <t>231279023</t>
  </si>
  <si>
    <t>შპს ბიზნეს ცენტრი კავკასიონი</t>
  </si>
  <si>
    <t>ქ. ახმეტა, ჩოლოყაშვილის ქ. #52</t>
  </si>
  <si>
    <t>50.04.42.061.01.502</t>
  </si>
  <si>
    <t>140 კვ/მ</t>
  </si>
  <si>
    <t>08001003518</t>
  </si>
  <si>
    <t>კობა მაისურაძე ფ/პ</t>
  </si>
  <si>
    <t>ქ. რუსთავი, მ. კოსტავას გამზ. #3</t>
  </si>
  <si>
    <t>02.05.07.027.01.500</t>
  </si>
  <si>
    <t>397,07 კვ/მ</t>
  </si>
  <si>
    <t>216298110</t>
  </si>
  <si>
    <t xml:space="preserve">შპს ევროპა </t>
  </si>
  <si>
    <t>ქ. გარდაბანი, ენერგეტიკის ქ. #1 ბ. 21</t>
  </si>
  <si>
    <t>81.15.29.124.01.021</t>
  </si>
  <si>
    <t>47 კვ/მ</t>
  </si>
  <si>
    <t>12001100651</t>
  </si>
  <si>
    <t>გიორგი ფოჩხიძე ფ/პ</t>
  </si>
  <si>
    <t>მარნეული, მაზნიაშვილის ქ. #2</t>
  </si>
  <si>
    <t>83.02.07.196.01.501</t>
  </si>
  <si>
    <t>87,1 კვ/მ</t>
  </si>
  <si>
    <t>28001001979</t>
  </si>
  <si>
    <t>ფირდოსი მამედოვი ი/მ</t>
  </si>
  <si>
    <t>28001001085</t>
  </si>
  <si>
    <t>სეიმურ მამედოვი ი/მ</t>
  </si>
  <si>
    <t>ქ. ბოლნისი, აღმაშენებლის ქ. #54</t>
  </si>
  <si>
    <t>80.06.62.025.01.500</t>
  </si>
  <si>
    <t>10 თვე</t>
  </si>
  <si>
    <t>169,7 კვ/მ</t>
  </si>
  <si>
    <t>204378869</t>
  </si>
  <si>
    <t>ქ. დმანისი, 9 აპრილის ქ. #67</t>
  </si>
  <si>
    <t>82.01.46.436</t>
  </si>
  <si>
    <t>180 კვ/მ</t>
  </si>
  <si>
    <t>15001002982</t>
  </si>
  <si>
    <t>ხიდირნაბი დაშდამიროვი ფ/პ</t>
  </si>
  <si>
    <t>ქ. წალკა, მ. კოსტავას ქ. სახლი #75</t>
  </si>
  <si>
    <t>85.21.23.253</t>
  </si>
  <si>
    <t>135 კვ/მ</t>
  </si>
  <si>
    <t>61009011791</t>
  </si>
  <si>
    <t>გურანდა ბოლქვაძე ფ/პ</t>
  </si>
  <si>
    <t>ქ. თეთრიწყარო, თამარ მეფის ქ. #37</t>
  </si>
  <si>
    <t>84.01.03.009</t>
  </si>
  <si>
    <t>247,04 კვ/მ</t>
  </si>
  <si>
    <t>22001012821</t>
  </si>
  <si>
    <t>თენგიზ გაბიდაური ფ/პ</t>
  </si>
  <si>
    <t>ქ. თიანეთი რუსთაველის ქ. #38</t>
  </si>
  <si>
    <t>73.05.13.029ა</t>
  </si>
  <si>
    <t>41,25 კვ/მ</t>
  </si>
  <si>
    <t>ზურაბ ჯანგირაშვილი ფ/პ</t>
  </si>
  <si>
    <t>ქ. მცხეთა, დ. აღმაშენებლის ქ. #73</t>
  </si>
  <si>
    <t>72.07.04.322</t>
  </si>
  <si>
    <t>205289828</t>
  </si>
  <si>
    <t>შპს ბი ემ პი მენეჯმენტი</t>
  </si>
  <si>
    <t>ქ. დუშეთი, რუსთაველის ქ. #46</t>
  </si>
  <si>
    <t>71.51.02.045</t>
  </si>
  <si>
    <t>160,7 კვ/მ</t>
  </si>
  <si>
    <t>16001000957</t>
  </si>
  <si>
    <t>შვენა ზანდუკელი-ფშავი ფ/პ</t>
  </si>
  <si>
    <t>ქ. ყაზბეგი, ალ. ყაზბეგის ქ. #32</t>
  </si>
  <si>
    <t>74.01.13.413</t>
  </si>
  <si>
    <t>65 კვ/მ</t>
  </si>
  <si>
    <t>01009003409</t>
  </si>
  <si>
    <t>ნინო ჩოფიკაშვილი ფ/პ</t>
  </si>
  <si>
    <t>ქ. კასპი მ. კოსტავას ქ. #5</t>
  </si>
  <si>
    <t>67.01.99.235</t>
  </si>
  <si>
    <t>5 თვე</t>
  </si>
  <si>
    <t>81,55 კვ/მ</t>
  </si>
  <si>
    <t>მანანა ხვთისიაშვილი ფ/პ</t>
  </si>
  <si>
    <t>ქ. გორი, წერეთლის ქ. #29</t>
  </si>
  <si>
    <t>66.05.19.407</t>
  </si>
  <si>
    <t>270 კვ/მ</t>
  </si>
  <si>
    <t>59001101395</t>
  </si>
  <si>
    <t>ია ლომაური ფ/პ</t>
  </si>
  <si>
    <t>ქ. ქარელი, სტალინის ქ. #48</t>
  </si>
  <si>
    <t>68.10.45.436</t>
  </si>
  <si>
    <t>117 კვ/მ</t>
  </si>
  <si>
    <t>65002012668</t>
  </si>
  <si>
    <t>ლაშა მურჯიკნელი ფ/პ</t>
  </si>
  <si>
    <t>ქ. ხაშური, სააკაძის ქ. #94</t>
  </si>
  <si>
    <t>69.08.59.181</t>
  </si>
  <si>
    <t>214,07 კვ/მ</t>
  </si>
  <si>
    <t>57001016787</t>
  </si>
  <si>
    <t>კახაბერ მარკოზია ფ/პ</t>
  </si>
  <si>
    <t>ქ. ბორჯომი, შ. რუსთაველის ქ. #147</t>
  </si>
  <si>
    <t>64.03.11.061.01.500</t>
  </si>
  <si>
    <t>60 კვ/მ</t>
  </si>
  <si>
    <t>01001000813</t>
  </si>
  <si>
    <t>ვალიდა სამსონიძე ფ/პ</t>
  </si>
  <si>
    <t>ქ. ახალციხე, შ. რუსთაველის ქ. #44-44ა</t>
  </si>
  <si>
    <t>62.09.54.323</t>
  </si>
  <si>
    <t>110 კვ/მ</t>
  </si>
  <si>
    <t>პარკევ წაღიკიან ფ/პ</t>
  </si>
  <si>
    <t>დ. ადიგენი, თამარ მეფის ქ. #2</t>
  </si>
  <si>
    <t>61.05.01.018.01.501</t>
  </si>
  <si>
    <t>90 კვ/მ</t>
  </si>
  <si>
    <t>01004000999</t>
  </si>
  <si>
    <t>ზურაბ ზედგინიძე ი/მ</t>
  </si>
  <si>
    <t>დ. ასპინძა, გორგასლის ქ. #2</t>
  </si>
  <si>
    <t>60.01.33.343</t>
  </si>
  <si>
    <t>55 კვ/მ</t>
  </si>
  <si>
    <t>რევაზი ქუქჩიშვილი ფ/პ</t>
  </si>
  <si>
    <t>ქ. ახალქალაქი, ჩარენცის ქ. #11/1</t>
  </si>
  <si>
    <t>63.18.35.531</t>
  </si>
  <si>
    <t>91 კვ/მ</t>
  </si>
  <si>
    <t>07001022059</t>
  </si>
  <si>
    <t>ლუსაბერ მურადიანი ი/მ</t>
  </si>
  <si>
    <t>ქ. ნინოწმინდა, თავისუფლების ქ. #25</t>
  </si>
  <si>
    <t>65.12.33.118</t>
  </si>
  <si>
    <t>72 კვ/მ</t>
  </si>
  <si>
    <t>32001016304</t>
  </si>
  <si>
    <t>მამბრე მზიკიან ი/მ</t>
  </si>
  <si>
    <t>ქ. ონი, დავით აღმაშენებლის ქ. #51</t>
  </si>
  <si>
    <t>88.18.25.012</t>
  </si>
  <si>
    <t>4 თვე</t>
  </si>
  <si>
    <t>264,42 კვ/მ</t>
  </si>
  <si>
    <t>01008005646</t>
  </si>
  <si>
    <t>ალექსანდრე ჯაფარიძე ფ/პ</t>
  </si>
  <si>
    <t>2 თვე</t>
  </si>
  <si>
    <t>ქ. ცაგერი, მ. კოსტავას ქ. #13 ბ. 3</t>
  </si>
  <si>
    <t>89.03.25.001.01.013</t>
  </si>
  <si>
    <t>54 კვ/მ</t>
  </si>
  <si>
    <t>ზაირა ბენდელიანი ფ/პ</t>
  </si>
  <si>
    <t>ლენტეხი, დაბა ლენტეხი, სტალინის ქ. #8</t>
  </si>
  <si>
    <t>87.04.23.006</t>
  </si>
  <si>
    <t>100,4 კვ/მ</t>
  </si>
  <si>
    <t>27001007074</t>
  </si>
  <si>
    <t>ნათელა ქურასბედიანი ფ/პ</t>
  </si>
  <si>
    <t>ხარაგაული, დ. ხარაგაული, სოლომონ მეფის # 21</t>
  </si>
  <si>
    <t>36.01.02.019.01.001</t>
  </si>
  <si>
    <t>60,8 კვ/მ</t>
  </si>
  <si>
    <t>01018001780</t>
  </si>
  <si>
    <t>მზია არევაძე-წერეთელი ფ/პ</t>
  </si>
  <si>
    <t>ქ. თერჯოლა, რუსთაველის ქ. #119</t>
  </si>
  <si>
    <t>33.09.34.252.01.003</t>
  </si>
  <si>
    <t>121,8 კვ/მ</t>
  </si>
  <si>
    <t>21001006117</t>
  </si>
  <si>
    <t>გოჩა რობაქიძე ფ/პ</t>
  </si>
  <si>
    <t>ქ. საჩხერე მერაბ კოსტავას ქ. #65</t>
  </si>
  <si>
    <t>35.01.44.124</t>
  </si>
  <si>
    <t>136 კვ/მ</t>
  </si>
  <si>
    <t>დიმიტრი ბურძენიძე ფ/პ</t>
  </si>
  <si>
    <t>ქ. ზესტაფონი, დ. აღმაშენებლის ქ. #19</t>
  </si>
  <si>
    <t>32.10.07.005.01.505</t>
  </si>
  <si>
    <t>184 კვ/მ</t>
  </si>
  <si>
    <t>405117136</t>
  </si>
  <si>
    <t>შპს 7 ლიდო</t>
  </si>
  <si>
    <t>ქ. ბაღდათი, შ. რუსთაველის ქ. #22</t>
  </si>
  <si>
    <t>30.11.33.203</t>
  </si>
  <si>
    <t>70 კვ/მ</t>
  </si>
  <si>
    <t>შპს ავა-მარიამი</t>
  </si>
  <si>
    <t>ქ. ვანი, ჯორჯიაშვილის ქ. #2</t>
  </si>
  <si>
    <t>31.01.26.076</t>
  </si>
  <si>
    <t>17001000134</t>
  </si>
  <si>
    <t>ომარ კორძაძე ფ/პ</t>
  </si>
  <si>
    <t>ქ. ხონი, თავისუფლების მოედანი #8-ა</t>
  </si>
  <si>
    <t>37.07.38.047</t>
  </si>
  <si>
    <t>161,9 კვ/მ</t>
  </si>
  <si>
    <t>444956166</t>
  </si>
  <si>
    <t>შპს ნინო</t>
  </si>
  <si>
    <t>ქ. ჭიათურა ეგ. ნინოშვილის ქ. #12 ბ. 9</t>
  </si>
  <si>
    <t>38.10.04.065.01.009</t>
  </si>
  <si>
    <t>94,1 კვ/მ</t>
  </si>
  <si>
    <t>მირმენი ბარათაშვილი ფ/პ</t>
  </si>
  <si>
    <t>ქ. ტყიბული, შ. რუსთაველის ქ. #1 ბ. 27</t>
  </si>
  <si>
    <t>39.01.05.035.01.027</t>
  </si>
  <si>
    <t>82,9 კვ/მ</t>
  </si>
  <si>
    <t>01024083360</t>
  </si>
  <si>
    <t>ნიკოლოზ მახარაშვილი ფ/პ</t>
  </si>
  <si>
    <t>ქ. წყალტუბო, შ. რუსთაველის ქ. #4</t>
  </si>
  <si>
    <t>29.08.34.003</t>
  </si>
  <si>
    <t>ნინო კუხალეიშვილი ფ/პ</t>
  </si>
  <si>
    <t>ქ. ქუთაისი, გრიშაშვილის ქ. მე-4 შესახვევი #9/ რუსთაველის გამზირი #27</t>
  </si>
  <si>
    <t>03.04.24.159.01.04.001</t>
  </si>
  <si>
    <t>95,75 კვ/მ</t>
  </si>
  <si>
    <t>60003006312</t>
  </si>
  <si>
    <t>გია კოპალეიშვილი ფ/პ</t>
  </si>
  <si>
    <t>ქ. ოზურგეთი, ი. ჭავჭვაძის ქ. #12</t>
  </si>
  <si>
    <t>26.26.01.086ა.01.500</t>
  </si>
  <si>
    <t>196 კვ/მ</t>
  </si>
  <si>
    <t>ნუგზარ იმნაძე ფ/პ</t>
  </si>
  <si>
    <t>33001010051</t>
  </si>
  <si>
    <t>რევაზ მახარაძე ფ/პ</t>
  </si>
  <si>
    <t>ნოდარ ხომერიკი ფ/პ</t>
  </si>
  <si>
    <t>01017027727</t>
  </si>
  <si>
    <t>ილია ანთელიძე ფ/პ</t>
  </si>
  <si>
    <t>ქ. ლანჩხუთი, მდინარაძის ქ. #3</t>
  </si>
  <si>
    <t>27.06.56.168</t>
  </si>
  <si>
    <t>135,7 კვ/მ</t>
  </si>
  <si>
    <t>გიორგი ორმოცაძე ფ/პ</t>
  </si>
  <si>
    <t>ქ. ჩოხატაური, დუმბაძის ქ. #3</t>
  </si>
  <si>
    <t>28.01.21.067</t>
  </si>
  <si>
    <t>46001015708</t>
  </si>
  <si>
    <t>მაია ჩხიკვაძე ფ/პ</t>
  </si>
  <si>
    <t>ქ. აბაშა, თავისუფლების ქ. #81</t>
  </si>
  <si>
    <t>40.01.34.041.01.502</t>
  </si>
  <si>
    <t>140,9 კვ/მ</t>
  </si>
  <si>
    <t>39001036145</t>
  </si>
  <si>
    <t>ირმა კინწურაშვილი ი/მ</t>
  </si>
  <si>
    <t>ბესიკ შუბლაძე ი/მ</t>
  </si>
  <si>
    <t>ქ. სენაკი, რუსთაველის ქ. #164</t>
  </si>
  <si>
    <t>44.01.05.229.01.501</t>
  </si>
  <si>
    <t>130,79 კვ/მ</t>
  </si>
  <si>
    <t>239860842</t>
  </si>
  <si>
    <t>საქართველოს სამომხმარებლო კოოპერაციის სენაკის რაიონული სამომხმარებლო კოოპერატივი</t>
  </si>
  <si>
    <t>ქ. მარტვილი, ჭავჭავაძის ქ. #10</t>
  </si>
  <si>
    <t>41.09.04.052.01.507</t>
  </si>
  <si>
    <t>61 კვ/მ</t>
  </si>
  <si>
    <t>62001033385</t>
  </si>
  <si>
    <t>ემზარი გოროზია ფ/პ</t>
  </si>
  <si>
    <t>ქ. ხობი, 9 აპრილის ქ. #3</t>
  </si>
  <si>
    <t>45.21.23.310</t>
  </si>
  <si>
    <t>95 კვ/მ</t>
  </si>
  <si>
    <t>244552480</t>
  </si>
  <si>
    <t>შპს ლასარი</t>
  </si>
  <si>
    <t>ქ. ზუგდიდი, მეუნარგიას ქ. #17</t>
  </si>
  <si>
    <t>43.31.55.091</t>
  </si>
  <si>
    <t>237,3 კვ/მ</t>
  </si>
  <si>
    <t>19001002777</t>
  </si>
  <si>
    <t>ვახტანგ ცხადაია ფ/პ</t>
  </si>
  <si>
    <t>ქ. წალენჯიხა, გ. მებონიას ქ. #2</t>
  </si>
  <si>
    <t>47.11.43.075.01.504</t>
  </si>
  <si>
    <t>მანანა ლემონჯავა ფ/პ</t>
  </si>
  <si>
    <t>დაბა ჩხოროწყუ, დ. აღმაშენებლის ქ. #13</t>
  </si>
  <si>
    <t>46.01.01.089.01.500</t>
  </si>
  <si>
    <t>46 კვ/მ</t>
  </si>
  <si>
    <t>48001004194</t>
  </si>
  <si>
    <t>ლაშა ესართია ი/მ</t>
  </si>
  <si>
    <t>ქ. ფოთი, დ. აღმაშენებლის ქ. #17 ბ. 2</t>
  </si>
  <si>
    <t>04.01.12.278.01.006</t>
  </si>
  <si>
    <t>137 კვ/მ</t>
  </si>
  <si>
    <t>42001003756</t>
  </si>
  <si>
    <t>ქეთევან მილორავა ფ/პ</t>
  </si>
  <si>
    <t>დაბა მესტია, თამარ მეფის ქ. #14</t>
  </si>
  <si>
    <t>42.06.05.143</t>
  </si>
  <si>
    <t>107 კვ/მ</t>
  </si>
  <si>
    <t>ნინა ჯაფარიძე ფ/პ</t>
  </si>
  <si>
    <t>ქ. ბათუმი, ლ. ასათიანის ქ. #18</t>
  </si>
  <si>
    <t>05.22.21.018</t>
  </si>
  <si>
    <t>7 თვე</t>
  </si>
  <si>
    <t>268,3 კვ/მ</t>
  </si>
  <si>
    <t>ბეჟან დუაძე</t>
  </si>
  <si>
    <t>ქედა, აბუსერიძის ქ. #11</t>
  </si>
  <si>
    <t>21.03.33.059</t>
  </si>
  <si>
    <t>161 კვ/მ</t>
  </si>
  <si>
    <t>ამირან დიასამიძე ფ/პ</t>
  </si>
  <si>
    <t>ქ. ქობულეთი, დ. აღმაშენებლის გამზირი #130</t>
  </si>
  <si>
    <t>20.42.06.422</t>
  </si>
  <si>
    <t>61004000897</t>
  </si>
  <si>
    <t>თამარა ძუბენკო ფ/პ</t>
  </si>
  <si>
    <t>შუახევი, დაბა შუახევი, რუსთაველის ქ. #16</t>
  </si>
  <si>
    <t>24.02.32.088.003</t>
  </si>
  <si>
    <t>100,76 კვ/მ</t>
  </si>
  <si>
    <t>61009020031</t>
  </si>
  <si>
    <t>ნესტან შაინიძე ფ/პ</t>
  </si>
  <si>
    <t>ქ. ბათუმი, ფრიდონ ხალვაშის გამზ. #352</t>
  </si>
  <si>
    <t>05.35.26.379</t>
  </si>
  <si>
    <t>118,06 კვ/მ</t>
  </si>
  <si>
    <t>ხვიჩა გურგენიძე</t>
  </si>
  <si>
    <t>ხულო, დ. ხულო ტბელ აბუსერიძის ქ. #7</t>
  </si>
  <si>
    <t>23.11.31.152.01.504</t>
  </si>
  <si>
    <t>112,5 კვ/მ</t>
  </si>
  <si>
    <t>ზურაბ ბოლქვაძე ფ/პ</t>
  </si>
  <si>
    <t>ქ. თბილისი, ნუცუბიძის ქ. 177</t>
  </si>
  <si>
    <t>01.14.02.023.020</t>
  </si>
  <si>
    <t>01010010810</t>
  </si>
  <si>
    <t>ნებულიშვილი გიორგი</t>
  </si>
  <si>
    <t>ქ. თბილისი, დაბა წყნეთი, რუსთაველის ქ. 45</t>
  </si>
  <si>
    <t>01.20.01.068.001</t>
  </si>
  <si>
    <t>55.74 კვ/მ</t>
  </si>
  <si>
    <t>01004014697</t>
  </si>
  <si>
    <t>დალაქიშვილი თინათინ</t>
  </si>
  <si>
    <t>ქ. თბილისი, ბალანჩივაძის ქ. #1 ოფისი # 8 სართ. 8</t>
  </si>
  <si>
    <t>01.10.17.036.044.01.03.008</t>
  </si>
  <si>
    <t>3.5 თვე</t>
  </si>
  <si>
    <t>87.80 კვ/მ</t>
  </si>
  <si>
    <t>01026012894</t>
  </si>
  <si>
    <t>მაისურაძე ბაგრატ</t>
  </si>
  <si>
    <t>ქ. თბილისი, სოფ. დიღომი, აღმაშენებლის ქ. 58</t>
  </si>
  <si>
    <t>01.72.14.021.286.01.501</t>
  </si>
  <si>
    <t xml:space="preserve">70.24 კვ/მ </t>
  </si>
  <si>
    <t>01008001271</t>
  </si>
  <si>
    <t>ბიწაძე ჯემალ</t>
  </si>
  <si>
    <t>ქ. თბილისი, გზატკეცილი რუსთავი, კორპ. 263, ბინა 2</t>
  </si>
  <si>
    <t>01.18.13.016.009.01.002</t>
  </si>
  <si>
    <t>34.42 კვ/მ</t>
  </si>
  <si>
    <t>01016004311</t>
  </si>
  <si>
    <t>ქიტუაშვილი ჯულიეტა</t>
  </si>
  <si>
    <t>ქ. თბილისი, ჩოლოყაშვილის ქ. სახლი #52</t>
  </si>
  <si>
    <t>01.17.12.061.001.01.500.501</t>
  </si>
  <si>
    <t>288.54 კვ/მ</t>
  </si>
  <si>
    <t>19001007128</t>
  </si>
  <si>
    <t>ქუთელია თენგიზ</t>
  </si>
  <si>
    <t>ქ. თბილისი, სესილია თაყაიშვილის ქ. 3-ა მკ/რ კ.342</t>
  </si>
  <si>
    <t>01.19.39.012.019</t>
  </si>
  <si>
    <t>94.80 კვ/მ</t>
  </si>
  <si>
    <t>01013011729</t>
  </si>
  <si>
    <t>მიშვიძე მამია</t>
  </si>
  <si>
    <t>ქ. თბილისი, მოსკოვის გამზ. 37, ფართი - # 1ა</t>
  </si>
  <si>
    <t>01.19.35.002.002.01.528</t>
  </si>
  <si>
    <t>121.03 კვ/მ</t>
  </si>
  <si>
    <t>01029001371</t>
  </si>
  <si>
    <t>ხარატიშვილი ელმირა</t>
  </si>
  <si>
    <t>ქ. თბილისი, კალოუბნის ქ. 14 სად. 1, ბინა 3</t>
  </si>
  <si>
    <t>01.19.20.015.007.01.003</t>
  </si>
  <si>
    <t>4.5 თვე</t>
  </si>
  <si>
    <t>89 კვ/მ</t>
  </si>
  <si>
    <t>01.12.02.022.009</t>
  </si>
  <si>
    <t>186.21 კვ/მ</t>
  </si>
  <si>
    <t>01021015491</t>
  </si>
  <si>
    <t>ქ. თბილისი ფარნავაზ მეფის გამზ # 11 კომერ. ფართი</t>
  </si>
  <si>
    <t>01.10.06.003.005.01.02.504</t>
  </si>
  <si>
    <t>3 თვე</t>
  </si>
  <si>
    <t>106.30 კვ/მ</t>
  </si>
  <si>
    <t>შპს მექან</t>
  </si>
  <si>
    <t>ქ. თბილისი, ი. აბაშიძის ქ.44 სად. 2, ბინა 17</t>
  </si>
  <si>
    <t>01.14.11.029.020.01.017</t>
  </si>
  <si>
    <t>101 კვ/მ</t>
  </si>
  <si>
    <t>01008024824</t>
  </si>
  <si>
    <t>ახალაძე მარინე</t>
  </si>
  <si>
    <t>ქ. თბილისი, ქეთევან დედოფლის გამზ. #10</t>
  </si>
  <si>
    <t>01.17.01.094.00101.503</t>
  </si>
  <si>
    <t>124.54 კვ/მ</t>
  </si>
  <si>
    <t>შპს სტუდიო</t>
  </si>
  <si>
    <t>ქ. თბილისი, თეოფანე დავითაიას ქ. #1ბ კომერც. ფართი</t>
  </si>
  <si>
    <t>01.17.07.031.082.01.02.509</t>
  </si>
  <si>
    <t>167.24 კვ/მ</t>
  </si>
  <si>
    <t xml:space="preserve"> შპს ემ კუბი</t>
  </si>
  <si>
    <t>ქ. თბილისი, ომარ ხიზანეისვილის ქ. 23, სართ. 3</t>
  </si>
  <si>
    <t>01.11.12.013.040.01.502</t>
  </si>
  <si>
    <t>435.20 კვ/მ</t>
  </si>
  <si>
    <t>შპს ბიემეს</t>
  </si>
  <si>
    <t>ქ. თბილისი, ცოტნე დადიანის ქ. #193</t>
  </si>
  <si>
    <t>01.12.13.016.043.01.03.001</t>
  </si>
  <si>
    <t>124.60 კვ/მ</t>
  </si>
  <si>
    <t>01018002620</t>
  </si>
  <si>
    <t>ჯაჭვაძე კახა</t>
  </si>
  <si>
    <t>ქ. რუსთავი, ჟ.ძშარტავას გამზ. 23ბ კომ.ფართი #1</t>
  </si>
  <si>
    <t>02.03.05.027.01.02.001</t>
  </si>
  <si>
    <t>160.13 კვ/მ</t>
  </si>
  <si>
    <t>აბაშიძე ნინო</t>
  </si>
  <si>
    <t>ქ. რუსთავი, რჩეულიშვილის ქ. #4 სართ.1 ბინა 22ა</t>
  </si>
  <si>
    <t>02.05.02.027.01.505</t>
  </si>
  <si>
    <t>82.99 კვ/მ</t>
  </si>
  <si>
    <t>თევზაძე გრიგორი</t>
  </si>
  <si>
    <t>ქ. რუსთავი, აღმაშენებლის გამზ.#89 სართ.1</t>
  </si>
  <si>
    <t>02.02.02.740</t>
  </si>
  <si>
    <t>143 კვ/მ</t>
  </si>
  <si>
    <t>შპს ვირტუოზი</t>
  </si>
  <si>
    <t>ქ. რუსთავი, მეგობრობის გამზ. #10, ბინა 97</t>
  </si>
  <si>
    <t>02.04.03.010.01.097</t>
  </si>
  <si>
    <t>70.03 კვ/მ</t>
  </si>
  <si>
    <t>ძამიაშვილი ნინო</t>
  </si>
  <si>
    <t>ქ. რუსთავი, თოდრიას 1 ჩიხი, სახლი 1 მიმდებარე ტერიტორია</t>
  </si>
  <si>
    <t>02.04.02.523</t>
  </si>
  <si>
    <t>375.08 კვ/მ</t>
  </si>
  <si>
    <t>კაპანაძე მალხაზი</t>
  </si>
  <si>
    <t>ქ. რუსთავი, მე-15 მკ/რ სტამბულის ბაზრის მიმდებარედ</t>
  </si>
  <si>
    <t>02.02.03.918</t>
  </si>
  <si>
    <t xml:space="preserve">346.40 კვ/მ </t>
  </si>
  <si>
    <t>სირაძე გოჩა</t>
  </si>
  <si>
    <t>ქ. რუსთავი, შართავას გამზ. #9</t>
  </si>
  <si>
    <t>02.03.07.017</t>
  </si>
  <si>
    <t xml:space="preserve">401.40 კვ/მ </t>
  </si>
  <si>
    <t>შპს ადამანტი</t>
  </si>
  <si>
    <t>ქ. რუსთავი, კოსტავას ქ. #14 სართ 1, ბინა 48</t>
  </si>
  <si>
    <t>02.05.06.667.01.048</t>
  </si>
  <si>
    <t>64.30 კვ/მ</t>
  </si>
  <si>
    <t>კობრეშვილი თათია</t>
  </si>
  <si>
    <t>ქ. გარდაბანი, დ. აღმაშენებლის ქ. #4</t>
  </si>
  <si>
    <t>81.15.08.195</t>
  </si>
  <si>
    <t xml:space="preserve">258 კვ/მ </t>
  </si>
  <si>
    <t>დვალიძე დავითი</t>
  </si>
  <si>
    <t>ქ. ხაშური, კოსტავას ქ. #1</t>
  </si>
  <si>
    <t>69.08.58.127</t>
  </si>
  <si>
    <t>243 კვ/მ</t>
  </si>
  <si>
    <t>შპს ივერია</t>
  </si>
  <si>
    <t>24 კვ/მ</t>
  </si>
  <si>
    <t>200 კვ/მ</t>
  </si>
  <si>
    <t>ქ. ფოთი, აღმაშენებლის ქ. #17 სართ. 2</t>
  </si>
  <si>
    <t>04.01.12.278.01.516</t>
  </si>
  <si>
    <t xml:space="preserve">137 კვ/მ </t>
  </si>
  <si>
    <t>შენგელია ვალტერ</t>
  </si>
  <si>
    <t>1 დღე</t>
  </si>
  <si>
    <t>50 კვ/მ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</si>
  <si>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</si>
  <si>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</si>
  <si>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</si>
  <si>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</si>
  <si>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</si>
  <si>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</si>
  <si>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</si>
  <si>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</si>
  <si>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</si>
  <si>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</si>
  <si>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</si>
  <si>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</si>
  <si>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</si>
  <si>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</si>
  <si>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</si>
  <si>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</si>
  <si>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</si>
  <si>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</si>
  <si>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</si>
  <si>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</si>
  <si>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TOYOTA</t>
  </si>
  <si>
    <t>CAMRY</t>
  </si>
  <si>
    <t>LNL439</t>
  </si>
  <si>
    <t>სს ქართუ ჯგუფი</t>
  </si>
  <si>
    <t>ავტობუსი</t>
  </si>
  <si>
    <t>ფორდ ტრანზით</t>
  </si>
  <si>
    <t>430 E 2,2L</t>
  </si>
  <si>
    <t>FCF732</t>
  </si>
  <si>
    <t>ა(ა)იპ საზოგადოებრივი მოძრაობა ქართული ოცნება</t>
  </si>
  <si>
    <t>FCF549</t>
  </si>
  <si>
    <t>FCF741</t>
  </si>
  <si>
    <t>MERCEDES-BENZ</t>
  </si>
  <si>
    <t>ტელევიზორი SANYO- 24K50 საკიდით SUREFIX142</t>
  </si>
  <si>
    <t>შ.პ.ს. მენეჯმენტ სერვისი</t>
  </si>
  <si>
    <t>LCD ტელევიზორი Toshiba 24HV10 საკიდით BR 21-42 FA</t>
  </si>
  <si>
    <t>ალუმინის ტიხარი</t>
  </si>
  <si>
    <t>ბანერი</t>
  </si>
  <si>
    <t>დამაგრძელებელი</t>
  </si>
  <si>
    <t>დივანი</t>
  </si>
  <si>
    <t>დინამიკები SP-S110</t>
  </si>
  <si>
    <t>ელ. გამათბობელი</t>
  </si>
  <si>
    <t>ელექტრო სანათი</t>
  </si>
  <si>
    <t>იუ-პი-ესი UPS 600VA</t>
  </si>
  <si>
    <t>იუ-პი-ესი UPS 650VA</t>
  </si>
  <si>
    <t>კარადა</t>
  </si>
  <si>
    <t>კომპიუტერის  კლავიატურა KB06Xe PS2 და მაუსი  120usb</t>
  </si>
  <si>
    <t>კომპიუტერის მონიტორი Philips 20 led 206v 3isb</t>
  </si>
  <si>
    <t>კომპიუტერის მონიტორი Samsung B2030N20</t>
  </si>
  <si>
    <t>კომპიუტერის პროცესორი</t>
  </si>
  <si>
    <t>კომპიუტერის პროცესორი Ca/PH LAZERJET pro M1214nfh</t>
  </si>
  <si>
    <t>ლაითბოქსები</t>
  </si>
  <si>
    <t>მაგიდა</t>
  </si>
  <si>
    <t>მაგიდა 750*1420*720მმ.</t>
  </si>
  <si>
    <t>მაგიდა ერთფრთიანი საოფისე</t>
  </si>
  <si>
    <t>მაგიდა ნახევრად მრგვალი</t>
  </si>
  <si>
    <t>მაგიდა ოვალური</t>
  </si>
  <si>
    <t>მაგიდა სათათბირო</t>
  </si>
  <si>
    <t>პრინტერი HP Lazerjet Pro M 1214NFHკაბელით USB</t>
  </si>
  <si>
    <t>პრინტერი HP Lazerjet Pro M 1536dnf კაბელით USB</t>
  </si>
  <si>
    <t>საოფისე სკამი</t>
  </si>
  <si>
    <t>ტანსაცმლის საკიდი</t>
  </si>
  <si>
    <t>ტრიბუნა</t>
  </si>
  <si>
    <t>ტუმბო</t>
  </si>
  <si>
    <t>ტუმბო 600*450*450მმ</t>
  </si>
  <si>
    <t>ფასადიანი კარადა მინით 1860*1000*380მმ.</t>
  </si>
  <si>
    <t>ფლანგშტოკი</t>
  </si>
  <si>
    <t>ცეცხლმაქრი ფხვნილოვანი ABC</t>
  </si>
  <si>
    <t>შპს ბიგბორდი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</si>
  <si>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</si>
  <si>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</si>
  <si>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</si>
  <si>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</si>
  <si>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</si>
  <si>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</si>
  <si>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</si>
  <si>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</si>
  <si>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</si>
  <si>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</si>
  <si>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</si>
  <si>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</si>
  <si>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</si>
  <si>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</si>
  <si>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</si>
  <si>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</si>
  <si>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</si>
  <si>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</si>
  <si>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</si>
  <si>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</si>
  <si>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</si>
  <si>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</si>
  <si>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</si>
  <si>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</si>
  <si>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</si>
  <si>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</si>
  <si>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</si>
  <si>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</si>
  <si>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</si>
  <si>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</si>
  <si>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</si>
  <si>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</si>
  <si>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</si>
  <si>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</si>
  <si>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</si>
  <si>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</si>
  <si>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</si>
  <si>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</si>
  <si>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</si>
  <si>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</si>
  <si>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</si>
  <si>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</si>
  <si>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</si>
  <si>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</si>
  <si>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</si>
  <si>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</si>
  <si>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</si>
  <si>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</si>
  <si>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</si>
  <si>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</si>
  <si>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</si>
  <si>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</si>
  <si>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</si>
  <si>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</si>
  <si>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</si>
  <si>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</si>
  <si>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</si>
  <si>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</si>
  <si>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</si>
  <si>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</si>
  <si>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</si>
  <si>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</si>
  <si>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</si>
  <si>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</si>
  <si>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</si>
  <si>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</si>
  <si>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</si>
  <si>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</si>
  <si>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</si>
  <si>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</si>
  <si>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</si>
  <si>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</si>
  <si>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</si>
  <si>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</si>
  <si>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</si>
  <si>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</si>
  <si>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</si>
  <si>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</si>
  <si>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</si>
  <si>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</si>
  <si>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</si>
  <si>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</si>
  <si>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</si>
  <si>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</si>
  <si>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</si>
  <si>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</si>
  <si>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</si>
  <si>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</si>
  <si>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</si>
  <si>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</si>
  <si>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</si>
  <si>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</si>
  <si>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</si>
  <si>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</si>
  <si>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</si>
  <si>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</si>
  <si>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</si>
  <si>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</si>
  <si>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</si>
  <si>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</si>
  <si>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</si>
  <si>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</si>
  <si>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</si>
  <si>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</si>
  <si>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</si>
  <si>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</si>
  <si>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</si>
  <si>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</si>
  <si>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</si>
  <si>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</si>
  <si>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</si>
  <si>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</si>
  <si>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</si>
  <si>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</si>
  <si>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</si>
  <si>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</si>
  <si>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</si>
  <si>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</si>
  <si>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</si>
  <si>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</si>
  <si>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</si>
  <si>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</si>
  <si>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</si>
  <si>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</si>
  <si>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</si>
  <si>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</si>
  <si>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</si>
  <si>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</si>
  <si>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</si>
  <si>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</si>
  <si>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</si>
  <si>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</si>
  <si>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</si>
  <si>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</si>
  <si>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</si>
  <si>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</si>
  <si>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</si>
  <si>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</si>
  <si>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</si>
  <si>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</si>
  <si>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</si>
  <si>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</si>
  <si>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</si>
  <si>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</si>
  <si>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</si>
  <si>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</si>
  <si>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</si>
  <si>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</si>
  <si>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</si>
  <si>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</si>
  <si>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</t>
  </si>
  <si>
    <t>61006059524</t>
  </si>
  <si>
    <t>შპს ბატავტომობილე</t>
  </si>
  <si>
    <t>445408032</t>
  </si>
  <si>
    <t>შპს გიგანტი</t>
  </si>
  <si>
    <t>245433892</t>
  </si>
  <si>
    <t>შპს სახლი ძველ ბათუმში</t>
  </si>
  <si>
    <t>445433610</t>
  </si>
  <si>
    <t>ბერიძე რუსლან</t>
  </si>
  <si>
    <t>61006041123</t>
  </si>
  <si>
    <t>ბერიძე მალხაზ</t>
  </si>
  <si>
    <t>61007004472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</si>
  <si>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</si>
  <si>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</si>
  <si>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</si>
  <si>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</si>
  <si>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</si>
  <si>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</si>
  <si>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</si>
  <si>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</si>
  <si>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</si>
  <si>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</si>
  <si>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</si>
  <si>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</si>
  <si>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</si>
  <si>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</si>
  <si>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</si>
  <si>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</si>
  <si>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</si>
  <si>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შპს თეგეტა მოტორსი</t>
  </si>
  <si>
    <t>ა/ტ შეკეთება</t>
  </si>
  <si>
    <t>07/22/2019</t>
  </si>
  <si>
    <t>შპს ბეტა</t>
  </si>
  <si>
    <t>სვიჩების საფასური</t>
  </si>
  <si>
    <t>რიჟავაძე ბესიკ</t>
  </si>
  <si>
    <t>საპენსიო ფონდიდან დაბრუნებული თანხები</t>
  </si>
  <si>
    <t>რიჟვაძე ზაური</t>
  </si>
  <si>
    <t>სალხინაშვილი ციცინო</t>
  </si>
  <si>
    <t>01008004950</t>
  </si>
  <si>
    <t>ვარდანაშვილი ნინო</t>
  </si>
  <si>
    <t>01010001278</t>
  </si>
  <si>
    <t>არაბიძე ელისო</t>
  </si>
  <si>
    <t>18001060577</t>
  </si>
  <si>
    <t>ვანაძე თამაზ</t>
  </si>
  <si>
    <t>61009011893</t>
  </si>
  <si>
    <t>ღამბაშიძე რაინდი</t>
  </si>
  <si>
    <t>18001020679</t>
  </si>
  <si>
    <t>სარალიძე მურმან</t>
  </si>
  <si>
    <t>54001021067</t>
  </si>
  <si>
    <t>10.18.2019</t>
  </si>
  <si>
    <t>გახრამან ემინოვი</t>
  </si>
  <si>
    <t>28001093528</t>
  </si>
  <si>
    <t>06/15/2020</t>
  </si>
  <si>
    <t>404411837</t>
  </si>
  <si>
    <t>ა/ტრანსპორტის იჯარა</t>
  </si>
  <si>
    <t>07/17/2020</t>
  </si>
  <si>
    <t>სს ჰიუნდაი ავტო საქართველო</t>
  </si>
  <si>
    <t>204478948</t>
  </si>
  <si>
    <t>ავტოტექმომსახურება</t>
  </si>
  <si>
    <t>შპს GEOVOICE</t>
  </si>
  <si>
    <t>406046844</t>
  </si>
  <si>
    <t>ფერმით და გახმოვანებით მომსახურება</t>
  </si>
  <si>
    <t>შპს ფავორიტი სტილი</t>
  </si>
  <si>
    <t>404379294</t>
  </si>
  <si>
    <t>ბეჭდვა</t>
  </si>
  <si>
    <t>შპს ალფა სტუდიო ALFA STUDIO</t>
  </si>
  <si>
    <t>404452800</t>
  </si>
  <si>
    <t>სატელევიზიო მომსახურება</t>
  </si>
  <si>
    <t>შპს ლუმა დეველოპმენტ</t>
  </si>
  <si>
    <t>406106155</t>
  </si>
  <si>
    <t>სცენის მოწყობა</t>
  </si>
  <si>
    <t>შპს მკ გრუპი</t>
  </si>
  <si>
    <t>405069731</t>
  </si>
  <si>
    <t>ატრიბუტიკა</t>
  </si>
  <si>
    <t>სსიპ ილია ჭავჭავაძის ყვარლის სახელმწიფო მუზეუმი</t>
  </si>
  <si>
    <t>241582220</t>
  </si>
  <si>
    <t>ა/ტრანსპორტით მომსახურება</t>
  </si>
  <si>
    <t>შპს პრინტ თაიმი</t>
  </si>
  <si>
    <t>VITO</t>
  </si>
  <si>
    <t>VS700TN</t>
  </si>
  <si>
    <t>ი/მ ივანე ნადირაშვილი</t>
  </si>
  <si>
    <t>ჰეტჩბეკი</t>
  </si>
  <si>
    <t>SUZUKI</t>
  </si>
  <si>
    <t>WAGON R</t>
  </si>
  <si>
    <t>BB230BP</t>
  </si>
  <si>
    <t>ვალიკო მგელაძე</t>
  </si>
  <si>
    <t>ქ. თბილისი, ყვარლის ქ. #105ა</t>
  </si>
  <si>
    <t>01.17.08.024.011</t>
  </si>
  <si>
    <t>99.54 კვ/მ</t>
  </si>
  <si>
    <t>01012012733</t>
  </si>
  <si>
    <t>სერგო  კეკელაშვილი</t>
  </si>
  <si>
    <t>80 კვ/მ</t>
  </si>
  <si>
    <t>53001046366</t>
  </si>
  <si>
    <t>ლავრენტი შვანგირაძე</t>
  </si>
  <si>
    <t>40 კვ/მ</t>
  </si>
  <si>
    <t>100 კვ/მ</t>
  </si>
  <si>
    <t>120 კვ/მ</t>
  </si>
  <si>
    <t>ზუგდიდი ს. ჩხორია</t>
  </si>
  <si>
    <t>43.01.45.548</t>
  </si>
  <si>
    <t>19001059953</t>
  </si>
  <si>
    <t>თამაზი თორდია</t>
  </si>
  <si>
    <t>ზუგდიდი ს. აბასთუმანი ზ.გამსახურდიას 3 ჩიხი</t>
  </si>
  <si>
    <t>43.13.43.033</t>
  </si>
  <si>
    <t>19001088584</t>
  </si>
  <si>
    <t>დავით კუტალია</t>
  </si>
  <si>
    <t>ზუგდიდი ს. რუხი</t>
  </si>
  <si>
    <t>43.10.45.246</t>
  </si>
  <si>
    <t>19001070645</t>
  </si>
  <si>
    <t>დარეჯან ბერიშვილი</t>
  </si>
  <si>
    <t>ზუგდიდი ს. ცაიში</t>
  </si>
  <si>
    <t>43.20.42.192</t>
  </si>
  <si>
    <t>19001032619</t>
  </si>
  <si>
    <t>თეონა თოდუა</t>
  </si>
  <si>
    <t>ზუგდიდი ს. აბასთუმანი</t>
  </si>
  <si>
    <t>43.13.41.213</t>
  </si>
  <si>
    <t>19001027815</t>
  </si>
  <si>
    <t>ზაირა გვათუა</t>
  </si>
  <si>
    <t>ზუგდიდი ლ.ბერიას ქ. #59</t>
  </si>
  <si>
    <t>43.31.53.196</t>
  </si>
  <si>
    <t>250 კვ/მ</t>
  </si>
  <si>
    <t>19001105419</t>
  </si>
  <si>
    <t>კიაზო კაკულია</t>
  </si>
  <si>
    <t>ზუგდიდი ს.ჯიხაშკარი</t>
  </si>
  <si>
    <t>43.05.41.195</t>
  </si>
  <si>
    <t>19001086592</t>
  </si>
  <si>
    <t>მანუჩარ ბენდელიანი</t>
  </si>
  <si>
    <t>ზუგდიდი ს. ახალსოფელი</t>
  </si>
  <si>
    <t>43.11.45.486</t>
  </si>
  <si>
    <t>78 კვ/მ</t>
  </si>
  <si>
    <t>19001015824</t>
  </si>
  <si>
    <t>ჯამბუ პირველი</t>
  </si>
  <si>
    <t>ზუგდიდი ს. ახალკახათი</t>
  </si>
  <si>
    <t>43.22.42.621</t>
  </si>
  <si>
    <t>30 კვ/მ</t>
  </si>
  <si>
    <t>19001052527</t>
  </si>
  <si>
    <t>არდაშელ ლესინძე</t>
  </si>
  <si>
    <t>43.20.42.381</t>
  </si>
  <si>
    <t>19001071136</t>
  </si>
  <si>
    <t>მაია ეფენია</t>
  </si>
  <si>
    <t>ზუგიდი, ს. ჯიხაშკარი</t>
  </si>
  <si>
    <t>43.05.42.288</t>
  </si>
  <si>
    <t>19001077537</t>
  </si>
  <si>
    <t>გელა ზარანდია</t>
  </si>
  <si>
    <t>ზუგიდი, ს. ნარაზენი</t>
  </si>
  <si>
    <t>43.12.42.053</t>
  </si>
  <si>
    <t>19001004655</t>
  </si>
  <si>
    <t>მანანა თოდუა</t>
  </si>
  <si>
    <t>ზუგდიდი, ს. ჭაქვინჯი</t>
  </si>
  <si>
    <t>43.06.41.467</t>
  </si>
  <si>
    <t>19001051959</t>
  </si>
  <si>
    <t>თინათინ ქირია</t>
  </si>
  <si>
    <t>ზუგდიდი, ს. ნარაზენი</t>
  </si>
  <si>
    <t>43.12.42.635</t>
  </si>
  <si>
    <t>19001040872</t>
  </si>
  <si>
    <t>გიგლა ჯახია</t>
  </si>
  <si>
    <t>ზუგდიდი, ს. ოდიში</t>
  </si>
  <si>
    <t>43.08.44.013</t>
  </si>
  <si>
    <t>75 კვ/მ</t>
  </si>
  <si>
    <t>19001035789</t>
  </si>
  <si>
    <t>დაზორი გულორდავა</t>
  </si>
  <si>
    <t>ზუგდიდი, ს. ახალაბასთუმანი</t>
  </si>
  <si>
    <t>43.15.41.776</t>
  </si>
  <si>
    <t>02001002893</t>
  </si>
  <si>
    <t>მანანა ქოიავა</t>
  </si>
  <si>
    <t>43.08.43.101</t>
  </si>
  <si>
    <t>19001013807</t>
  </si>
  <si>
    <t>ფირუზა ქოჩუა</t>
  </si>
  <si>
    <t>ზუგდიდი, ს. ოქტომბერი</t>
  </si>
  <si>
    <t>43.21.43.059</t>
  </si>
  <si>
    <t>25 კვ/მ</t>
  </si>
  <si>
    <t>19001009033</t>
  </si>
  <si>
    <t>ანა დიაკონიძე</t>
  </si>
  <si>
    <t>43.21.01.505</t>
  </si>
  <si>
    <t>82 კვ/მ</t>
  </si>
  <si>
    <t>01024003269</t>
  </si>
  <si>
    <t>ციცინო ქირია</t>
  </si>
  <si>
    <t>ზუგდიდი, ს. ახალსოფელი</t>
  </si>
  <si>
    <t>43.11.45.404</t>
  </si>
  <si>
    <t>19001053766</t>
  </si>
  <si>
    <t>ციური სერგია</t>
  </si>
  <si>
    <t>ზუგდიდი, ს. ტყაია, კონსტანტინე გამსახურდიას ქ. #25</t>
  </si>
  <si>
    <t>43.01.41.961</t>
  </si>
  <si>
    <t>19001028294</t>
  </si>
  <si>
    <t>ტაგუ მიქავა</t>
  </si>
  <si>
    <t>ზუგდიდი, ს. კორცხელი</t>
  </si>
  <si>
    <t>43.03.43.069</t>
  </si>
  <si>
    <t>19001000139</t>
  </si>
  <si>
    <t>რუსლან ბერაძე</t>
  </si>
  <si>
    <t>ზუგდიდი, ს. დარჩელი</t>
  </si>
  <si>
    <t>43.25.02.980</t>
  </si>
  <si>
    <t>19001065692</t>
  </si>
  <si>
    <t>რობინ ზარქუა</t>
  </si>
  <si>
    <t>ზუგდიდი, ს. ჩხორია, რუსთაველის ქ. #206</t>
  </si>
  <si>
    <t>43.01.43.022</t>
  </si>
  <si>
    <t>19001036378</t>
  </si>
  <si>
    <t>მირანდა შელია</t>
  </si>
  <si>
    <t>ზუგდიდი, ს. ჭკადუაში</t>
  </si>
  <si>
    <t>43.02.43.173</t>
  </si>
  <si>
    <t>62001012625</t>
  </si>
  <si>
    <t>მამუკა კოპალიანი</t>
  </si>
  <si>
    <t>ზუგდიდი, ს. ინგირი</t>
  </si>
  <si>
    <t>43.18.43.002</t>
  </si>
  <si>
    <t>19001034815</t>
  </si>
  <si>
    <t>ინგა ჭკადუა</t>
  </si>
  <si>
    <t>ზუგდიდი, ს. კორცხელი, აკ. წერეთლის ქ. #45</t>
  </si>
  <si>
    <t>43.03.42.101</t>
  </si>
  <si>
    <t>19001080468</t>
  </si>
  <si>
    <t>კახაბერ ესებუა</t>
  </si>
  <si>
    <t>ზუგდიდი, ს. ანაკლია</t>
  </si>
  <si>
    <t>43.30.46.768</t>
  </si>
  <si>
    <t>62001032105</t>
  </si>
  <si>
    <t>თენგიზ ბიგვავა</t>
  </si>
  <si>
    <t>ზუგდიდი, ს. დიდინეძი</t>
  </si>
  <si>
    <t>43.26.41.086</t>
  </si>
  <si>
    <t>73 კვ/მ</t>
  </si>
  <si>
    <t>19001050101</t>
  </si>
  <si>
    <t>თამუნა ფარულავა</t>
  </si>
  <si>
    <t>ზუგდიდი, ს. ნაწულუკუ</t>
  </si>
  <si>
    <t>43.10.42.365</t>
  </si>
  <si>
    <t>19001087938</t>
  </si>
  <si>
    <t>თამარ მატკავა</t>
  </si>
  <si>
    <t>ზუგდიდი, სოფელი ორსანტია</t>
  </si>
  <si>
    <t>43.24.44.010</t>
  </si>
  <si>
    <t>134.87 კვ/მ</t>
  </si>
  <si>
    <t>19001028095</t>
  </si>
  <si>
    <t>გოდერძი ხაზალია</t>
  </si>
  <si>
    <t>ქ. ზუგდიდი, რუსთაველის ქ. #50</t>
  </si>
  <si>
    <t>43.36.01.407</t>
  </si>
  <si>
    <t>84 კვ/მ</t>
  </si>
  <si>
    <t>01024028253</t>
  </si>
  <si>
    <t>დიმიტრი ჭელიძე</t>
  </si>
  <si>
    <t>ზუგდიდი, დ. აღმაშენებლის ქ. #49</t>
  </si>
  <si>
    <t>43.31.67.098</t>
  </si>
  <si>
    <t>19001002885</t>
  </si>
  <si>
    <t>ირაკლი კორკელია</t>
  </si>
  <si>
    <t>ზუგდიდი, თამარ მეფის ქ. #23</t>
  </si>
  <si>
    <t>43.32.01.032.01.504</t>
  </si>
  <si>
    <t>73.8 კვ/მ</t>
  </si>
  <si>
    <t>19001057432</t>
  </si>
  <si>
    <t>მარინა ლოგუას</t>
  </si>
  <si>
    <t>ზუგდიდი, სოხუმის ქ. #73</t>
  </si>
  <si>
    <t>43.34.01.161</t>
  </si>
  <si>
    <t>19001016349</t>
  </si>
  <si>
    <t>როინი ჭურღულია</t>
  </si>
  <si>
    <t>ქ. ზუგდიდი, სოხუმის ქ. #97</t>
  </si>
  <si>
    <t>43.31.42.387</t>
  </si>
  <si>
    <t>19001088973</t>
  </si>
  <si>
    <t>რუსუდან ფარცვანია</t>
  </si>
  <si>
    <t>ბათუმი, მეფე მირიანის 12</t>
  </si>
  <si>
    <t>05.36.22.239</t>
  </si>
  <si>
    <t>56,03 კვ/მ</t>
  </si>
  <si>
    <t>61006007396</t>
  </si>
  <si>
    <t>ზურაბ კირკიტაძე</t>
  </si>
  <si>
    <t>ბათუმი, თამარ მეფის IV შესახვევი, #1ა</t>
  </si>
  <si>
    <t>05.34.23.527</t>
  </si>
  <si>
    <t>12,67 კვ/მ</t>
  </si>
  <si>
    <t>61007001690</t>
  </si>
  <si>
    <t>თემურ ლომაძე</t>
  </si>
  <si>
    <t>ქ. ბათუმი, ფ. ხალვაშის გა,ზ. მე-6 შესახვევი #2</t>
  </si>
  <si>
    <t>05.35.26.048</t>
  </si>
  <si>
    <t>40,03 კვ/მ</t>
  </si>
  <si>
    <t>61006014566</t>
  </si>
  <si>
    <t>ჯუმბერ აბულაძე</t>
  </si>
  <si>
    <t>ქ. ბათუმი, თამარის დასახლება სახლი 8 ბ. 29</t>
  </si>
  <si>
    <t>05.10.26.001.01.029</t>
  </si>
  <si>
    <t>68,69 კვ/მ</t>
  </si>
  <si>
    <t>01003007264</t>
  </si>
  <si>
    <t>ნანული იაკობაშვილი</t>
  </si>
  <si>
    <t xml:space="preserve">ქ. ბათუმი, ქუჩა მაიაკოვსკი #53 </t>
  </si>
  <si>
    <t>05.09.15.003.01.500</t>
  </si>
  <si>
    <t>61006017766</t>
  </si>
  <si>
    <t>თამაზ ქათამაძე</t>
  </si>
  <si>
    <t>ქ. ბათუმი, პუშკინის ქ. #141 ბ. 57-58</t>
  </si>
  <si>
    <t>05.27.17.016.01.507</t>
  </si>
  <si>
    <t>96,09 კვ/მ</t>
  </si>
  <si>
    <t>61001019562</t>
  </si>
  <si>
    <t>ვაჟა მიქელაძე</t>
  </si>
  <si>
    <t>ქ. ბათუმი, ქუჩა ბარათაშვილი #27 ბ. 3</t>
  </si>
  <si>
    <t>05.22.33.007.01.003</t>
  </si>
  <si>
    <t>94,03 კვ/მ</t>
  </si>
  <si>
    <t>61001039186</t>
  </si>
  <si>
    <t>ალექსანდრე ჯაში</t>
  </si>
  <si>
    <t>ქ. ბათუმი, თამარ მეფის დასახლება 3</t>
  </si>
  <si>
    <t>05.30.22.003.01.508</t>
  </si>
  <si>
    <t>45 კვ/მ</t>
  </si>
  <si>
    <t>61003004281</t>
  </si>
  <si>
    <t>ლუიზა ბერიძე</t>
  </si>
  <si>
    <t>ქ. ბათუმი, დავით აღმაშენებლის ქ. #20</t>
  </si>
  <si>
    <t>05.25.06.030.01.527</t>
  </si>
  <si>
    <t>61009006422</t>
  </si>
  <si>
    <t>თემურ აბაშიძე</t>
  </si>
  <si>
    <t>ბათუმი, დაბა ჩაქვი თამარ მეფის გამზ. #59</t>
  </si>
  <si>
    <t>05.33.21.216</t>
  </si>
  <si>
    <t>61005005856</t>
  </si>
  <si>
    <t>გიორგი დიასამიძე</t>
  </si>
  <si>
    <t>ქ. ბათუმი, მ. აბაშიძის ქ. #45</t>
  </si>
  <si>
    <t>05.22.23.007.01.505</t>
  </si>
  <si>
    <t>186,67 კვ/მ</t>
  </si>
  <si>
    <t>61001046138</t>
  </si>
  <si>
    <t>თეა მითაიშვილი</t>
  </si>
  <si>
    <t>61006055096</t>
  </si>
  <si>
    <t>ნანა თავდგირიძე</t>
  </si>
  <si>
    <t>61002001722</t>
  </si>
  <si>
    <t>ტარიელ ძაგნიძე</t>
  </si>
  <si>
    <t>ქ. ზესტაფონი, სტაროსელსკის ქ. #1</t>
  </si>
  <si>
    <t>32.10.33.231</t>
  </si>
  <si>
    <t>230028243</t>
  </si>
  <si>
    <t>შპს მეგზური</t>
  </si>
  <si>
    <t>32.10.07.005.01.504</t>
  </si>
  <si>
    <t>1 თვე</t>
  </si>
  <si>
    <t>რაიონი ზესტაფონი, სოფელი მეორე სვირი</t>
  </si>
  <si>
    <t>32.02.46.008</t>
  </si>
  <si>
    <t>15 კვ/მ</t>
  </si>
  <si>
    <t>18001019860</t>
  </si>
  <si>
    <t>ირაკლი კოვზირიძე</t>
  </si>
  <si>
    <t>ზესტაფონი, ს. ქვედა საზანო</t>
  </si>
  <si>
    <t>32.05.32.335</t>
  </si>
  <si>
    <t>37 კვ/მ</t>
  </si>
  <si>
    <t>18001017009</t>
  </si>
  <si>
    <t>ზურაბ არაბიძე</t>
  </si>
  <si>
    <t>ზესტაფონი, სოფელი ქვედა საქარა</t>
  </si>
  <si>
    <t>32.03.45.330</t>
  </si>
  <si>
    <t>20 კვ/მ</t>
  </si>
  <si>
    <t>18001012320</t>
  </si>
  <si>
    <t>ომარ ნებიერიძე</t>
  </si>
  <si>
    <t>ზესტაფონი, სოფელი დილიკაური</t>
  </si>
  <si>
    <t>32.08.38.284</t>
  </si>
  <si>
    <t>18001009355</t>
  </si>
  <si>
    <t>თენგიზ კახნიაშვილი</t>
  </si>
  <si>
    <t>ზესტაფონი, შორაპანი</t>
  </si>
  <si>
    <t>32.15.37.077</t>
  </si>
  <si>
    <t>18001067735</t>
  </si>
  <si>
    <t>დავითი ჩხეიძე</t>
  </si>
  <si>
    <t>ზესტაფონი, სოფელი ზედა საქარა</t>
  </si>
  <si>
    <t>32.09.39.182</t>
  </si>
  <si>
    <t>18001014062</t>
  </si>
  <si>
    <t>თეიმურაზ აბულაძე</t>
  </si>
  <si>
    <t>ზესტაფონი, ს. შროშა</t>
  </si>
  <si>
    <t>32.07.38.158</t>
  </si>
  <si>
    <t>18001016816</t>
  </si>
  <si>
    <t>მამუკა კურტანიძე</t>
  </si>
  <si>
    <t>ზესტაფონი, სოფელი კლდეეთი</t>
  </si>
  <si>
    <t>32.14.38.194</t>
  </si>
  <si>
    <t>60001092580</t>
  </si>
  <si>
    <t>გიორგი ჭავჭანიძე</t>
  </si>
  <si>
    <t>ზესტაფონის რაიონი სოფელი ილემი</t>
  </si>
  <si>
    <t>32.17.02.999ბ</t>
  </si>
  <si>
    <t>18001048620</t>
  </si>
  <si>
    <t>ხვიჩა გამრეკელაშვილი</t>
  </si>
  <si>
    <t>ზესტაფონი, ს. შორაპანი, ვაჩნაძის ქ. #68</t>
  </si>
  <si>
    <t>32.19.31.322</t>
  </si>
  <si>
    <t>18001008681</t>
  </si>
  <si>
    <t>შორენა ფერაძე</t>
  </si>
  <si>
    <t>ზესტაფონი, სოფელი კვალითი</t>
  </si>
  <si>
    <t>32.12.36.006</t>
  </si>
  <si>
    <t>18001028556</t>
  </si>
  <si>
    <t>ნატალია ცარიელაშვილი</t>
  </si>
  <si>
    <t>ზესტაფონი, სოფელი ცხრაწყარო</t>
  </si>
  <si>
    <t>32.13.34.280</t>
  </si>
  <si>
    <t>18001022980</t>
  </si>
  <si>
    <t>ვარლამ წივწივაძე</t>
  </si>
  <si>
    <t>ზესტაფონი, სოფელი პირველი სვირი</t>
  </si>
  <si>
    <t>32.11.48.006</t>
  </si>
  <si>
    <t>01013011374</t>
  </si>
  <si>
    <t>სიმონ ხათრიძე</t>
  </si>
  <si>
    <t>ზესტაფონი, ს. როდინაული</t>
  </si>
  <si>
    <t>32.01.39.288</t>
  </si>
  <si>
    <t>48 კვ/მ</t>
  </si>
  <si>
    <t>01003003015</t>
  </si>
  <si>
    <t>ჟოჟო ჩუბინიძე</t>
  </si>
  <si>
    <t>36 კვ/მ</t>
  </si>
  <si>
    <t>ზესტაფონი, ს. ძირულა</t>
  </si>
  <si>
    <t>32.16.39.072</t>
  </si>
  <si>
    <t>18001026928</t>
  </si>
  <si>
    <t>მაია ნიორაძე</t>
  </si>
  <si>
    <t>რაიონი ზესტაფონი, სოფელი ბოსლევი</t>
  </si>
  <si>
    <t>32.06.43.152</t>
  </si>
  <si>
    <t>01017000444</t>
  </si>
  <si>
    <t>ზურაბ დგებუაძე</t>
  </si>
  <si>
    <t>ქ. ზესტაფონი, მაღლაკელიძის ქ. #4ა</t>
  </si>
  <si>
    <t>32.10.33.106</t>
  </si>
  <si>
    <t>108 კვ/მ</t>
  </si>
  <si>
    <t>18001007456</t>
  </si>
  <si>
    <t>დავით წვერავა</t>
  </si>
  <si>
    <t>ზესტაფონი, ლაღიძის ქ. #19</t>
  </si>
  <si>
    <t>32.10.03.008.01.505</t>
  </si>
  <si>
    <t>62 კვ/მ</t>
  </si>
  <si>
    <t>18001009660</t>
  </si>
  <si>
    <t>გოჩა იონანიძე</t>
  </si>
  <si>
    <t>ზესტაფონი, სოფელი ზოვრეთი</t>
  </si>
  <si>
    <t>32.04.34.102</t>
  </si>
  <si>
    <t>18001030437</t>
  </si>
  <si>
    <t>ბორის დათიაშვილი</t>
  </si>
  <si>
    <t>მცხეთა, სოფელი მისაქციელი</t>
  </si>
  <si>
    <t>72.03.17.531</t>
  </si>
  <si>
    <t xml:space="preserve">40 კვ/მ </t>
  </si>
  <si>
    <t>01004001573</t>
  </si>
  <si>
    <t>ქუთათელაძე დალი</t>
  </si>
  <si>
    <t>მცხეთა, სოფელი საგურამო, ქ-34-ე N1</t>
  </si>
  <si>
    <t>72.06.03.895</t>
  </si>
  <si>
    <t>01025006418</t>
  </si>
  <si>
    <t>პეტრიჩენკო მაია</t>
  </si>
  <si>
    <t>მცხეთა, სოპელი ძალისი</t>
  </si>
  <si>
    <t>72.02.02.298</t>
  </si>
  <si>
    <t>31001024493</t>
  </si>
  <si>
    <t>სალბიშვილი მარინე</t>
  </si>
  <si>
    <t>მცხეთა, სოფელი მუხრანი</t>
  </si>
  <si>
    <t>72.09.17.203</t>
  </si>
  <si>
    <t>126,39 კვ/მ</t>
  </si>
  <si>
    <t>31001035675</t>
  </si>
  <si>
    <t>ზეიკიძე ზაზა</t>
  </si>
  <si>
    <t>მცხეთა, სოფელი წილკანი, ანდრია პირველწოდებულის  ქ. N 3</t>
  </si>
  <si>
    <t>72.02.23.292</t>
  </si>
  <si>
    <t>01013021544</t>
  </si>
  <si>
    <t>გუჩაშვილი ნორა</t>
  </si>
  <si>
    <t>მცხეთა, სოფელი ნიჩბისი</t>
  </si>
  <si>
    <t>72.15.11.105.</t>
  </si>
  <si>
    <t>31001025539</t>
  </si>
  <si>
    <t>ოსეფაშვილი გიგუცა</t>
  </si>
  <si>
    <t>მცხეთა, სოფელი წეროვანი</t>
  </si>
  <si>
    <t>72.08.21.843.</t>
  </si>
  <si>
    <t>01023002431</t>
  </si>
  <si>
    <t>ჩარიგოგდიშვილი ემზარ</t>
  </si>
  <si>
    <t>მცხეთა, სოფელი ძეგვი</t>
  </si>
  <si>
    <t>72.11.04.327</t>
  </si>
  <si>
    <t xml:space="preserve">56.24 კვ/მ </t>
  </si>
  <si>
    <t>31001036711</t>
  </si>
  <si>
    <t>როსტიაშვილი ზაური</t>
  </si>
  <si>
    <t>35 კვ/მ</t>
  </si>
  <si>
    <t>სენაკი, ქუჩა
რუსთაველი, 231</t>
  </si>
  <si>
    <t>44.01.31.740.01.502</t>
  </si>
  <si>
    <t>3,5 თვე</t>
  </si>
  <si>
    <t>157,09 კვ/მ</t>
  </si>
  <si>
    <t>204891652</t>
  </si>
  <si>
    <t>მუნიციპალიტეტი ყვარელი, სოფელი ახალსოფელი, მე-11 ქუჩა N87</t>
  </si>
  <si>
    <t>57.02.56.054</t>
  </si>
  <si>
    <t>50კვ2</t>
  </si>
  <si>
    <t>მზია ასაბაშვილი</t>
  </si>
  <si>
    <t>რაიონი ყვარელი, სოფელი გავაზი</t>
  </si>
  <si>
    <t>57.04.59.104</t>
  </si>
  <si>
    <t>ბესიკი რაჯებაშვილი</t>
  </si>
  <si>
    <t xml:space="preserve"> რაიონი ყვარელი სოფელი შილდა</t>
  </si>
  <si>
    <t>ალექსანდრე მიჩილაშვილი</t>
  </si>
  <si>
    <t>რაიონი ყვარელი, სოფელი ჭიკაანი</t>
  </si>
  <si>
    <t>57.03.61.018</t>
  </si>
  <si>
    <t>მანანა ძინიყაშვილი</t>
  </si>
  <si>
    <t>57.08.52.215</t>
  </si>
  <si>
    <t>თელავი,გამზირი ალაზნის, N20 ა</t>
  </si>
  <si>
    <t>53.20.32.056</t>
  </si>
  <si>
    <t>ელისო ხვისტანი</t>
  </si>
  <si>
    <t>53.16.44.009</t>
  </si>
  <si>
    <t>თელავი, ქუჩა კავკასიონი, N33</t>
  </si>
  <si>
    <t>53.20.31.230</t>
  </si>
  <si>
    <t>გიორგი გელაშვილი</t>
  </si>
  <si>
    <t>თელავი, სოფელი აკურა</t>
  </si>
  <si>
    <t>53.01.40.246</t>
  </si>
  <si>
    <t>ბესიკი ქევხიშვილი</t>
  </si>
  <si>
    <t>თელავი, სოფელი ქვემო ხოდაშენი</t>
  </si>
  <si>
    <t>53.02.58.670</t>
  </si>
  <si>
    <t>დალი ხმიადაშვილი</t>
  </si>
  <si>
    <t>თელავი, სოფელი შალაური</t>
  </si>
  <si>
    <t>53.06.41.089</t>
  </si>
  <si>
    <t>ლალი მერაბიშვილი</t>
  </si>
  <si>
    <t>თელავი, სოფელი ბუშეტი</t>
  </si>
  <si>
    <t>53.02.35.165</t>
  </si>
  <si>
    <t>თელავი, სოფელი კურდღელაური</t>
  </si>
  <si>
    <t>53.07.44.278</t>
  </si>
  <si>
    <t>სოკრატ ბაგაური</t>
  </si>
  <si>
    <t>თელავი, სოფელი იყალთო</t>
  </si>
  <si>
    <t>53.12.35.164</t>
  </si>
  <si>
    <t>ნიკო ძამუკაშვილი</t>
  </si>
  <si>
    <t>თელავი,სოფელი გულგულა</t>
  </si>
  <si>
    <t>53.09.38.015</t>
  </si>
  <si>
    <t>თელავი,სოფელი ვარდისუბანი,ალავერდის ქუჩა N26</t>
  </si>
  <si>
    <t>53.08.41.033</t>
  </si>
  <si>
    <t>ია ჯაშიაშვილი</t>
  </si>
  <si>
    <t>თელავი,სოფელი რუისპირი</t>
  </si>
  <si>
    <t>53.11.38.214</t>
  </si>
  <si>
    <t>თელავი, სოფელი კონდოლი</t>
  </si>
  <si>
    <t>53.05.41.149</t>
  </si>
  <si>
    <t>53.14.42.120</t>
  </si>
  <si>
    <t>თელავი,მშვიდობის ქუჩა, N87ა</t>
  </si>
  <si>
    <t>53.20.44.109</t>
  </si>
  <si>
    <t>20001005275</t>
  </si>
  <si>
    <t>გარდაბანი. სოფელი კრწანისი</t>
  </si>
  <si>
    <t>81.04.03.455</t>
  </si>
  <si>
    <t>35.კვ.მ.</t>
  </si>
  <si>
    <t>ფრიდონი ზოიძე</t>
  </si>
  <si>
    <t>გარდაბანი,სოფელი კუმისი</t>
  </si>
  <si>
    <t xml:space="preserve"> 81.24.03.377</t>
  </si>
  <si>
    <t>313.23.კვ.მ.</t>
  </si>
  <si>
    <t>ბაკური ეჯიბაშვილი</t>
  </si>
  <si>
    <t>გარდაბანი, სოფელი სართიჭალა</t>
  </si>
  <si>
    <t xml:space="preserve"> 81.12.10.149</t>
  </si>
  <si>
    <t>150.კვ.მ</t>
  </si>
  <si>
    <t xml:space="preserve"> 01006013288</t>
  </si>
  <si>
    <t>რომან ლომიძე</t>
  </si>
  <si>
    <t>გარდაბანი, სოფელი გამარჯვება</t>
  </si>
  <si>
    <t>81.07.06.347</t>
  </si>
  <si>
    <t>12001010331</t>
  </si>
  <si>
    <t>ვასილი ლონდარიძე</t>
  </si>
  <si>
    <t>გარდაბანი. სოფელი ახალი სამგორი ქ. 1 მაისის, N 32</t>
  </si>
  <si>
    <t>81.13.16.044</t>
  </si>
  <si>
    <t>150.00კვ.მ.</t>
  </si>
  <si>
    <t>12001074259</t>
  </si>
  <si>
    <t>ლელა ცქვიტიშვილი</t>
  </si>
  <si>
    <t>გარდაბანი სოფელი სართიჭალა</t>
  </si>
  <si>
    <t>81.12.05.729</t>
  </si>
  <si>
    <t xml:space="preserve">40კვ.მ. </t>
  </si>
  <si>
    <t>12001019260</t>
  </si>
  <si>
    <t>ბახტიარ ხიდილოვი</t>
  </si>
  <si>
    <t>გარდაბანი, სოფელი მარტყოფი</t>
  </si>
  <si>
    <t>81.10.12.958</t>
  </si>
  <si>
    <t xml:space="preserve">422.89 კვ.მ. </t>
  </si>
  <si>
    <t>12001026215</t>
  </si>
  <si>
    <t>ნათია  ჩიტრეკაშვილი</t>
  </si>
  <si>
    <t>30 კვ.მ</t>
  </si>
  <si>
    <t>მარტვილი, სოფ. ხუნწი</t>
  </si>
  <si>
    <t>41.08.35.087</t>
  </si>
  <si>
    <t>რამაზ მონიავა</t>
  </si>
  <si>
    <t>მარტვილი, სოფ. გაჭედილი</t>
  </si>
  <si>
    <t>41.12.05.001ა</t>
  </si>
  <si>
    <t>მედეა ჯანჯღავა</t>
  </si>
  <si>
    <t>მარტვილი, სოფ ბანძა</t>
  </si>
  <si>
    <t>41.04.35.251</t>
  </si>
  <si>
    <t>ტარიელ  დარციმელია</t>
  </si>
  <si>
    <t>მარტვილი, სოფ ლეხაინდრაო</t>
  </si>
  <si>
    <t>41.06.34.278</t>
  </si>
  <si>
    <t>ვლადიმერ გოგოხია</t>
  </si>
  <si>
    <t>მარტვილი, სოფ დიდიჭყონი</t>
  </si>
  <si>
    <t>41.15.39.011</t>
  </si>
  <si>
    <t>შ.პ.ს ფარმაცია</t>
  </si>
  <si>
    <t>მარტვილი, სოფ სალხინო</t>
  </si>
  <si>
    <t>41.14.36.234</t>
  </si>
  <si>
    <t>ზავალიონ  ბერიშვილი</t>
  </si>
  <si>
    <t>დუშეთის მუნციპალიტეტი სოფელი მჭადიჯვარი</t>
  </si>
  <si>
    <t>71.61.29.043</t>
  </si>
  <si>
    <t>ილია ქარჩაიძე</t>
  </si>
  <si>
    <t>დუშეთის მუნციპალიტეტი დაბა ჟინვალი</t>
  </si>
  <si>
    <t>71.52.03.149</t>
  </si>
  <si>
    <t>126.92</t>
  </si>
  <si>
    <t>ეთერი ლიქოკელი</t>
  </si>
  <si>
    <t>ილარიონი ბობოხიძე</t>
  </si>
  <si>
    <t>რომან თებიძე</t>
  </si>
  <si>
    <t>ომარ ავალიანი</t>
  </si>
  <si>
    <t>40 კვ.მ</t>
  </si>
  <si>
    <t>ლალი ჭიტაძე</t>
  </si>
  <si>
    <t>ქ. ქუთაისი, ახაგაზდობის ე-2 შეს N4</t>
  </si>
  <si>
    <t>03.06.25.605</t>
  </si>
  <si>
    <t>ზურაბ  ბოგვერაძე</t>
  </si>
  <si>
    <t>ქ. ქუთაისი,26 მაისის N88</t>
  </si>
  <si>
    <t>03.03.27.297</t>
  </si>
  <si>
    <t>50 კვმ</t>
  </si>
  <si>
    <t>შორენა ფაჩულია</t>
  </si>
  <si>
    <t>ქ. ქუთაისი,წერეთლის ქ. N39</t>
  </si>
  <si>
    <t>03.03.26.197</t>
  </si>
  <si>
    <t>იამზე ციბაძე</t>
  </si>
  <si>
    <t xml:space="preserve">ქ. ქუთაისი,ყაზბეგის ქ. N14  </t>
  </si>
  <si>
    <t>03.02.03.001.01.504</t>
  </si>
  <si>
    <t xml:space="preserve">109 კვმ </t>
  </si>
  <si>
    <t>ლელა ნემსაძე</t>
  </si>
  <si>
    <t>ქ. ქუთაისი,ზურაბ ჭავჭავძის N6</t>
  </si>
  <si>
    <t>03.01.24.420</t>
  </si>
  <si>
    <t>293 კვმ</t>
  </si>
  <si>
    <t>ქრისტინე ჯანელიძე</t>
  </si>
  <si>
    <t>ქ. ქუთაისი,ავტომშენებლის N31</t>
  </si>
  <si>
    <t>03.01.03.085.01.023</t>
  </si>
  <si>
    <t>82,49 კვმ</t>
  </si>
  <si>
    <t>მამუკა უკლება</t>
  </si>
  <si>
    <t>ქ. ქუთაისი,სულხან-საბას N43</t>
  </si>
  <si>
    <t>03.05.24.805</t>
  </si>
  <si>
    <t>200 კვმ</t>
  </si>
  <si>
    <t>რომანი ლომთაძე</t>
  </si>
  <si>
    <t>ქ. ქუთაისი,თაბუკაშვილის N115</t>
  </si>
  <si>
    <t>03.05.25.349</t>
  </si>
  <si>
    <t>78 კვმ</t>
  </si>
  <si>
    <t>დავით კუპრაშვილი</t>
  </si>
  <si>
    <t>ქ. ქუთაისი,ასათიანის ქ. N96</t>
  </si>
  <si>
    <t>03.04.33.070</t>
  </si>
  <si>
    <t>100კვ</t>
  </si>
  <si>
    <t xml:space="preserve">შპს ALGA </t>
  </si>
  <si>
    <t>ქ. ქუთაისი,ირაკლი აბაშიძის N10</t>
  </si>
  <si>
    <t>03.04.21.286.01.508</t>
  </si>
  <si>
    <t>62 კვ</t>
  </si>
  <si>
    <t>ქ. ქუთაისი,ლესელიძის 78ა</t>
  </si>
  <si>
    <t>03.02.24.197</t>
  </si>
  <si>
    <t>ბარბარე ფუტურიძე</t>
  </si>
  <si>
    <t>ქ. ქუთაისი,ბუხაიძის ქ. N2</t>
  </si>
  <si>
    <t>03.01.22.329</t>
  </si>
  <si>
    <t>397კვმ</t>
  </si>
  <si>
    <t>როლანდი ქარქაშაძე</t>
  </si>
  <si>
    <t>ქ. ქუთაისი,ქ. ქუთაისი, ნიკეას მე-2 შეს 18ა</t>
  </si>
  <si>
    <t>03.05.23.402</t>
  </si>
  <si>
    <t>40 კვმ</t>
  </si>
  <si>
    <t>55 კვ.მ</t>
  </si>
  <si>
    <t>50 კვ.მ</t>
  </si>
  <si>
    <t>10/20/2020</t>
  </si>
  <si>
    <t>10/19/2020</t>
  </si>
  <si>
    <t>10/15/2020</t>
  </si>
  <si>
    <t>ლობისტური მომსახურეობა</t>
  </si>
  <si>
    <t>საპენსიო შენატანი 2%</t>
  </si>
  <si>
    <t>ზედმეტად გადახდილი საშემოსავლო</t>
  </si>
  <si>
    <t>სმს მომსახურეობა</t>
  </si>
  <si>
    <t>ცეესკოს მიერ ჩარიცხული წარმომადგენელთა ანაზღაურება</t>
  </si>
  <si>
    <t>ანაზღაურება</t>
  </si>
  <si>
    <t>25001002587</t>
  </si>
  <si>
    <t>08001007883</t>
  </si>
  <si>
    <t>25001001444</t>
  </si>
  <si>
    <t>აგიტატორები</t>
  </si>
  <si>
    <t>შპს ოფშონს Options</t>
  </si>
  <si>
    <t>ლიბერთი ბანკი</t>
  </si>
  <si>
    <t>GE730123129437309000LB</t>
  </si>
  <si>
    <t>10/27/2020</t>
  </si>
  <si>
    <t>შპს კავკასია პლიუსი</t>
  </si>
  <si>
    <t>ვიდეო კამერები</t>
  </si>
  <si>
    <t>10/31/2020</t>
  </si>
  <si>
    <t>203828304</t>
  </si>
  <si>
    <t>სესხი</t>
  </si>
  <si>
    <t>შპს თი აი ეი ჯი აუდიტესკორტი</t>
  </si>
  <si>
    <t>205229439</t>
  </si>
  <si>
    <t>აუდიტორული მომსახურება</t>
  </si>
  <si>
    <t>04/22/2019</t>
  </si>
  <si>
    <t>ს/ს ქართუ ჯგუფი</t>
  </si>
  <si>
    <t>204876642</t>
  </si>
  <si>
    <t>სუირი ჩიდილიან</t>
  </si>
  <si>
    <t>52001013662</t>
  </si>
  <si>
    <t>გიორგი ამირიძე</t>
  </si>
  <si>
    <t>01006009880</t>
  </si>
  <si>
    <t>თინა გუმაშვილი</t>
  </si>
  <si>
    <t>08001024188</t>
  </si>
  <si>
    <t>ალექსი ნახუცრიშვილი</t>
  </si>
  <si>
    <t>08001003712</t>
  </si>
  <si>
    <t>გიორგი უძილაური</t>
  </si>
  <si>
    <t>08001025798</t>
  </si>
  <si>
    <t>გელა ონიაშვილი</t>
  </si>
  <si>
    <t>08001007922</t>
  </si>
  <si>
    <t>თამარ მარგოშვილი</t>
  </si>
  <si>
    <t>08091000605</t>
  </si>
  <si>
    <t>გიორგი დურგლიშვილი</t>
  </si>
  <si>
    <t>08001019366</t>
  </si>
  <si>
    <t>ოთარ  მუთოშვილი</t>
  </si>
  <si>
    <t>08001006085</t>
  </si>
  <si>
    <t>მზია ტუშური</t>
  </si>
  <si>
    <t>სარდო ვალიშვილი</t>
  </si>
  <si>
    <t>08001028786</t>
  </si>
  <si>
    <t>გელა ჯუგაშვილი</t>
  </si>
  <si>
    <t>08001014927</t>
  </si>
  <si>
    <t>მაია მამულაშვილი</t>
  </si>
  <si>
    <t>08001016830</t>
  </si>
  <si>
    <t>ვასილ მურთზაშვილი</t>
  </si>
  <si>
    <t>01001068186</t>
  </si>
  <si>
    <t>გიორგი სამხარაძე</t>
  </si>
  <si>
    <t>25001044601</t>
  </si>
  <si>
    <t>გურამ თევდორაძე</t>
  </si>
  <si>
    <t>25001002896</t>
  </si>
  <si>
    <t>დავით გოგსაძე</t>
  </si>
  <si>
    <t>25001038866</t>
  </si>
  <si>
    <t>ზეილმხან მუმლაძე</t>
  </si>
  <si>
    <t>25001003169</t>
  </si>
  <si>
    <t>თამარი გორელიშვილი</t>
  </si>
  <si>
    <t>25001003542</t>
  </si>
  <si>
    <t>ინა სულაბერიძე</t>
  </si>
  <si>
    <t>01027034150</t>
  </si>
  <si>
    <t>მალხაზ ნოზაძე</t>
  </si>
  <si>
    <t>25001018341</t>
  </si>
  <si>
    <t>ჭაბუკი შეყელაძე</t>
  </si>
  <si>
    <t>ჯამალ ნიაზოვ</t>
  </si>
  <si>
    <t>ფეტიმა ბაღაკაშვილი</t>
  </si>
  <si>
    <t>08001003731</t>
  </si>
  <si>
    <t>გიორგი კუპრაშვილი</t>
  </si>
  <si>
    <t>60001024943</t>
  </si>
  <si>
    <t>ნატო იმედაძე</t>
  </si>
  <si>
    <t>60001021798</t>
  </si>
  <si>
    <t>მგელაძე ვალიკო</t>
  </si>
  <si>
    <t>ხოჯუა როზა</t>
  </si>
  <si>
    <t>01008020190</t>
  </si>
  <si>
    <t>ჭუმბურიძე ანა</t>
  </si>
  <si>
    <t>ბახტიაროვი ზურაბ</t>
  </si>
  <si>
    <t>ცეესკოს მიერ ჩარიცხული კომისიებში წარმომადგენელთა ანაზღაურება</t>
  </si>
  <si>
    <t>წარმომადგენელთა ანაზღაურება</t>
  </si>
  <si>
    <t xml:space="preserve">ქ. თბილისი, ომარ ხიზანეისვილის ქ. 23, </t>
  </si>
  <si>
    <t>01.11.12.013.040.01.508</t>
  </si>
  <si>
    <t>135კვ/მ</t>
  </si>
  <si>
    <t>81კვ2</t>
  </si>
  <si>
    <t>57.07.56.108</t>
  </si>
  <si>
    <t>441554220</t>
  </si>
  <si>
    <t>თელავი, ს. კისისხევი</t>
  </si>
  <si>
    <t>53.04.38.080</t>
  </si>
  <si>
    <t>20001021389</t>
  </si>
  <si>
    <t>რუსუდან ხმალაძე</t>
  </si>
  <si>
    <t>145,94 კვ.მ.</t>
  </si>
  <si>
    <t>93 კვ.მ</t>
  </si>
  <si>
    <t>112კვ/მ</t>
  </si>
  <si>
    <t>70კვ/მ</t>
  </si>
  <si>
    <t>42,64 კვ/მ</t>
  </si>
  <si>
    <t>85 კვ</t>
  </si>
  <si>
    <t>ქ. თბილისი, ზაჰესის დასახლება, თავისუფლების ქ. #1ა</t>
  </si>
  <si>
    <t>72.12.02.652</t>
  </si>
  <si>
    <t>1,5 თვე</t>
  </si>
  <si>
    <t>49,64 კვ/მ</t>
  </si>
  <si>
    <t>31001019345</t>
  </si>
  <si>
    <t>ჯემალ ფრანგულაშვილი</t>
  </si>
  <si>
    <t>ოზურგეთი, მ. კოსტავას ქ. #23</t>
  </si>
  <si>
    <t>26.26.41.032</t>
  </si>
  <si>
    <t>33001030817</t>
  </si>
  <si>
    <t>ალექსანდრე ჩაჩანიძე</t>
  </si>
  <si>
    <t>ოზურგეთის მუნიციპალიტეტი, დაბა ურეკი, ექვთიმე თაყაუშვილის ქ. #58</t>
  </si>
  <si>
    <t>26.28.17.037</t>
  </si>
  <si>
    <t>83 კვ/მ</t>
  </si>
  <si>
    <t>26001003320</t>
  </si>
  <si>
    <t>მალხაზ თავდგირიძე</t>
  </si>
  <si>
    <t>ოზურგეთი ს. ჯუმათი</t>
  </si>
  <si>
    <t>26.08.03.221</t>
  </si>
  <si>
    <t>224 კვ/მ</t>
  </si>
  <si>
    <t>33001067682</t>
  </si>
  <si>
    <t>გელა ჩხარტიშვილი</t>
  </si>
  <si>
    <t>ოზურგეთი ს. ნატანები</t>
  </si>
  <si>
    <t>26.01.74.084</t>
  </si>
  <si>
    <t>33001038780</t>
  </si>
  <si>
    <t>ეთერ ცენტერაძე</t>
  </si>
  <si>
    <t>ოზურგეთი ს. სილაური</t>
  </si>
  <si>
    <t>26.09.16.005</t>
  </si>
  <si>
    <t>259 კვ/მ</t>
  </si>
  <si>
    <t>33001020232</t>
  </si>
  <si>
    <t>ზურაბ გოგუაძე</t>
  </si>
  <si>
    <t>ოზურგეთი დ. ნარუჯა</t>
  </si>
  <si>
    <t>26.27.07.024.01.501</t>
  </si>
  <si>
    <t>159,1 კვ/მ</t>
  </si>
  <si>
    <t>33001008040</t>
  </si>
  <si>
    <t>იური კოჩალიძე</t>
  </si>
  <si>
    <t>ოზურგეთი ს. შემოქმედი</t>
  </si>
  <si>
    <t>26.18.14.183</t>
  </si>
  <si>
    <t>33001056603</t>
  </si>
  <si>
    <t>მადონა სირაძე</t>
  </si>
  <si>
    <t>ოზურგეთი ს. ლიხაური</t>
  </si>
  <si>
    <t>26.16.21.006.01.503</t>
  </si>
  <si>
    <t>55,8 კვ/მ</t>
  </si>
  <si>
    <t>33001048936</t>
  </si>
  <si>
    <t>იზოლდა მეფარიშვილი</t>
  </si>
  <si>
    <t>ოზურგეთის მუნიციპალიტეტი, სოფელი ნასაკირალი</t>
  </si>
  <si>
    <t>26.29.16.023</t>
  </si>
  <si>
    <t>33001060747</t>
  </si>
  <si>
    <t>ოზურგეთი ს. გურიანთა</t>
  </si>
  <si>
    <t>26.06.25.281</t>
  </si>
  <si>
    <t>33001011147</t>
  </si>
  <si>
    <t>ნანა ტოტოჩავა</t>
  </si>
  <si>
    <t>ოზურგეთი ს. ცხემლისხიდი</t>
  </si>
  <si>
    <t>26.20.15.172</t>
  </si>
  <si>
    <t>33001056244</t>
  </si>
  <si>
    <t>ნიაზ ჭანუყვაძე</t>
  </si>
  <si>
    <t>ოზურგეთი ს. ბაილეთი</t>
  </si>
  <si>
    <t>26.07.12.017</t>
  </si>
  <si>
    <t>110,4 კვ/მ</t>
  </si>
  <si>
    <t>33001016462</t>
  </si>
  <si>
    <t>სპარტაკ მამულაიშვილი</t>
  </si>
  <si>
    <t>ოზურგეთი ს. კონჭკათი</t>
  </si>
  <si>
    <t>26.03.12.021</t>
  </si>
  <si>
    <t>168,5 კვ/მ</t>
  </si>
  <si>
    <t>33001050090</t>
  </si>
  <si>
    <t>ოლეგი მალაზონია</t>
  </si>
  <si>
    <t>ოზურგეთი ს. ჭანიეთი მე-2 ქ. #20</t>
  </si>
  <si>
    <t>26.15.11.154</t>
  </si>
  <si>
    <t>113,2 კვ/მ</t>
  </si>
  <si>
    <t>33001018508</t>
  </si>
  <si>
    <t>ჟორა კვირკველია</t>
  </si>
  <si>
    <t>რაიონი ზუგდიდი, სოფელი დარჩელი</t>
  </si>
  <si>
    <t>43.25.43.012</t>
  </si>
  <si>
    <t>19001063477</t>
  </si>
  <si>
    <t>ვალერ კარბაია</t>
  </si>
  <si>
    <t>ზუგდიდი, სოფელი დიდინეძი</t>
  </si>
  <si>
    <t>43.26.41.023</t>
  </si>
  <si>
    <t>19001027861</t>
  </si>
  <si>
    <t>მერაბი კუკავა</t>
  </si>
  <si>
    <t>ზუგდიდი, სოფელი ალერტკარი</t>
  </si>
  <si>
    <t>43.04.42.104</t>
  </si>
  <si>
    <t>19001071111</t>
  </si>
  <si>
    <t>ნანული დარსანია</t>
  </si>
  <si>
    <t>რაიონი ზუგდიდი, სოფელი კახეთი</t>
  </si>
  <si>
    <t>43.17.46.369</t>
  </si>
  <si>
    <t>19001037591</t>
  </si>
  <si>
    <t>გონერი დარსანია</t>
  </si>
  <si>
    <t>ზუგდიდი სოფელი განმუხური</t>
  </si>
  <si>
    <t>43.29.41.088</t>
  </si>
  <si>
    <t>19001090611</t>
  </si>
  <si>
    <t>ნანი თოლორაია</t>
  </si>
  <si>
    <t>ზუგდიდი ს. კოკი</t>
  </si>
  <si>
    <t>43.23.41.008</t>
  </si>
  <si>
    <t>19001087285</t>
  </si>
  <si>
    <t>შორენა დგებუაძე</t>
  </si>
  <si>
    <t>ზუგდიდი, ს. კორცხელი, კოსტავას ქ. #5</t>
  </si>
  <si>
    <t>43.03.41.093</t>
  </si>
  <si>
    <t>01011079107</t>
  </si>
  <si>
    <t>ვიოლეტა აკობია</t>
  </si>
  <si>
    <t>ზუგდიდი, ქუჩა სტალინი #106</t>
  </si>
  <si>
    <t>43.31.68.200</t>
  </si>
  <si>
    <t>19001108821</t>
  </si>
  <si>
    <t>ზაურ რატია</t>
  </si>
  <si>
    <t>ზუგდიდი, ს. ცაიში</t>
  </si>
  <si>
    <t>43.20.44.070</t>
  </si>
  <si>
    <t>19001056000</t>
  </si>
  <si>
    <t>გოგა გოგია</t>
  </si>
  <si>
    <t>ზუგდიდი, ს. ყულიშკარი</t>
  </si>
  <si>
    <t>43.07.42.588</t>
  </si>
  <si>
    <t>19001089078</t>
  </si>
  <si>
    <t>ლოლა ხარაბაძე</t>
  </si>
  <si>
    <t>ზუგდიდი, ს. ურთა, ს. ცაიშვილის ქ. #61</t>
  </si>
  <si>
    <t>43.19.41.446</t>
  </si>
  <si>
    <t>19001032039</t>
  </si>
  <si>
    <t>გრიგოლ დაგარგულია</t>
  </si>
  <si>
    <t>43.18.44.258</t>
  </si>
  <si>
    <t>19001014647</t>
  </si>
  <si>
    <t>თაკუნა შანავა</t>
  </si>
  <si>
    <t>ზუგდიდი, ს. ჭითაწყარი</t>
  </si>
  <si>
    <t>43.14.42.164</t>
  </si>
  <si>
    <t>19001008021</t>
  </si>
  <si>
    <t>შავთვალა კასოევა</t>
  </si>
  <si>
    <t>ზუგდიდი, ს. შამგონა</t>
  </si>
  <si>
    <t>43.16.41.783</t>
  </si>
  <si>
    <t>19001007980</t>
  </si>
  <si>
    <t>ლაშა ბოკუჩავა</t>
  </si>
  <si>
    <t>ზუგდიდი, შ. რუსთაველის ქ. #61</t>
  </si>
  <si>
    <t>43.31.49.147</t>
  </si>
  <si>
    <t>19001023779</t>
  </si>
  <si>
    <t>რევაზ ქირია</t>
  </si>
  <si>
    <t>ზუგდიდი, სოფელი რიყე, დავით აღმაშენებლის ქუჩა #14</t>
  </si>
  <si>
    <t>43.09.42.496</t>
  </si>
  <si>
    <t>19001080125</t>
  </si>
  <si>
    <t>დარეჯან ვეკუა</t>
  </si>
  <si>
    <t>ზუგდიდი, შ. რუსთაველის ქ. #221</t>
  </si>
  <si>
    <t>43.31.58.142</t>
  </si>
  <si>
    <t>74 კვ/მ</t>
  </si>
  <si>
    <t>19001026393</t>
  </si>
  <si>
    <t>ეკატერინე ნადარაია</t>
  </si>
  <si>
    <t>ზუგდიდი, ს. ორულუ</t>
  </si>
  <si>
    <t>43.27.41.285</t>
  </si>
  <si>
    <t>19001065452</t>
  </si>
  <si>
    <t>რევაზი მამფორია</t>
  </si>
  <si>
    <t>ზუგდიდი, შ. რუსთაველის ქ. #236</t>
  </si>
  <si>
    <t>43.31.58.742</t>
  </si>
  <si>
    <t>53 კვ/მ</t>
  </si>
  <si>
    <t>19001025456</t>
  </si>
  <si>
    <t>პაატა ჯიქინძე</t>
  </si>
  <si>
    <t>ზუგდიდი, ს. ერგეტა</t>
  </si>
  <si>
    <t>43.28.41.372</t>
  </si>
  <si>
    <t>19001039578</t>
  </si>
  <si>
    <t>გოგა იზორია</t>
  </si>
  <si>
    <t>ზუგდიდი, , ბესარიონ ჯანაშიას ქ. #11</t>
  </si>
  <si>
    <t>43.32.01.053.01.502</t>
  </si>
  <si>
    <t>33 კვ/მ</t>
  </si>
  <si>
    <t>19001027720</t>
  </si>
  <si>
    <t>ზურაბ კუხალაშვილი</t>
  </si>
  <si>
    <t>ზუგდიდი ს. კოკი კ. გამსახურდიას ქ. #11</t>
  </si>
  <si>
    <t>43.23.43.170</t>
  </si>
  <si>
    <t>19001009689</t>
  </si>
  <si>
    <t>მალხაზ ფანთია</t>
  </si>
  <si>
    <t>ახმეტის მუნიციპალიტეტი  სოფელი ზ.ხოდაშენი</t>
  </si>
  <si>
    <t>50.02.34.241</t>
  </si>
  <si>
    <t>35 კვ.მ</t>
  </si>
  <si>
    <t>ახმეტის მუნიციპალიტეტი  სოფელი დუისი</t>
  </si>
  <si>
    <t>50.06.34.050</t>
  </si>
  <si>
    <t>ახმეტის მუნიციპალიტეტი სოფელი ოჟიო</t>
  </si>
  <si>
    <t>50.12.31.499</t>
  </si>
  <si>
    <t>42კვ.მ</t>
  </si>
  <si>
    <t>ახმეტის მუნიციპალიტეტი სოფელი შახვეტილა</t>
  </si>
  <si>
    <t>50.13.32.176</t>
  </si>
  <si>
    <t>40კვ.მ</t>
  </si>
  <si>
    <t>ქ.ახმეტა ჭავჭავაძის(ყოფილი სტალინის) ქუჩა</t>
  </si>
  <si>
    <t>50.04.48.007</t>
  </si>
  <si>
    <t>35კვ.მ</t>
  </si>
  <si>
    <t>50.06.31.020</t>
  </si>
  <si>
    <t>ახმეტის მუნიციპალიტეტი სოფელი ქისტაური</t>
  </si>
  <si>
    <t>50.10.39.001</t>
  </si>
  <si>
    <t>60კვ.მ</t>
  </si>
  <si>
    <t>ახმეტის მუნიციპალიტეტი სოფელი ჯოყოლო</t>
  </si>
  <si>
    <t>50.07.31.088</t>
  </si>
  <si>
    <t>ახმეტის მუნიციპალიტეტი სოფელი მატანი</t>
  </si>
  <si>
    <t>50.11.37.157</t>
  </si>
  <si>
    <t>45 კვ.მ</t>
  </si>
  <si>
    <t>ახმეტის მუნიციპალიტეტი სოფელი საკობიანო</t>
  </si>
  <si>
    <t>50.05.36.608</t>
  </si>
  <si>
    <t>ქ.ახმეტა ყაზბეგის ქ.#45</t>
  </si>
  <si>
    <t>50.04.43.647</t>
  </si>
  <si>
    <t>ახმეტის მუნიციპალიტეტი  სოფელი ზ.ალვანი</t>
  </si>
  <si>
    <t>50.01.35.010</t>
  </si>
  <si>
    <t>ახმეტის მუნიციპალიტეტი სოფელი ქვემო ალვანი</t>
  </si>
  <si>
    <t>50.03.36.847</t>
  </si>
  <si>
    <t>ქ.ზესტაფონი,ქუჩა დ.აღმაშენებელი N 85</t>
  </si>
  <si>
    <t>32.10.08.011.01.502</t>
  </si>
  <si>
    <t>ლევან აბაშიძე</t>
  </si>
  <si>
    <t>ქ.თბილისი, ლილოს დასახლება, სტურუას ქ.</t>
  </si>
  <si>
    <t>01.19.27.002.049</t>
  </si>
  <si>
    <t>58001001300</t>
  </si>
  <si>
    <t>კახაბერ სურმავა</t>
  </si>
  <si>
    <t>01028003537</t>
  </si>
  <si>
    <t>დავითი ხაჩიძე</t>
  </si>
  <si>
    <t>ქ.თბილისი, სოხუმის ქ. N 4</t>
  </si>
  <si>
    <t>01.13.06.015.012.02.05.012</t>
  </si>
  <si>
    <t>185.58</t>
  </si>
  <si>
    <t>01005020223</t>
  </si>
  <si>
    <t>სანდრო მიქაუტაძე</t>
  </si>
  <si>
    <t>ქ.თბილისი, არბოს ქ. N 3</t>
  </si>
  <si>
    <t>01.12.08.003.064</t>
  </si>
  <si>
    <t>2 თვ</t>
  </si>
  <si>
    <t>31001005864</t>
  </si>
  <si>
    <t>ხათუნა კვანტალიანი</t>
  </si>
  <si>
    <t xml:space="preserve">ქ.თბილისი, ზღვისუბანი მიკრო/რაიონი XI, კვარტალი II  </t>
  </si>
  <si>
    <t>გელა მიქელაძე</t>
  </si>
  <si>
    <t>ქ.თბილისი,ხეხილსანერგე მეურნეობა</t>
  </si>
  <si>
    <t>81.21.05.205</t>
  </si>
  <si>
    <t>406056173</t>
  </si>
  <si>
    <t>შპს ბიზნესისა და ტექნოლოგიების აკადემია</t>
  </si>
  <si>
    <t>ქ.თბილისი, მუხიანის დასახლება, II მიკრო რაიონი, კორპუსი 11</t>
  </si>
  <si>
    <t>01.11.13.004.006.01.500</t>
  </si>
  <si>
    <t>163,16 კვ/მ</t>
  </si>
  <si>
    <t>404997508</t>
  </si>
  <si>
    <t>შპს პმკ 2013</t>
  </si>
  <si>
    <t>ქ.თბილისი, ლიბანის ქ. N 7</t>
  </si>
  <si>
    <t>01.11.03.007.01.509</t>
  </si>
  <si>
    <t>122.10 კვ/მ</t>
  </si>
  <si>
    <t>01001015953</t>
  </si>
  <si>
    <t>სოფიკო ჩიხლაძე</t>
  </si>
  <si>
    <t>ლაგოდეხი, ს.ნინიგორი</t>
  </si>
  <si>
    <t>54.04.56.445</t>
  </si>
  <si>
    <t>79,80კვ/მ</t>
  </si>
  <si>
    <t>ლაგოდეხი, ს.ჩადუნიანი</t>
  </si>
  <si>
    <t>54.05.60.202</t>
  </si>
  <si>
    <t>20კვ/მ</t>
  </si>
  <si>
    <t>ლაგოდეხი, ს.კართუბანი</t>
  </si>
  <si>
    <t>54.08.61.023</t>
  </si>
  <si>
    <t>ლაგოდეხი, ს. გიორგეთი</t>
  </si>
  <si>
    <t>54.12.07.084</t>
  </si>
  <si>
    <t>30კვ/მ</t>
  </si>
  <si>
    <t>ლაგოდეხი, ს.ვარდისუბანი</t>
  </si>
  <si>
    <t>54.07.51.376</t>
  </si>
  <si>
    <t>0,5 თვე</t>
  </si>
  <si>
    <t>158,44კვ/მ</t>
  </si>
  <si>
    <t>ლაგოდეხი, ს.ჭიაური</t>
  </si>
  <si>
    <t>54.06.57.080</t>
  </si>
  <si>
    <t>60კვ/მ</t>
  </si>
  <si>
    <t>ლაგოდეხი, ს.აფენი</t>
  </si>
  <si>
    <t>54.13.57.233</t>
  </si>
  <si>
    <t>90,20კვ/მ</t>
  </si>
  <si>
    <t>54.13.51.066</t>
  </si>
  <si>
    <t>130კვ/მ</t>
  </si>
  <si>
    <t>25001033974</t>
  </si>
  <si>
    <t>ლაგოდეხი, ს.ლელიანი</t>
  </si>
  <si>
    <t>54.14.54.077</t>
  </si>
  <si>
    <t>52,90კბ/მ</t>
  </si>
  <si>
    <t>ლაგოდეხი, ს/კაბალი</t>
  </si>
  <si>
    <t>54.10.57.020</t>
  </si>
  <si>
    <t>ყვარელი, ს.ენისელი</t>
  </si>
  <si>
    <t>50,50კვ/მ</t>
  </si>
  <si>
    <t>შპს მინდია-2011</t>
  </si>
  <si>
    <t>თელავი, ს.ფშაველი</t>
  </si>
  <si>
    <t>221კვ/მ</t>
  </si>
  <si>
    <t>20001009990</t>
  </si>
  <si>
    <t>გიორგი იჩუაძე</t>
  </si>
  <si>
    <t>ამხეტა, ა.ქვემო ხალაწანი</t>
  </si>
  <si>
    <t>50.08.32.096</t>
  </si>
  <si>
    <t>40კვ/მ</t>
  </si>
  <si>
    <t>ქუთაისი, გრ.გვეელსიანის ქ. 53</t>
  </si>
  <si>
    <t>03.04.02.269</t>
  </si>
  <si>
    <t>ქუთაისი, ლესელიძე  N78ა</t>
  </si>
  <si>
    <t>66,18კვ/მ</t>
  </si>
  <si>
    <t>მარტვილი, სოფ. აბედათი</t>
  </si>
  <si>
    <t>41.05.33.179</t>
  </si>
  <si>
    <t xml:space="preserve">33კვ/მ </t>
  </si>
  <si>
    <t>29001040597</t>
  </si>
  <si>
    <t>წოწორია მურმან</t>
  </si>
  <si>
    <t>მარტვილის მუნიციპალიტეტი, სოფ გურძეში</t>
  </si>
  <si>
    <t>41.17.31.196</t>
  </si>
  <si>
    <t>29001029464</t>
  </si>
  <si>
    <t>ცაგურია გოჩა</t>
  </si>
  <si>
    <t>ბათუმი ა.აბაშიძის 1, ბ. 27</t>
  </si>
  <si>
    <t>05.24.07.00501.514</t>
  </si>
  <si>
    <t xml:space="preserve">60,86 კვ.მ </t>
  </si>
  <si>
    <t>61650025935</t>
  </si>
  <si>
    <t>ქურთჩუ აჰმეთ გიორგი</t>
  </si>
  <si>
    <t>თელავი, ყარაჯალა</t>
  </si>
  <si>
    <t>53.10.42.057</t>
  </si>
  <si>
    <t>20001004174</t>
  </si>
  <si>
    <t>გარდაბანი, სოფ. მზიანეთი</t>
  </si>
  <si>
    <t>81.20.04.182</t>
  </si>
  <si>
    <t>130 კვ.მ</t>
  </si>
  <si>
    <t>12501101123</t>
  </si>
  <si>
    <t>ანა ჭუმბურიძე</t>
  </si>
  <si>
    <t>05001000393</t>
  </si>
  <si>
    <t>მანუჩარი ტატურაშვილი</t>
  </si>
  <si>
    <t>01.10.15.007.101</t>
  </si>
  <si>
    <t>211328703</t>
  </si>
  <si>
    <t>სსიპ თბილისის სახელმწიფო სამედიცინო უნივერსიტეტი</t>
  </si>
  <si>
    <t>1.2.15.4</t>
  </si>
  <si>
    <t>1.2.15.5</t>
  </si>
  <si>
    <t>1.2.15.6</t>
  </si>
  <si>
    <t>1.2.15.7</t>
  </si>
  <si>
    <t>1.2.15.8</t>
  </si>
  <si>
    <t>01.11-17.11.2020</t>
  </si>
  <si>
    <t>11/10.2020</t>
  </si>
  <si>
    <t>წარმომადგენელთა ხელფასი</t>
  </si>
  <si>
    <t>მაუწყებელთან ურთიერთობა</t>
  </si>
  <si>
    <t xml:space="preserve">საკონსულტაციო, სანოტარო, თარჯიმნის და თარგმნის მომსახურების </t>
  </si>
  <si>
    <t>ფულადი შემოწირულობა</t>
  </si>
  <si>
    <t>შალვა ერისთავი</t>
  </si>
  <si>
    <t>ნიკო შეყლაშვილი</t>
  </si>
  <si>
    <t>08001002432</t>
  </si>
  <si>
    <t>GE83CR0150009505093601</t>
  </si>
  <si>
    <t>GE52CR0000009504993601</t>
  </si>
  <si>
    <t>ალექსანდრე წულუკიძე</t>
  </si>
  <si>
    <t>გელა წულეისკირი</t>
  </si>
  <si>
    <t>ლაშა კვაჭაძე</t>
  </si>
  <si>
    <t>ნინო სუთიძე</t>
  </si>
  <si>
    <t>ალეკო ხომერიკი</t>
  </si>
  <si>
    <t>ირაკლი მოდებაძე</t>
  </si>
  <si>
    <t>GE84CR0000009505323601</t>
  </si>
  <si>
    <t>GE85CR0000009505303601</t>
  </si>
  <si>
    <t>GE37CR0000009505293601</t>
  </si>
  <si>
    <t>GE86CR0000009505283601</t>
  </si>
  <si>
    <t>GE38CR0000009505273601</t>
  </si>
  <si>
    <t>GE41CR0000009505213601</t>
  </si>
  <si>
    <t>ირაკლი მახარაძე</t>
  </si>
  <si>
    <t>გიორგი ხუჭუა</t>
  </si>
  <si>
    <t>გიგა ხუჭუა</t>
  </si>
  <si>
    <t>თენგიზ ბოჭორიშვილი</t>
  </si>
  <si>
    <t>რეზო დავითაძე</t>
  </si>
  <si>
    <t>ბესიკ დავითაძე</t>
  </si>
  <si>
    <t>ალექსი მოდებაძე</t>
  </si>
  <si>
    <t>გია ქათამაძე</t>
  </si>
  <si>
    <t>GE22CR0150009505343601</t>
  </si>
  <si>
    <t>GE20CR0150009505383601</t>
  </si>
  <si>
    <t>GE68CR0150009505393601</t>
  </si>
  <si>
    <t>GE73CR0150009504323601</t>
  </si>
  <si>
    <t>GE23CR0150009453913601</t>
  </si>
  <si>
    <t>GE07CR0150009423193601</t>
  </si>
  <si>
    <t>GE82CR0000009505363601</t>
  </si>
  <si>
    <t>GE65CR0150009454043601</t>
  </si>
  <si>
    <t>07.11.2020</t>
  </si>
  <si>
    <t>ინტერნეტ-რეკლამს ხრჯი</t>
  </si>
  <si>
    <t>შპს კვირა+</t>
  </si>
  <si>
    <t>მპგ ქართული -ოცნება</t>
  </si>
  <si>
    <t>07.11.2020-22.11.2020</t>
  </si>
  <si>
    <t>728*90</t>
  </si>
  <si>
    <t>პიქსელი</t>
  </si>
  <si>
    <t xml:space="preserve">საინფორმაციო მომსახურება შემსრულებლის ვებ-გვერდზე - www.kvira.ge  www.region.kvira.ge ბანერი N 1 100 % ჩვენება მთავარ და შიდა გვერდებზე, </t>
  </si>
  <si>
    <t>325*250</t>
  </si>
  <si>
    <t xml:space="preserve">საინფორმაციო მომსახურება შემსრულებლის ვებ-გვერდზე - www.kvira.ge  www.region.kvira.ge  ბანერი N 2 100 % ჩვენება მთავარ და შიდა გვერდებზე, </t>
  </si>
  <si>
    <t>09.11.2020</t>
  </si>
  <si>
    <t>შპს პრაიმ თაიმი</t>
  </si>
  <si>
    <t>09.11.2020-22.11.2020</t>
  </si>
  <si>
    <t>1250*110</t>
  </si>
  <si>
    <t xml:space="preserve">საინფორმაციო მომსახურება შემსრულებლის ვებ-გვერდზე - www.primetime.ge- ზე  მთავარი ბანერი N  1 100 % ჩვენება მთავარ და შიდა გვერდებზე, </t>
  </si>
  <si>
    <t>შპს პირველი</t>
  </si>
  <si>
    <t xml:space="preserve">საინფორმაციო მომსახურება შემსრულებლის ვებ-გვერდზე - www.pia.ge  www.digest.pia.ge  www.funtime.ge ბანერი N  SB 100 % ჩვენება მთავარ და შიდა გვერდებზე, </t>
  </si>
  <si>
    <t>შპს ექსკლუზივნიუსი EXCLUSIVE NEWS</t>
  </si>
  <si>
    <t>საინფორმაციო მომსახურება შემსრულებლის ვებ-გვერდზე - www.exclusivenews.ge  -  ბანერი N A</t>
  </si>
  <si>
    <t>შპს ონგოუ</t>
  </si>
  <si>
    <t>976*90</t>
  </si>
  <si>
    <t>საინფორმაციო მომსახურება შემსრულებლის ვებ-გვერდზე - www.ongo.ge  -  მთავარი ბანერი</t>
  </si>
  <si>
    <t>შპს ახალი ამბების სააგენტო კაუკასუსნიუსი</t>
  </si>
  <si>
    <t xml:space="preserve">საინფორმაციო მომსახურება შემსრულებლის ვებ-გვერდზე - www.epn.ge  - www.expressnews.com.ge - www.expressnews.ge - TOP ბანერი100 % ჩვენება მთავარ და შიდა გვერდებზე, </t>
  </si>
  <si>
    <t>შპს ჯორჯია თუდეი</t>
  </si>
  <si>
    <t>1000*120</t>
  </si>
  <si>
    <t xml:space="preserve">საინფორმაციო მომსახურება შემსრულებლის ვებ-გვერდზე - www.georgiatoday.ge მთავარი ბანერი 100 % ჩვენება მთავარ და შიდა გვერდებზე, </t>
  </si>
  <si>
    <t>შპს ნსპ.გე</t>
  </si>
  <si>
    <t>650*135</t>
  </si>
  <si>
    <t>საინფორმაციო მომსახურება შემსრულებლის ვებ-გვერდზე - www.nsp.ge  -  ბანერი ვიდეო გალერეის და მთავარი სიახლეების ტოპ სამეულს შორის</t>
  </si>
  <si>
    <t>შპს აირეგიონი</t>
  </si>
  <si>
    <t>1285*100</t>
  </si>
  <si>
    <t>საინფორმაციო მომსახურება შემსრულებლის ვებ-გვერდზე - www.ipress.ge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</si>
  <si>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768*120</t>
  </si>
  <si>
    <t>საინფორმაციო მომსახურება შემსრულებლის ვებ-გვერდზე - www.ibusiness.ge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</si>
  <si>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www.iregions.ge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</si>
  <si>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www.imtavroba.ge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</si>
  <si>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მარშალპრეს.ჯი</t>
  </si>
  <si>
    <t>900*100</t>
  </si>
  <si>
    <t xml:space="preserve">საინფორმაციო მომსახურება შემსრულებლის ვებ-გვერდზე - www.marshalpress.ge TOP ბანერი  100 % ჩვენება მთავარ და შიდა გვერდებზე, </t>
  </si>
  <si>
    <t>შპს ლიდერი ექსპრეს-ინფო</t>
  </si>
  <si>
    <t xml:space="preserve">საინფორმაციო მომსახურება შემსრულებლის ვებ-გვერდზე - www.lid.ge მთავარი ბანერი N 1 ;  100 % ჩვენება მთავარ და შიდა გვერდებზე, </t>
  </si>
  <si>
    <t>შპს სივრცეები</t>
  </si>
  <si>
    <t>1000*200</t>
  </si>
  <si>
    <t xml:space="preserve">საინფორმაციო მომსახურება შემსრულებლის ვებ-გვერდზე - www.spnews.ge ბანერი N A ;  100 % ჩვენება მთავარ და შიდა გვერდებზე, </t>
  </si>
  <si>
    <t>შპს აქცენტი ჰოლდინგი</t>
  </si>
  <si>
    <t>770*110</t>
  </si>
  <si>
    <t xml:space="preserve">საინფორმაციო მომსახურება შემსრულებლის ვებ-გვერდზე - www.accentnews.ge  -  ბანერი A 1 100 %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</si>
  <si>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www.accentnews.ge - ბანერი A 3 100 % ჩვენება მტავარ და შიდა გვერდებზე, </t>
  </si>
  <si>
    <t>შპს ინფონიუსი</t>
  </si>
  <si>
    <t>578*120</t>
  </si>
  <si>
    <t xml:space="preserve">საინფორმაციო მომსახურება შემსრულებლის ვებ-გვერდზე - www.newspress.ge  -   ბანერი სლაიდის ქვემოტ  100 % ჩვენება მტავარ და შიდა გვერდებზე, </t>
  </si>
  <si>
    <t>შპს გაზეთები ალია და კვირის პალიტრა</t>
  </si>
  <si>
    <t>მკგ ქართული -ოცნება</t>
  </si>
  <si>
    <t>200*260</t>
  </si>
  <si>
    <t xml:space="preserve">სარეკლამო ადგილი პოლიტიკური რეკლამისათვის - www.alia.ge - ბანერი 100% ჩვენება მთავარ გვერდზე </t>
  </si>
  <si>
    <t>საინფორმაციო მომსახურება შემსრულებლის ვებ-გვერდზე - www.alia.ge ზე დამკვეთი მიერ გამოგზავნილი ინფორმაციის სრული განთავსება მასალა: ფოტო+ვიდეო+ტექსტი</t>
  </si>
  <si>
    <t>შპს P.S. (პოსტსკრიპტუმი)</t>
  </si>
  <si>
    <t>700*100</t>
  </si>
  <si>
    <t xml:space="preserve">სარეკლამო ადგილი პოლიტიკური რეკლამისათვის - www.psnews.ge - TOP ბანერი B100% ჩვენება </t>
  </si>
  <si>
    <t>საინფორმაციო მომსახურება შემსრულებლის ვებ-გვერდზე - www.psnews.ge ზე დამკვეთი მიერ გამოგზავნილი ინფორმაციის სრული განთავსება შეუზღუდავი რაონდენობით მასალა: ფოტო+ვიდეო+ტექსტი</t>
  </si>
  <si>
    <t>შპს ახალი გაზეთი</t>
  </si>
  <si>
    <t>1000*90</t>
  </si>
  <si>
    <t>სარეკლამო ადგილი პოლიტიკური რეკლამისათვის - www.newpress.ge -  N A ბანერი 100% ჩვენება მთავარ და შიდა გვერდებზე</t>
  </si>
  <si>
    <t>საინფორმაციო მომსახურება შემსრულებლის ვებ-გვერდზე - www.newpress.ge ზე დამკვეთი მიერ გამოგზავნილი ინფორმაციის სრული განთავსება შეუზღუდავი რაონდენობით მასალა: ფოტო+ვიდეო+ტექსტი</t>
  </si>
  <si>
    <t>ბეჭდური რეკლამი ხარჯი</t>
  </si>
  <si>
    <t>შპს საგამომცემლო ცენტრი საერთო სიტყვა</t>
  </si>
  <si>
    <t>კვ/სმ</t>
  </si>
  <si>
    <t xml:space="preserve">სარეკლამო ადგილი პოლიტიკური რეკლამისათვის გაზეთი - საერთო გაზეთი - ბეჭდური ვერსია </t>
  </si>
  <si>
    <t>ა.ა.ი.პ. ასოციაცია ათინათი</t>
  </si>
  <si>
    <t>430*200</t>
  </si>
  <si>
    <t>სარეკლამო ადგილი პოლიტიკური რეკლამისათვის - www.radioatinati.ge -  ბანერი B1 100% ჩვენება მთავარ და შიდა გვერდებზე</t>
  </si>
  <si>
    <t>საინფორმაციო მომსახურება შემსრულებლის ვებ-გვერდზე - www.radioatinati.ge ზე დამკვეთი მიერ გამოგზავნილი ინფორმაციის სრული განთავსება შეუზღუდავი რაონდენობით მასალა: ფოტო+ვიდეო+ტექსტი</t>
  </si>
  <si>
    <t>შპს მედია სახლი ჯი-ეიჩ-ენი</t>
  </si>
  <si>
    <t>560*75</t>
  </si>
  <si>
    <t>სარეკლამო ადგილი პოლიტიკური რეკლამისათვის - www.ghn.ge -  ბანერი ჰედერში À 1 100% ჩვენება მთავარ და შიდა გვერდებზე</t>
  </si>
  <si>
    <t>შპს ინფო რუსთავი</t>
  </si>
  <si>
    <t>სარეკლამო ადგილი პოლიტიკური რეკლამისათვის - www.inforustavi.ge -  N 1 ბანერი 100% ჩვენება მთავარ და შიდა გვერდებზე</t>
  </si>
  <si>
    <t>საინფორმაციო მომსახურება შემსრულებლის ვებ-გვერდზე - www.inforustavi.ge ზე დამკვეთი მიერ გამოგზავნილი ინფორმაციის სრული განთავსება შეუზღუდავი რაონდენობით მასალა: ფოტო+ვიდეო+ტექსტი</t>
  </si>
  <si>
    <t>შპს ყალაბეგაშვილი ორიონი</t>
  </si>
  <si>
    <t>1000*100</t>
  </si>
  <si>
    <t>სარეკლამო ადგილი პოლიტიკური რეკლამისათვის - www.speqtri.ge -  N A top ბანერი 100% ჩვენება მთავარ და შიდა გვერდებზე</t>
  </si>
  <si>
    <t>საინფორმაციო მომსახურება შემსრულებლის ვებ-გვერდზე - www.speqtri.ge ზე დამკვეთი მიერ გამოგზავნილი ინფორმაციის სრული განთავსება შეუზღუდავი რაონდენობით მასალა: ფოტო+ვიდეო+ტექსტი</t>
  </si>
  <si>
    <t>შპს ქართული აზრი</t>
  </si>
  <si>
    <t>1012*114</t>
  </si>
  <si>
    <t>სარეკლამო ადგილი პოლიტიკური რეკლამისათვის - www.reportiori.ge - ბანერი N 1,100% ჩვენება მთავარ და შიდა გვერდებზე</t>
  </si>
  <si>
    <t>სარეკლამო ადგილი პოლიტიკური რეკლამისათვის - www.reportiori.ge - ბანერი N 2,100% ჩვენება მთავარ და შიდა გვერდებზე</t>
  </si>
  <si>
    <t>სარეკლამო ადგილი პოლიტიკური რეკლამისათვის - www.qartuliazri.ge - ბანერი N 1,100% ჩვენება მთავარ და შიდა გვერდებზე</t>
  </si>
  <si>
    <t>სარეკლამო ადგილი პოლიტიკური რეკლამისათვის - www.qartuliazri.ge - ბანერი N 2,100% ჩვენება მთავარ და შიდა გვერდებზე</t>
  </si>
  <si>
    <t>შპს ედლაინი</t>
  </si>
  <si>
    <t>1600*1000</t>
  </si>
  <si>
    <t>სარეკლამო ადგილი პოლიტიკური რეკლამისათვის - www.ipn.ge - desktop - H 1 ბანერი, mobile - Top ბანერი, აპლიკაცია - B 1 ბანერი</t>
  </si>
  <si>
    <t>1250*119</t>
  </si>
  <si>
    <t>სარეკლამო ადგილი პოლიტიკური რეკლამისათვის - www.palitravideo.ge - desktop - B 1 ბანერი, mobile - აპლიკაცია - B 1 ბანერი</t>
  </si>
  <si>
    <t>388*500</t>
  </si>
  <si>
    <t>სარეკლამო ადგილი პოლიტიკური რეკლამისათვის - www.kvirispalitra.ge - desktop - C 1 ბანერი, mobile - აპლიკაცია - B 2 ბანერი</t>
  </si>
  <si>
    <t>320*240</t>
  </si>
  <si>
    <t>სარეკლამო ადგილი პოლიტიკური რეკლამისათვის - www.bpn.ge - desktop - C 1 ბანერი, mobile - აპლიკაცია - B 1 ბანერი</t>
  </si>
  <si>
    <t>280*300</t>
  </si>
  <si>
    <t>სარეკლამო ადგილი პოლიტიკური რეკლამისათვის - www.ambebi.ge - desktop - C 1 ბანერი, mobile - აპლიკაცია - B 1 ბანერი</t>
  </si>
  <si>
    <t>341*652</t>
  </si>
  <si>
    <t xml:space="preserve">წინმსწრები ბანერი მობილურიში - www.ipn.ge , www.kvirispalitra.ge, www.bpn.ge, www.ambebi.ge, www.kvirispalitra.ge, www.allnews.ge, www.shin.ge, </t>
  </si>
  <si>
    <t>ა.ა.ი.პ. კავშირი პრესა - საქართველო</t>
  </si>
  <si>
    <t>950*150</t>
  </si>
  <si>
    <t>სარეკლამო ადგილი პოლიტიკური რეკლამისათვის - www.for.ge - ბანერი N 26 100% ჩვენება მთავარ და შიდა გვერდებზე</t>
  </si>
  <si>
    <t>12.11.2020</t>
  </si>
  <si>
    <t>ქუჩაში დამონტაჟებული ეკრანი</t>
  </si>
  <si>
    <t>შპს ჯი-ჯეი ჯგუფი</t>
  </si>
  <si>
    <t>სარეკლამო მონიტორზე რეკლამის განთავსება - ჟვანიას მოედანი</t>
  </si>
  <si>
    <t>შპს ედსგრუპი</t>
  </si>
  <si>
    <t>ი/მ თამარ ბერიშვილი</t>
  </si>
  <si>
    <t>სარეკლამო მონიტორზე რეკლამის განთავსება - ზუგდიდი</t>
  </si>
  <si>
    <t>ბილბორდი</t>
  </si>
  <si>
    <t>შპს სამაჩაბლო 2016</t>
  </si>
  <si>
    <t>კვ/მ</t>
  </si>
  <si>
    <t>სარეკლამო ბანერის განთავსება - თიანეთი /ცენტრი, კედელი</t>
  </si>
  <si>
    <t>სარეკლამო ბანერის განთავსება - სოფელი მუხრანი</t>
  </si>
  <si>
    <t>ბილბორდი -მცხეთა /საგურამო</t>
  </si>
  <si>
    <t>ბილბორდი -მცხეთა /ნატახტარი</t>
  </si>
  <si>
    <t>ბილბორდი -მცხეთა /დუშეთი</t>
  </si>
  <si>
    <t>ბილბორდი -მცხეთა /წეროვანი</t>
  </si>
  <si>
    <t>ბილბორდი -მცხეთა /თიანეთი</t>
  </si>
  <si>
    <t>ბილბორდი -მცხეთა /მუხრანი</t>
  </si>
  <si>
    <t>12.11.2020-11.12.2020</t>
  </si>
  <si>
    <t>საიჯარო მომსახურება / თბილისი, სააკაძის მოედანი</t>
  </si>
  <si>
    <t>საიჯარო მომსახურება / თბილისი, ისნის მეტროს მოპირდაპირედ</t>
  </si>
  <si>
    <t>საიჯარო მომსახურება / თბილისი ვარკეთილის მეტროსთან</t>
  </si>
  <si>
    <t>საიჯარო მომსახურება / ბაღდათი /მაიკოვსკის ძეგლთან</t>
  </si>
  <si>
    <t>საიჯარო მომსახურება / თერჯოლა</t>
  </si>
  <si>
    <t>სარეკლამო გაზეთების ბეჭდვა</t>
  </si>
  <si>
    <t>20.10.2020</t>
  </si>
  <si>
    <t>15.10.2020-31.10.2020</t>
  </si>
  <si>
    <t>ქობულეთი - ბათუმის ტრასის მონაკვეთი</t>
  </si>
  <si>
    <t>ბათუმი თამარ მეფის გამზირი / კედლისებური კონსრტუქცია</t>
  </si>
  <si>
    <t>ბათუმი ბაქოს. ქ. საზღვაო პორტის წინ</t>
  </si>
  <si>
    <t>ბათუმი გრიბოედოვის და აბუსერიძის ქუჩების კვეთა</t>
  </si>
  <si>
    <t>ბათუმი აბუსერიძის და ლორიას ქუჩების კვეთა</t>
  </si>
  <si>
    <t xml:space="preserve">ბათუმი ანგისის დასახლება </t>
  </si>
  <si>
    <t>ძეგვი</t>
  </si>
  <si>
    <t>სენაკი</t>
  </si>
  <si>
    <t>ბანერების დემონტაჟი, მონტაჟი,ტრანსპორტირება</t>
  </si>
  <si>
    <t>FACEBOOK</t>
  </si>
  <si>
    <r>
      <t>სარეკლამო მონიტორზე რეკლამის განთავსება/თბილისი, წერეთლის 176</t>
    </r>
    <r>
      <rPr>
        <sz val="12"/>
        <color rgb="FF222222"/>
        <rFont val="Arial"/>
        <family val="2"/>
      </rPr>
      <t>  </t>
    </r>
  </si>
  <si>
    <t>სპეციალიზებული</t>
  </si>
  <si>
    <t>ფორდი</t>
  </si>
  <si>
    <t>CARGO2520</t>
  </si>
  <si>
    <t>TG911TG</t>
  </si>
  <si>
    <t>შპს თბილსერვის ჯგუფი</t>
  </si>
  <si>
    <t>ზურაბი ღიბრაძე</t>
  </si>
  <si>
    <t>ვახტანგ ლაშხი</t>
  </si>
  <si>
    <t>კოტე ქავთარაძე</t>
  </si>
  <si>
    <t>ალექსანდრე ივანაშვილი</t>
  </si>
  <si>
    <t>გიორგი სეთურიძე</t>
  </si>
  <si>
    <t>ზვიადი ბრეგვაძე</t>
  </si>
  <si>
    <t>სონია ვერულავა</t>
  </si>
  <si>
    <t>11/17/2020</t>
  </si>
  <si>
    <t>11/16/2020</t>
  </si>
  <si>
    <t>GE37CR0050009505533601</t>
  </si>
  <si>
    <t>GE86CR0050009505523601</t>
  </si>
  <si>
    <t>GE38CR0050009505513601</t>
  </si>
  <si>
    <t>GE65CR0000000892103601</t>
  </si>
  <si>
    <t>GE27CR0000009505493601</t>
  </si>
  <si>
    <t>GE32CR0000000923803601</t>
  </si>
  <si>
    <t>GE78CR0000009505443601</t>
  </si>
  <si>
    <t>01028002793</t>
  </si>
  <si>
    <t>მალასიძე რიმა</t>
  </si>
  <si>
    <t>13 თვე</t>
  </si>
  <si>
    <t>2,5 თვე</t>
  </si>
  <si>
    <t>ქ. ბათუმი, მიხეილ ლერმონტოვის ქ. #94ბ</t>
  </si>
  <si>
    <t>05.26.03.089</t>
  </si>
  <si>
    <t>61008013702</t>
  </si>
  <si>
    <t>ედნარ ღოღობერიძე</t>
  </si>
  <si>
    <t>ქ. ბათუმი, ფრიდონ ხალვაშის გამზ. #83</t>
  </si>
  <si>
    <t>05.32.08.975</t>
  </si>
  <si>
    <t>445401805</t>
  </si>
  <si>
    <t>შპს კახაბერი 2011</t>
  </si>
  <si>
    <t>ქ. ბათუმი, ვაჟა გშაველას ქ. #30</t>
  </si>
  <si>
    <t>05.22.20.024.01.501</t>
  </si>
  <si>
    <t>89,48 კვ/მ</t>
  </si>
  <si>
    <t>61006023835</t>
  </si>
  <si>
    <t>ალექსანდრე მიქელაძე</t>
  </si>
  <si>
    <t>42 კვ/მ</t>
  </si>
  <si>
    <t>350,1 კვ/მ</t>
  </si>
  <si>
    <t>37,8 კვ/მ</t>
  </si>
  <si>
    <t>ზურაბ იკუპატაძე</t>
  </si>
  <si>
    <t>მიშა ბასილაშვილი</t>
  </si>
  <si>
    <t>დურმიშხან იბერუაშვილი</t>
  </si>
  <si>
    <t>გია შოშიაშვილი</t>
  </si>
  <si>
    <t>თელავი, სოფელი წინანდალი</t>
  </si>
  <si>
    <t>53.03.44.104</t>
  </si>
  <si>
    <t>34 კვ/მ</t>
  </si>
  <si>
    <t>20001011973</t>
  </si>
  <si>
    <t>ვიქტორ ჯელაძე</t>
  </si>
  <si>
    <t>ვლადიმერ ილაზარიაშვილი</t>
  </si>
  <si>
    <t>თელავი, ნაფარული 23-ე ქ. #1</t>
  </si>
  <si>
    <t>20001041162</t>
  </si>
  <si>
    <t>იოსები ბერიკაშვილი</t>
  </si>
  <si>
    <t>12001012960</t>
  </si>
  <si>
    <t>ქ. მარტვილი, თავისუფლების ქ. #17</t>
  </si>
  <si>
    <t>41.09.39.294</t>
  </si>
  <si>
    <t>29001027596</t>
  </si>
  <si>
    <t>შორენა გაბისონია</t>
  </si>
  <si>
    <t>შ.პ.ს რობი 2009</t>
  </si>
  <si>
    <t>43,37 კვ/მ</t>
  </si>
  <si>
    <t>ელიზბარ ფრუიძე</t>
  </si>
  <si>
    <t>ჯემალ ბერიძე</t>
  </si>
  <si>
    <t>179,7 კვ/მ</t>
  </si>
  <si>
    <t>შორენა ქიმაძე</t>
  </si>
  <si>
    <t>155,65 კვ/მ</t>
  </si>
  <si>
    <t>ზურაბ ბახტიაროვი</t>
  </si>
  <si>
    <t>ქ. თბილისი ვაჟა-ფშაველას გამზირი 33</t>
  </si>
  <si>
    <t>08/18/2020</t>
  </si>
  <si>
    <t>01006009881</t>
  </si>
  <si>
    <t>01030016617</t>
  </si>
  <si>
    <t>01009003567</t>
  </si>
  <si>
    <t>54001013777</t>
  </si>
  <si>
    <t>61002015180</t>
  </si>
  <si>
    <t>37001024246</t>
  </si>
  <si>
    <t>37001057015</t>
  </si>
  <si>
    <t>37001001076</t>
  </si>
  <si>
    <t>01008003329</t>
  </si>
  <si>
    <t>01024002540</t>
  </si>
  <si>
    <t>01001006444</t>
  </si>
  <si>
    <t>01001001657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</si>
</sst>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2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000000"/>
      <name val="Geo_WWW_Times"/>
      <family val="1"/>
    </font>
    <font>
      <sz val="11"/>
      <color indexed="8"/>
      <name val="Calibri"/>
      <family val="2"/>
    </font>
    <font>
      <b/>
      <sz val="11"/>
      <name val="Sylfaen"/>
      <family val="1"/>
    </font>
    <font>
      <sz val="10"/>
      <name val="Arial"/>
      <charset val="1"/>
    </font>
    <font>
      <sz val="10"/>
      <name val="Sylfaen"/>
      <family val="2"/>
      <charset val="1"/>
      <scheme val="minor"/>
    </font>
    <font>
      <sz val="12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7" fillId="0" borderId="0"/>
    <xf numFmtId="0" fontId="12" fillId="0" borderId="0" applyNumberFormat="0" applyFont="0" applyFill="0" applyBorder="0" applyAlignment="0" applyProtection="0"/>
    <xf numFmtId="44" fontId="39" fillId="0" borderId="0" applyFont="0" applyFill="0" applyBorder="0" applyAlignment="0" applyProtection="0"/>
  </cellStyleXfs>
  <cellXfs count="522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14" fontId="20" fillId="0" borderId="40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3" fillId="0" borderId="43" xfId="9" applyFont="1" applyBorder="1" applyAlignment="1" applyProtection="1">
      <alignment vertical="center"/>
      <protection locked="0"/>
    </xf>
    <xf numFmtId="0" fontId="33" fillId="0" borderId="42" xfId="9" applyFont="1" applyBorder="1" applyAlignment="1" applyProtection="1">
      <alignment vertical="center" wrapText="1"/>
      <protection locked="0"/>
    </xf>
    <xf numFmtId="49" fontId="33" fillId="0" borderId="35" xfId="9" applyNumberFormat="1" applyFont="1" applyBorder="1" applyAlignment="1" applyProtection="1">
      <alignment vertical="center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35" xfId="9" applyFont="1" applyFill="1" applyBorder="1" applyAlignment="1" applyProtection="1">
      <alignment vertical="center" wrapText="1"/>
      <protection locked="0"/>
    </xf>
    <xf numFmtId="0" fontId="33" fillId="4" borderId="44" xfId="9" applyFont="1" applyFill="1" applyBorder="1" applyAlignment="1" applyProtection="1">
      <alignment vertical="center"/>
      <protection locked="0"/>
    </xf>
    <xf numFmtId="0" fontId="33" fillId="0" borderId="45" xfId="9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26" fillId="0" borderId="8" xfId="2" applyFont="1" applyFill="1" applyBorder="1" applyAlignment="1" applyProtection="1">
      <alignment horizontal="right" vertical="top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</xf>
    <xf numFmtId="1" fontId="23" fillId="5" borderId="1" xfId="0" applyNumberFormat="1" applyFont="1" applyFill="1" applyBorder="1" applyAlignment="1" applyProtection="1">
      <alignment horizontal="right" vertical="center" wrapText="1"/>
    </xf>
    <xf numFmtId="1" fontId="23" fillId="5" borderId="1" xfId="0" applyNumberFormat="1" applyFont="1" applyFill="1" applyBorder="1" applyProtection="1"/>
    <xf numFmtId="1" fontId="18" fillId="0" borderId="1" xfId="0" applyNumberFormat="1" applyFont="1" applyBorder="1" applyProtection="1">
      <protection locked="0"/>
    </xf>
    <xf numFmtId="1" fontId="26" fillId="5" borderId="7" xfId="2" applyNumberFormat="1" applyFont="1" applyFill="1" applyBorder="1" applyAlignment="1" applyProtection="1">
      <alignment horizontal="right" vertical="top" wrapText="1"/>
      <protection locked="0"/>
    </xf>
    <xf numFmtId="0" fontId="20" fillId="0" borderId="1" xfId="16" applyFont="1" applyFill="1" applyBorder="1" applyAlignment="1" applyProtection="1">
      <alignment horizontal="center" vertical="center" wrapText="1"/>
      <protection locked="0"/>
    </xf>
    <xf numFmtId="0" fontId="20" fillId="0" borderId="1" xfId="16" applyFont="1" applyFill="1" applyBorder="1" applyAlignment="1" applyProtection="1">
      <alignment vertical="center" wrapText="1"/>
      <protection locked="0"/>
    </xf>
    <xf numFmtId="0" fontId="20" fillId="0" borderId="1" xfId="16" applyFont="1" applyFill="1" applyBorder="1" applyAlignment="1" applyProtection="1">
      <alignment horizontal="left" vertical="center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 wrapText="1"/>
      <protection locked="0"/>
    </xf>
    <xf numFmtId="1" fontId="18" fillId="0" borderId="0" xfId="0" applyNumberFormat="1" applyFont="1" applyProtection="1">
      <protection locked="0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36" fillId="0" borderId="1" xfId="0" applyFont="1" applyBorder="1"/>
    <xf numFmtId="0" fontId="20" fillId="0" borderId="1" xfId="16" applyFont="1" applyBorder="1" applyAlignment="1" applyProtection="1">
      <alignment vertical="center" wrapText="1"/>
      <protection locked="0"/>
    </xf>
    <xf numFmtId="0" fontId="20" fillId="0" borderId="2" xfId="16" applyFont="1" applyBorder="1" applyAlignment="1" applyProtection="1">
      <alignment vertical="center" wrapText="1"/>
      <protection locked="0"/>
    </xf>
    <xf numFmtId="0" fontId="20" fillId="0" borderId="35" xfId="16" applyFont="1" applyFill="1" applyBorder="1" applyAlignment="1" applyProtection="1">
      <alignment vertical="center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5" borderId="0" xfId="9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29" fillId="5" borderId="0" xfId="9" applyFont="1" applyFill="1" applyBorder="1" applyAlignment="1" applyProtection="1">
      <alignment horizontal="center" vertical="center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4" fontId="33" fillId="0" borderId="1" xfId="9" applyNumberFormat="1" applyFont="1" applyBorder="1" applyAlignment="1" applyProtection="1">
      <alignment horizontal="center" vertical="center" wrapText="1"/>
      <protection locked="0"/>
    </xf>
    <xf numFmtId="14" fontId="33" fillId="0" borderId="23" xfId="9" applyNumberFormat="1" applyFont="1" applyBorder="1" applyAlignment="1" applyProtection="1">
      <alignment horizontal="center" vertical="center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49" fontId="20" fillId="2" borderId="0" xfId="9" applyNumberFormat="1" applyFont="1" applyFill="1" applyBorder="1" applyAlignment="1" applyProtection="1">
      <alignment horizontal="center" vertical="center"/>
      <protection locked="0"/>
    </xf>
    <xf numFmtId="0" fontId="20" fillId="2" borderId="0" xfId="9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8" fillId="0" borderId="1" xfId="1" applyFont="1" applyBorder="1" applyAlignment="1" applyProtection="1">
      <alignment horizontal="left" vertical="center" wrapText="1"/>
      <protection locked="0"/>
    </xf>
    <xf numFmtId="3" fontId="23" fillId="5" borderId="0" xfId="0" applyNumberFormat="1" applyFont="1" applyFill="1" applyBorder="1" applyProtection="1"/>
    <xf numFmtId="0" fontId="29" fillId="0" borderId="2" xfId="5" applyFont="1" applyBorder="1" applyAlignment="1" applyProtection="1">
      <alignment horizontal="center" wrapText="1"/>
      <protection locked="0"/>
    </xf>
    <xf numFmtId="0" fontId="21" fillId="0" borderId="0" xfId="4" applyFont="1" applyBorder="1" applyProtection="1">
      <protection locked="0"/>
    </xf>
    <xf numFmtId="0" fontId="20" fillId="0" borderId="0" xfId="4" applyFont="1" applyBorder="1" applyAlignment="1" applyProtection="1">
      <alignment vertical="center" wrapText="1"/>
      <protection locked="0"/>
    </xf>
    <xf numFmtId="0" fontId="25" fillId="0" borderId="26" xfId="2" applyFont="1" applyFill="1" applyBorder="1" applyAlignment="1" applyProtection="1">
      <alignment horizontal="left" vertical="top" wrapText="1"/>
      <protection locked="0"/>
    </xf>
    <xf numFmtId="14" fontId="12" fillId="0" borderId="1" xfId="3" applyNumberFormat="1" applyFill="1" applyBorder="1" applyProtection="1">
      <protection locked="0"/>
    </xf>
    <xf numFmtId="49" fontId="25" fillId="0" borderId="7" xfId="2" applyNumberFormat="1" applyFont="1" applyFill="1" applyBorder="1" applyAlignment="1" applyProtection="1">
      <alignment horizontal="left" vertical="top" wrapText="1"/>
      <protection locked="0"/>
    </xf>
    <xf numFmtId="14" fontId="12" fillId="0" borderId="35" xfId="3" applyNumberFormat="1" applyFill="1" applyBorder="1" applyProtection="1">
      <protection locked="0"/>
    </xf>
    <xf numFmtId="1" fontId="25" fillId="0" borderId="9" xfId="2" applyNumberFormat="1" applyFont="1" applyFill="1" applyBorder="1" applyAlignment="1" applyProtection="1">
      <alignment horizontal="left" vertical="top" wrapText="1"/>
      <protection locked="0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/>
      <protection locked="0"/>
    </xf>
    <xf numFmtId="0" fontId="20" fillId="0" borderId="1" xfId="16" applyFont="1" applyFill="1" applyBorder="1" applyAlignment="1" applyProtection="1">
      <alignment horizontal="left" vertical="center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9" xfId="2" applyNumberFormat="1" applyFont="1" applyFill="1" applyBorder="1" applyAlignment="1" applyProtection="1">
      <alignment horizontal="left" vertical="top" wrapText="1"/>
      <protection locked="0"/>
    </xf>
    <xf numFmtId="14" fontId="38" fillId="0" borderId="2" xfId="5" applyNumberFormat="1" applyFont="1" applyBorder="1" applyAlignment="1" applyProtection="1">
      <alignment wrapText="1"/>
      <protection locked="0"/>
    </xf>
    <xf numFmtId="0" fontId="23" fillId="0" borderId="8" xfId="2" applyFont="1" applyFill="1" applyBorder="1" applyAlignment="1" applyProtection="1">
      <alignment horizontal="right" vertical="top" wrapText="1"/>
      <protection locked="0"/>
    </xf>
    <xf numFmtId="3" fontId="18" fillId="5" borderId="0" xfId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 applyBorder="1"/>
    <xf numFmtId="1" fontId="26" fillId="5" borderId="6" xfId="2" applyNumberFormat="1" applyFont="1" applyFill="1" applyBorder="1" applyAlignment="1" applyProtection="1">
      <alignment horizontal="right" vertical="top" wrapText="1"/>
      <protection locked="0"/>
    </xf>
    <xf numFmtId="49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 wrapText="1"/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168" fontId="33" fillId="0" borderId="2" xfId="17" applyNumberFormat="1" applyFont="1" applyFill="1" applyBorder="1" applyAlignment="1" applyProtection="1">
      <alignment horizontal="left" vertical="center" wrapText="1"/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3" fillId="0" borderId="1" xfId="20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20" applyNumberFormat="1" applyFont="1" applyFill="1" applyBorder="1"/>
    <xf numFmtId="0" fontId="0" fillId="0" borderId="1" xfId="0" applyFill="1" applyBorder="1" applyAlignment="1">
      <alignment wrapText="1"/>
    </xf>
    <xf numFmtId="44" fontId="18" fillId="0" borderId="1" xfId="20" applyFont="1" applyFill="1" applyBorder="1" applyAlignment="1" applyProtection="1">
      <alignment horizontal="left" vertical="center" wrapText="1" indent="1"/>
    </xf>
    <xf numFmtId="2" fontId="18" fillId="0" borderId="1" xfId="2" applyNumberFormat="1" applyFont="1" applyFill="1" applyBorder="1" applyAlignment="1" applyProtection="1">
      <alignment horizontal="right" vertical="top"/>
      <protection locked="0"/>
    </xf>
    <xf numFmtId="4" fontId="18" fillId="0" borderId="0" xfId="3" applyNumberFormat="1" applyFont="1" applyProtection="1"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5" xfId="1" applyFont="1" applyFill="1" applyBorder="1" applyAlignment="1" applyProtection="1">
      <alignment horizontal="center" vertical="center" wrapText="1"/>
    </xf>
    <xf numFmtId="0" fontId="18" fillId="0" borderId="4" xfId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35" xfId="16" applyFont="1" applyFill="1" applyBorder="1" applyAlignment="1" applyProtection="1">
      <alignment horizontal="center" vertical="center" wrapText="1"/>
      <protection locked="0"/>
    </xf>
    <xf numFmtId="0" fontId="20" fillId="0" borderId="34" xfId="16" applyFont="1" applyFill="1" applyBorder="1" applyAlignment="1" applyProtection="1">
      <alignment horizontal="center" vertical="center" wrapText="1"/>
      <protection locked="0"/>
    </xf>
    <xf numFmtId="0" fontId="20" fillId="0" borderId="2" xfId="16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5" xfId="16" applyFont="1" applyBorder="1" applyAlignment="1" applyProtection="1">
      <alignment horizontal="center" vertical="center" wrapText="1"/>
      <protection locked="0"/>
    </xf>
    <xf numFmtId="0" fontId="20" fillId="0" borderId="34" xfId="16" applyFont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49" fontId="25" fillId="0" borderId="9" xfId="2" applyNumberFormat="1" applyFont="1" applyFill="1" applyBorder="1" applyAlignment="1" applyProtection="1">
      <alignment horizontal="left" vertical="top" wrapText="1"/>
      <protection locked="0"/>
    </xf>
  </cellXfs>
  <cellStyles count="21">
    <cellStyle name="Currency" xfId="20" builtinId="4"/>
    <cellStyle name="Normal" xfId="0" builtinId="0"/>
    <cellStyle name="Normal 2" xfId="2"/>
    <cellStyle name="Normal 2 77" xfId="19"/>
    <cellStyle name="Normal 3" xfId="3"/>
    <cellStyle name="Normal 3 2" xfId="18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2 2" xfId="17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171450</xdr:rowOff>
    </xdr:from>
    <xdr:to>
      <xdr:col>2</xdr:col>
      <xdr:colOff>1495425</xdr:colOff>
      <xdr:row>18</xdr:row>
      <xdr:rowOff>171450</xdr:rowOff>
    </xdr:to>
    <xdr:cxnSp macro="">
      <xdr:nvCxnSpPr>
        <xdr:cNvPr id="2" name="Straight Connector 1"/>
        <xdr:cNvCxnSpPr/>
      </xdr:nvCxnSpPr>
      <xdr:spPr>
        <a:xfrm>
          <a:off x="1577340" y="42604563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18</xdr:row>
      <xdr:rowOff>152400</xdr:rowOff>
    </xdr:from>
    <xdr:to>
      <xdr:col>7</xdr:col>
      <xdr:colOff>9525</xdr:colOff>
      <xdr:row>18</xdr:row>
      <xdr:rowOff>152400</xdr:rowOff>
    </xdr:to>
    <xdr:cxnSp macro="">
      <xdr:nvCxnSpPr>
        <xdr:cNvPr id="3" name="Straight Connector 2"/>
        <xdr:cNvCxnSpPr/>
      </xdr:nvCxnSpPr>
      <xdr:spPr>
        <a:xfrm>
          <a:off x="4343400" y="426026580"/>
          <a:ext cx="34232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171450</xdr:rowOff>
    </xdr:from>
    <xdr:to>
      <xdr:col>2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28</xdr:row>
      <xdr:rowOff>152400</xdr:rowOff>
    </xdr:from>
    <xdr:to>
      <xdr:col>7</xdr:col>
      <xdr:colOff>9525</xdr:colOff>
      <xdr:row>28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tabSelected="1" view="pageBreakPreview" topLeftCell="A28" zoomScaleNormal="100" zoomScaleSheetLayoutView="100" workbookViewId="0">
      <selection activeCell="F33" sqref="F33"/>
    </sheetView>
  </sheetViews>
  <sheetFormatPr defaultColWidth="9.140625" defaultRowHeight="15" x14ac:dyDescent="0.2"/>
  <cols>
    <col min="1" max="1" width="6.28515625" style="253" bestFit="1" customWidth="1"/>
    <col min="2" max="2" width="13.140625" style="289" customWidth="1"/>
    <col min="3" max="3" width="17.85546875" style="253" customWidth="1"/>
    <col min="4" max="4" width="15.140625" style="253" customWidth="1"/>
    <col min="5" max="5" width="24.5703125" style="253" customWidth="1"/>
    <col min="6" max="6" width="19.140625" style="254" customWidth="1"/>
    <col min="7" max="7" width="21.5703125" style="254" customWidth="1"/>
    <col min="8" max="8" width="19.140625" style="254" customWidth="1"/>
    <col min="9" max="9" width="16.42578125" style="253" bestFit="1" customWidth="1"/>
    <col min="10" max="10" width="17.42578125" style="253" customWidth="1"/>
    <col min="11" max="11" width="13.140625" style="253" bestFit="1" customWidth="1"/>
    <col min="12" max="12" width="15.28515625" style="253" customWidth="1"/>
    <col min="13" max="16384" width="9.140625" style="253"/>
  </cols>
  <sheetData>
    <row r="1" spans="1:12" s="264" customFormat="1" x14ac:dyDescent="0.2">
      <c r="A1" s="324" t="s">
        <v>289</v>
      </c>
      <c r="B1" s="431"/>
      <c r="C1" s="312"/>
      <c r="D1" s="312"/>
      <c r="E1" s="313"/>
      <c r="F1" s="308"/>
      <c r="G1" s="313"/>
      <c r="H1" s="323"/>
      <c r="I1" s="312"/>
      <c r="J1" s="313"/>
      <c r="K1" s="313"/>
      <c r="L1" s="322" t="s">
        <v>97</v>
      </c>
    </row>
    <row r="2" spans="1:12" s="264" customFormat="1" x14ac:dyDescent="0.2">
      <c r="A2" s="321" t="s">
        <v>128</v>
      </c>
      <c r="B2" s="431"/>
      <c r="C2" s="312"/>
      <c r="D2" s="312"/>
      <c r="E2" s="313"/>
      <c r="F2" s="308"/>
      <c r="G2" s="313"/>
      <c r="H2" s="320"/>
      <c r="I2" s="312"/>
      <c r="J2" s="313"/>
      <c r="K2" s="313"/>
      <c r="L2" s="319" t="s">
        <v>2180</v>
      </c>
    </row>
    <row r="3" spans="1:12" s="264" customFormat="1" x14ac:dyDescent="0.2">
      <c r="A3" s="318"/>
      <c r="B3" s="431"/>
      <c r="C3" s="317"/>
      <c r="D3" s="316"/>
      <c r="E3" s="313"/>
      <c r="F3" s="315"/>
      <c r="G3" s="313"/>
      <c r="H3" s="313"/>
      <c r="I3" s="308"/>
      <c r="J3" s="312"/>
      <c r="K3" s="312"/>
      <c r="L3" s="311"/>
    </row>
    <row r="4" spans="1:12" s="264" customFormat="1" x14ac:dyDescent="0.2">
      <c r="A4" s="345" t="s">
        <v>257</v>
      </c>
      <c r="B4" s="432"/>
      <c r="C4" s="308"/>
      <c r="D4" s="352"/>
      <c r="E4" s="353"/>
      <c r="F4" s="314"/>
      <c r="G4" s="313"/>
      <c r="H4" s="354"/>
      <c r="I4" s="353"/>
      <c r="J4" s="312"/>
      <c r="K4" s="313"/>
      <c r="L4" s="311"/>
    </row>
    <row r="5" spans="1:12" s="264" customFormat="1" ht="15.75" thickBot="1" x14ac:dyDescent="0.25">
      <c r="A5" s="479" t="s">
        <v>480</v>
      </c>
      <c r="B5" s="479"/>
      <c r="C5" s="479"/>
      <c r="D5" s="479"/>
      <c r="E5" s="479"/>
      <c r="F5" s="479"/>
      <c r="G5" s="314"/>
      <c r="H5" s="314"/>
      <c r="I5" s="313"/>
      <c r="J5" s="312"/>
      <c r="K5" s="312"/>
      <c r="L5" s="311"/>
    </row>
    <row r="6" spans="1:12" ht="15.75" thickBot="1" x14ac:dyDescent="0.25">
      <c r="A6" s="310"/>
      <c r="B6" s="433"/>
      <c r="C6" s="309"/>
      <c r="D6" s="309"/>
      <c r="E6" s="309"/>
      <c r="F6" s="308"/>
      <c r="G6" s="308"/>
      <c r="H6" s="308"/>
      <c r="I6" s="482" t="s">
        <v>405</v>
      </c>
      <c r="J6" s="483"/>
      <c r="K6" s="484"/>
      <c r="L6" s="307"/>
    </row>
    <row r="7" spans="1:12" s="295" customFormat="1" ht="51.75" thickBot="1" x14ac:dyDescent="0.25">
      <c r="A7" s="306" t="s">
        <v>64</v>
      </c>
      <c r="B7" s="305" t="s">
        <v>129</v>
      </c>
      <c r="C7" s="305" t="s">
        <v>404</v>
      </c>
      <c r="D7" s="304" t="s">
        <v>263</v>
      </c>
      <c r="E7" s="303" t="s">
        <v>403</v>
      </c>
      <c r="F7" s="302" t="s">
        <v>402</v>
      </c>
      <c r="G7" s="301" t="s">
        <v>216</v>
      </c>
      <c r="H7" s="300" t="s">
        <v>213</v>
      </c>
      <c r="I7" s="299" t="s">
        <v>401</v>
      </c>
      <c r="J7" s="298" t="s">
        <v>260</v>
      </c>
      <c r="K7" s="297" t="s">
        <v>217</v>
      </c>
      <c r="L7" s="296" t="s">
        <v>218</v>
      </c>
    </row>
    <row r="8" spans="1:12" s="289" customFormat="1" ht="15.75" thickBot="1" x14ac:dyDescent="0.25">
      <c r="A8" s="293">
        <v>1</v>
      </c>
      <c r="B8" s="292">
        <v>2</v>
      </c>
      <c r="C8" s="294">
        <v>3</v>
      </c>
      <c r="D8" s="294">
        <v>4</v>
      </c>
      <c r="E8" s="293">
        <v>5</v>
      </c>
      <c r="F8" s="292">
        <v>6</v>
      </c>
      <c r="G8" s="294">
        <v>7</v>
      </c>
      <c r="H8" s="292">
        <v>8</v>
      </c>
      <c r="I8" s="293">
        <v>9</v>
      </c>
      <c r="J8" s="292">
        <v>10</v>
      </c>
      <c r="K8" s="291">
        <v>11</v>
      </c>
      <c r="L8" s="290">
        <v>12</v>
      </c>
    </row>
    <row r="9" spans="1:12" ht="45" customHeight="1" x14ac:dyDescent="0.2">
      <c r="A9" s="288">
        <v>1</v>
      </c>
      <c r="B9" s="434">
        <v>43872</v>
      </c>
      <c r="C9" s="280" t="s">
        <v>2185</v>
      </c>
      <c r="D9" s="280">
        <v>10000</v>
      </c>
      <c r="E9" s="287" t="s">
        <v>2186</v>
      </c>
      <c r="F9" s="465" t="s">
        <v>2188</v>
      </c>
      <c r="G9" s="280" t="s">
        <v>2190</v>
      </c>
      <c r="H9" s="286" t="s">
        <v>478</v>
      </c>
      <c r="I9" s="285"/>
      <c r="J9" s="284"/>
      <c r="K9" s="283"/>
      <c r="L9" s="282"/>
    </row>
    <row r="10" spans="1:12" ht="45" customHeight="1" x14ac:dyDescent="0.2">
      <c r="A10" s="281">
        <v>2</v>
      </c>
      <c r="B10" s="434">
        <v>43932</v>
      </c>
      <c r="C10" s="280" t="s">
        <v>2185</v>
      </c>
      <c r="D10" s="280">
        <v>60000</v>
      </c>
      <c r="E10" s="279" t="s">
        <v>2187</v>
      </c>
      <c r="F10" s="465">
        <v>54001003871</v>
      </c>
      <c r="G10" s="280" t="s">
        <v>2189</v>
      </c>
      <c r="H10" s="286" t="s">
        <v>478</v>
      </c>
      <c r="I10" s="278"/>
      <c r="J10" s="277"/>
      <c r="K10" s="276"/>
      <c r="L10" s="275"/>
    </row>
    <row r="11" spans="1:12" ht="45" customHeight="1" x14ac:dyDescent="0.2">
      <c r="A11" s="281">
        <v>3</v>
      </c>
      <c r="B11" s="434">
        <v>44115</v>
      </c>
      <c r="C11" s="280" t="s">
        <v>2185</v>
      </c>
      <c r="D11" s="280">
        <v>60000</v>
      </c>
      <c r="E11" s="279" t="s">
        <v>2191</v>
      </c>
      <c r="F11" s="465">
        <v>61004001258</v>
      </c>
      <c r="G11" s="280" t="s">
        <v>2197</v>
      </c>
      <c r="H11" s="286" t="s">
        <v>478</v>
      </c>
      <c r="I11" s="278"/>
      <c r="J11" s="277"/>
      <c r="K11" s="276"/>
      <c r="L11" s="275"/>
    </row>
    <row r="12" spans="1:12" ht="45" customHeight="1" x14ac:dyDescent="0.2">
      <c r="A12" s="288">
        <v>4</v>
      </c>
      <c r="B12" s="434">
        <v>44115</v>
      </c>
      <c r="C12" s="280" t="s">
        <v>2185</v>
      </c>
      <c r="D12" s="280">
        <v>60000</v>
      </c>
      <c r="E12" s="279" t="s">
        <v>2192</v>
      </c>
      <c r="F12" s="465">
        <v>35001027998</v>
      </c>
      <c r="G12" s="280" t="s">
        <v>2198</v>
      </c>
      <c r="H12" s="286" t="s">
        <v>478</v>
      </c>
      <c r="I12" s="278"/>
      <c r="J12" s="277"/>
      <c r="K12" s="276"/>
      <c r="L12" s="275"/>
    </row>
    <row r="13" spans="1:12" ht="45" customHeight="1" x14ac:dyDescent="0.2">
      <c r="A13" s="288">
        <v>5</v>
      </c>
      <c r="B13" s="434">
        <v>44115</v>
      </c>
      <c r="C13" s="280" t="s">
        <v>2185</v>
      </c>
      <c r="D13" s="280">
        <v>60000</v>
      </c>
      <c r="E13" s="279" t="s">
        <v>2193</v>
      </c>
      <c r="F13" s="465" t="s">
        <v>2431</v>
      </c>
      <c r="G13" s="280" t="s">
        <v>2199</v>
      </c>
      <c r="H13" s="286" t="s">
        <v>478</v>
      </c>
      <c r="I13" s="278"/>
      <c r="J13" s="277"/>
      <c r="K13" s="276"/>
      <c r="L13" s="275"/>
    </row>
    <row r="14" spans="1:12" ht="45" customHeight="1" x14ac:dyDescent="0.2">
      <c r="A14" s="281">
        <v>6</v>
      </c>
      <c r="B14" s="434">
        <v>44115</v>
      </c>
      <c r="C14" s="280" t="s">
        <v>2185</v>
      </c>
      <c r="D14" s="280">
        <v>40000</v>
      </c>
      <c r="E14" s="279" t="s">
        <v>2194</v>
      </c>
      <c r="F14" s="465" t="s">
        <v>2432</v>
      </c>
      <c r="G14" s="280" t="s">
        <v>2200</v>
      </c>
      <c r="H14" s="286" t="s">
        <v>478</v>
      </c>
      <c r="I14" s="278"/>
      <c r="J14" s="277"/>
      <c r="K14" s="276"/>
      <c r="L14" s="275"/>
    </row>
    <row r="15" spans="1:12" ht="45" customHeight="1" x14ac:dyDescent="0.2">
      <c r="A15" s="281">
        <v>7</v>
      </c>
      <c r="B15" s="434">
        <v>44115</v>
      </c>
      <c r="C15" s="280" t="s">
        <v>2185</v>
      </c>
      <c r="D15" s="280">
        <v>60000</v>
      </c>
      <c r="E15" s="279" t="s">
        <v>2195</v>
      </c>
      <c r="F15" s="465" t="s">
        <v>2433</v>
      </c>
      <c r="G15" s="280" t="s">
        <v>2201</v>
      </c>
      <c r="H15" s="286" t="s">
        <v>478</v>
      </c>
      <c r="I15" s="278"/>
      <c r="J15" s="277"/>
      <c r="K15" s="276"/>
      <c r="L15" s="275"/>
    </row>
    <row r="16" spans="1:12" ht="45" customHeight="1" x14ac:dyDescent="0.2">
      <c r="A16" s="288">
        <v>8</v>
      </c>
      <c r="B16" s="434">
        <v>44085</v>
      </c>
      <c r="C16" s="280" t="s">
        <v>2185</v>
      </c>
      <c r="D16" s="280">
        <v>30000</v>
      </c>
      <c r="E16" s="279" t="s">
        <v>2196</v>
      </c>
      <c r="F16" s="465" t="s">
        <v>2434</v>
      </c>
      <c r="G16" s="280" t="s">
        <v>2202</v>
      </c>
      <c r="H16" s="286" t="s">
        <v>478</v>
      </c>
      <c r="I16" s="278"/>
      <c r="J16" s="277"/>
      <c r="K16" s="276"/>
      <c r="L16" s="275"/>
    </row>
    <row r="17" spans="1:12" ht="45" customHeight="1" x14ac:dyDescent="0.2">
      <c r="A17" s="288">
        <v>9</v>
      </c>
      <c r="B17" s="434">
        <v>44176</v>
      </c>
      <c r="C17" s="280" t="s">
        <v>2185</v>
      </c>
      <c r="D17" s="280">
        <v>25000</v>
      </c>
      <c r="E17" s="279" t="s">
        <v>2203</v>
      </c>
      <c r="F17" s="465" t="s">
        <v>2435</v>
      </c>
      <c r="G17" s="280" t="s">
        <v>2211</v>
      </c>
      <c r="H17" s="286" t="s">
        <v>478</v>
      </c>
      <c r="I17" s="278"/>
      <c r="J17" s="277"/>
      <c r="K17" s="276"/>
      <c r="L17" s="275"/>
    </row>
    <row r="18" spans="1:12" ht="45" customHeight="1" x14ac:dyDescent="0.2">
      <c r="A18" s="281">
        <v>10</v>
      </c>
      <c r="B18" s="434">
        <v>44176</v>
      </c>
      <c r="C18" s="280" t="s">
        <v>2185</v>
      </c>
      <c r="D18" s="280">
        <v>20000</v>
      </c>
      <c r="E18" s="287" t="s">
        <v>2204</v>
      </c>
      <c r="F18" s="465" t="s">
        <v>2436</v>
      </c>
      <c r="G18" s="280" t="s">
        <v>2212</v>
      </c>
      <c r="H18" s="286" t="s">
        <v>478</v>
      </c>
      <c r="I18" s="278"/>
      <c r="J18" s="277"/>
      <c r="K18" s="276"/>
      <c r="L18" s="275"/>
    </row>
    <row r="19" spans="1:12" ht="45" customHeight="1" x14ac:dyDescent="0.2">
      <c r="A19" s="281">
        <v>11</v>
      </c>
      <c r="B19" s="434">
        <v>44176</v>
      </c>
      <c r="C19" s="280" t="s">
        <v>2185</v>
      </c>
      <c r="D19" s="280">
        <v>20000</v>
      </c>
      <c r="E19" s="287" t="s">
        <v>2205</v>
      </c>
      <c r="F19" s="465" t="s">
        <v>2437</v>
      </c>
      <c r="G19" s="280" t="s">
        <v>2213</v>
      </c>
      <c r="H19" s="286" t="s">
        <v>478</v>
      </c>
      <c r="I19" s="278"/>
      <c r="J19" s="277"/>
      <c r="K19" s="276"/>
      <c r="L19" s="275"/>
    </row>
    <row r="20" spans="1:12" ht="45" customHeight="1" x14ac:dyDescent="0.2">
      <c r="A20" s="288">
        <v>12</v>
      </c>
      <c r="B20" s="434">
        <v>44176</v>
      </c>
      <c r="C20" s="280" t="s">
        <v>2185</v>
      </c>
      <c r="D20" s="280">
        <v>5000</v>
      </c>
      <c r="E20" s="287" t="s">
        <v>2206</v>
      </c>
      <c r="F20" s="465" t="s">
        <v>2438</v>
      </c>
      <c r="G20" s="280" t="s">
        <v>2214</v>
      </c>
      <c r="H20" s="286" t="s">
        <v>478</v>
      </c>
      <c r="I20" s="278"/>
      <c r="J20" s="277"/>
      <c r="K20" s="276"/>
      <c r="L20" s="275"/>
    </row>
    <row r="21" spans="1:12" ht="45" customHeight="1" x14ac:dyDescent="0.2">
      <c r="A21" s="288">
        <v>13</v>
      </c>
      <c r="B21" s="434">
        <v>44176</v>
      </c>
      <c r="C21" s="280" t="s">
        <v>2185</v>
      </c>
      <c r="D21" s="280">
        <v>15000</v>
      </c>
      <c r="E21" s="287" t="s">
        <v>2207</v>
      </c>
      <c r="F21" s="465">
        <v>61006004351</v>
      </c>
      <c r="G21" s="280" t="s">
        <v>2215</v>
      </c>
      <c r="H21" s="286" t="s">
        <v>478</v>
      </c>
      <c r="I21" s="278"/>
      <c r="J21" s="277"/>
      <c r="K21" s="276"/>
      <c r="L21" s="275"/>
    </row>
    <row r="22" spans="1:12" ht="45" customHeight="1" x14ac:dyDescent="0.2">
      <c r="A22" s="281">
        <v>14</v>
      </c>
      <c r="B22" s="434">
        <v>44176</v>
      </c>
      <c r="C22" s="280" t="s">
        <v>2185</v>
      </c>
      <c r="D22" s="280">
        <v>15000</v>
      </c>
      <c r="E22" s="287" t="s">
        <v>2208</v>
      </c>
      <c r="F22" s="465">
        <v>61002009697</v>
      </c>
      <c r="G22" s="280" t="s">
        <v>2216</v>
      </c>
      <c r="H22" s="286" t="s">
        <v>478</v>
      </c>
      <c r="I22" s="278"/>
      <c r="J22" s="277"/>
      <c r="K22" s="276"/>
      <c r="L22" s="275"/>
    </row>
    <row r="23" spans="1:12" ht="45" customHeight="1" x14ac:dyDescent="0.2">
      <c r="A23" s="281">
        <v>15</v>
      </c>
      <c r="B23" s="434">
        <v>44176</v>
      </c>
      <c r="C23" s="280" t="s">
        <v>2185</v>
      </c>
      <c r="D23" s="280">
        <v>60000</v>
      </c>
      <c r="E23" s="287" t="s">
        <v>2209</v>
      </c>
      <c r="F23" s="465" t="s">
        <v>2439</v>
      </c>
      <c r="G23" s="280" t="s">
        <v>2217</v>
      </c>
      <c r="H23" s="286" t="s">
        <v>478</v>
      </c>
      <c r="I23" s="278"/>
      <c r="J23" s="277"/>
      <c r="K23" s="276"/>
      <c r="L23" s="275"/>
    </row>
    <row r="24" spans="1:12" ht="45" customHeight="1" x14ac:dyDescent="0.2">
      <c r="A24" s="288">
        <v>16</v>
      </c>
      <c r="B24" s="434">
        <v>44176</v>
      </c>
      <c r="C24" s="280" t="s">
        <v>2185</v>
      </c>
      <c r="D24" s="280">
        <v>40000</v>
      </c>
      <c r="E24" s="287" t="s">
        <v>2210</v>
      </c>
      <c r="F24" s="465">
        <v>61004016288</v>
      </c>
      <c r="G24" s="280" t="s">
        <v>2218</v>
      </c>
      <c r="H24" s="286" t="s">
        <v>478</v>
      </c>
      <c r="I24" s="278"/>
      <c r="J24" s="277"/>
      <c r="K24" s="276"/>
      <c r="L24" s="275"/>
    </row>
    <row r="25" spans="1:12" ht="45" customHeight="1" x14ac:dyDescent="0.2">
      <c r="A25" s="288">
        <v>17</v>
      </c>
      <c r="B25" s="434">
        <v>44176</v>
      </c>
      <c r="C25" s="280" t="s">
        <v>2185</v>
      </c>
      <c r="D25" s="280">
        <v>10000</v>
      </c>
      <c r="E25" s="287" t="s">
        <v>2210</v>
      </c>
      <c r="F25" s="465">
        <v>61004016288</v>
      </c>
      <c r="G25" s="280" t="s">
        <v>2218</v>
      </c>
      <c r="H25" s="286" t="s">
        <v>478</v>
      </c>
      <c r="I25" s="278"/>
      <c r="J25" s="277"/>
      <c r="K25" s="276"/>
      <c r="L25" s="275"/>
    </row>
    <row r="26" spans="1:12" ht="45" customHeight="1" x14ac:dyDescent="0.2">
      <c r="A26" s="281">
        <v>18</v>
      </c>
      <c r="B26" s="434" t="s">
        <v>2374</v>
      </c>
      <c r="C26" s="280" t="s">
        <v>2185</v>
      </c>
      <c r="D26" s="280">
        <v>60000</v>
      </c>
      <c r="E26" s="287" t="s">
        <v>2367</v>
      </c>
      <c r="F26" s="465">
        <v>21001005283</v>
      </c>
      <c r="G26" s="280" t="s">
        <v>2376</v>
      </c>
      <c r="H26" s="286" t="s">
        <v>478</v>
      </c>
      <c r="I26" s="278"/>
      <c r="J26" s="277"/>
      <c r="K26" s="276"/>
      <c r="L26" s="275"/>
    </row>
    <row r="27" spans="1:12" ht="45" customHeight="1" x14ac:dyDescent="0.2">
      <c r="A27" s="281">
        <v>19</v>
      </c>
      <c r="B27" s="434" t="s">
        <v>2374</v>
      </c>
      <c r="C27" s="280" t="s">
        <v>2185</v>
      </c>
      <c r="D27" s="280">
        <v>7000</v>
      </c>
      <c r="E27" s="287" t="s">
        <v>2368</v>
      </c>
      <c r="F27" s="465">
        <v>18001015803</v>
      </c>
      <c r="G27" s="280" t="s">
        <v>2377</v>
      </c>
      <c r="H27" s="286" t="s">
        <v>478</v>
      </c>
      <c r="I27" s="278"/>
      <c r="J27" s="277"/>
      <c r="K27" s="276"/>
      <c r="L27" s="275"/>
    </row>
    <row r="28" spans="1:12" ht="45" customHeight="1" x14ac:dyDescent="0.2">
      <c r="A28" s="288">
        <v>20</v>
      </c>
      <c r="B28" s="434" t="s">
        <v>2374</v>
      </c>
      <c r="C28" s="280" t="s">
        <v>2185</v>
      </c>
      <c r="D28" s="280">
        <v>10000</v>
      </c>
      <c r="E28" s="287" t="s">
        <v>2369</v>
      </c>
      <c r="F28" s="465">
        <v>18001013932</v>
      </c>
      <c r="G28" s="280" t="s">
        <v>2378</v>
      </c>
      <c r="H28" s="286" t="s">
        <v>478</v>
      </c>
      <c r="I28" s="408"/>
      <c r="J28" s="409"/>
      <c r="K28" s="410"/>
      <c r="L28" s="411"/>
    </row>
    <row r="29" spans="1:12" ht="45" customHeight="1" x14ac:dyDescent="0.2">
      <c r="A29" s="288">
        <v>21</v>
      </c>
      <c r="B29" s="434" t="s">
        <v>2374</v>
      </c>
      <c r="C29" s="280" t="s">
        <v>2185</v>
      </c>
      <c r="D29" s="280">
        <v>5000</v>
      </c>
      <c r="E29" s="287" t="s">
        <v>2370</v>
      </c>
      <c r="F29" s="465">
        <v>38001002519</v>
      </c>
      <c r="G29" s="280" t="s">
        <v>2379</v>
      </c>
      <c r="H29" s="286" t="s">
        <v>478</v>
      </c>
      <c r="I29" s="408"/>
      <c r="J29" s="409"/>
      <c r="K29" s="410"/>
      <c r="L29" s="411"/>
    </row>
    <row r="30" spans="1:12" ht="45" customHeight="1" x14ac:dyDescent="0.2">
      <c r="A30" s="281">
        <v>22</v>
      </c>
      <c r="B30" s="434" t="s">
        <v>2374</v>
      </c>
      <c r="C30" s="280" t="s">
        <v>2185</v>
      </c>
      <c r="D30" s="280">
        <v>60000</v>
      </c>
      <c r="E30" s="287" t="s">
        <v>2371</v>
      </c>
      <c r="F30" s="465" t="s">
        <v>2440</v>
      </c>
      <c r="G30" s="280" t="s">
        <v>2380</v>
      </c>
      <c r="H30" s="286" t="s">
        <v>478</v>
      </c>
      <c r="I30" s="408"/>
      <c r="J30" s="409"/>
      <c r="K30" s="410"/>
      <c r="L30" s="411"/>
    </row>
    <row r="31" spans="1:12" ht="45" customHeight="1" x14ac:dyDescent="0.2">
      <c r="A31" s="281">
        <v>23</v>
      </c>
      <c r="B31" s="434" t="s">
        <v>2374</v>
      </c>
      <c r="C31" s="280" t="s">
        <v>2185</v>
      </c>
      <c r="D31" s="280">
        <v>50000</v>
      </c>
      <c r="E31" s="287" t="s">
        <v>2372</v>
      </c>
      <c r="F31" s="465" t="s">
        <v>2441</v>
      </c>
      <c r="G31" s="280" t="s">
        <v>2381</v>
      </c>
      <c r="H31" s="286" t="s">
        <v>478</v>
      </c>
      <c r="I31" s="408"/>
      <c r="J31" s="409"/>
      <c r="K31" s="410"/>
      <c r="L31" s="411"/>
    </row>
    <row r="32" spans="1:12" ht="45" customHeight="1" x14ac:dyDescent="0.2">
      <c r="A32" s="288">
        <v>24</v>
      </c>
      <c r="B32" s="434" t="s">
        <v>2375</v>
      </c>
      <c r="C32" s="280" t="s">
        <v>2185</v>
      </c>
      <c r="D32" s="280">
        <v>10000</v>
      </c>
      <c r="E32" s="287" t="s">
        <v>2373</v>
      </c>
      <c r="F32" s="465" t="s">
        <v>2442</v>
      </c>
      <c r="G32" s="280" t="s">
        <v>2382</v>
      </c>
      <c r="H32" s="286" t="s">
        <v>478</v>
      </c>
      <c r="I32" s="408"/>
      <c r="J32" s="409"/>
      <c r="K32" s="410"/>
      <c r="L32" s="411"/>
    </row>
    <row r="33" spans="1:12" ht="45" customHeight="1" x14ac:dyDescent="0.2">
      <c r="A33" s="288">
        <v>25</v>
      </c>
      <c r="B33" s="434"/>
      <c r="C33" s="280"/>
      <c r="D33" s="280"/>
      <c r="E33" s="287"/>
      <c r="F33" s="464"/>
      <c r="G33" s="280"/>
      <c r="H33" s="286"/>
      <c r="I33" s="408"/>
      <c r="J33" s="409"/>
      <c r="K33" s="410"/>
      <c r="L33" s="411"/>
    </row>
    <row r="34" spans="1:12" x14ac:dyDescent="0.2">
      <c r="A34" s="281"/>
      <c r="B34" s="435"/>
      <c r="C34" s="412"/>
      <c r="D34" s="405"/>
      <c r="E34" s="406"/>
      <c r="F34" s="407"/>
      <c r="G34" s="407"/>
      <c r="H34" s="407"/>
      <c r="I34" s="408"/>
      <c r="J34" s="409"/>
      <c r="K34" s="410"/>
      <c r="L34" s="411"/>
    </row>
    <row r="35" spans="1:12" ht="15.75" thickBot="1" x14ac:dyDescent="0.25">
      <c r="A35" s="274" t="s">
        <v>259</v>
      </c>
      <c r="B35" s="436"/>
      <c r="C35" s="273"/>
      <c r="D35" s="272"/>
      <c r="E35" s="271"/>
      <c r="F35" s="270"/>
      <c r="G35" s="270"/>
      <c r="H35" s="270"/>
      <c r="I35" s="269"/>
      <c r="J35" s="268"/>
      <c r="K35" s="267"/>
      <c r="L35" s="266"/>
    </row>
    <row r="36" spans="1:12" x14ac:dyDescent="0.2">
      <c r="A36" s="256"/>
      <c r="B36" s="437"/>
      <c r="C36" s="256"/>
      <c r="D36" s="257"/>
      <c r="E36" s="256"/>
      <c r="F36" s="257"/>
      <c r="G36" s="256"/>
      <c r="H36" s="257"/>
      <c r="I36" s="256"/>
      <c r="J36" s="257"/>
      <c r="K36" s="256"/>
      <c r="L36" s="257"/>
    </row>
    <row r="37" spans="1:12" x14ac:dyDescent="0.2">
      <c r="A37" s="256"/>
      <c r="B37" s="438"/>
      <c r="C37" s="256"/>
      <c r="D37" s="263"/>
      <c r="E37" s="256"/>
      <c r="F37" s="263"/>
      <c r="G37" s="256"/>
      <c r="H37" s="263"/>
      <c r="I37" s="256"/>
      <c r="J37" s="263"/>
      <c r="K37" s="256"/>
      <c r="L37" s="263"/>
    </row>
    <row r="38" spans="1:12" s="264" customFormat="1" x14ac:dyDescent="0.2">
      <c r="A38" s="481" t="s">
        <v>375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</row>
    <row r="39" spans="1:12" s="265" customFormat="1" ht="12.75" x14ac:dyDescent="0.2">
      <c r="A39" s="481" t="s">
        <v>400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</row>
    <row r="40" spans="1:12" s="265" customFormat="1" ht="12.75" x14ac:dyDescent="0.2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</row>
    <row r="41" spans="1:12" s="264" customFormat="1" x14ac:dyDescent="0.2">
      <c r="A41" s="481" t="s">
        <v>399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</row>
    <row r="42" spans="1:12" s="264" customFormat="1" x14ac:dyDescent="0.2">
      <c r="A42" s="481"/>
      <c r="B42" s="481"/>
      <c r="C42" s="481"/>
      <c r="D42" s="481"/>
      <c r="E42" s="481"/>
      <c r="F42" s="481"/>
      <c r="G42" s="481"/>
      <c r="H42" s="481"/>
      <c r="I42" s="481"/>
      <c r="J42" s="481"/>
      <c r="K42" s="481"/>
      <c r="L42" s="481"/>
    </row>
    <row r="43" spans="1:12" s="264" customFormat="1" x14ac:dyDescent="0.2">
      <c r="A43" s="481" t="s">
        <v>398</v>
      </c>
      <c r="B43" s="481"/>
      <c r="C43" s="481"/>
      <c r="D43" s="481"/>
      <c r="E43" s="481"/>
      <c r="F43" s="481"/>
      <c r="G43" s="481"/>
      <c r="H43" s="481"/>
      <c r="I43" s="481"/>
      <c r="J43" s="481"/>
      <c r="K43" s="481"/>
      <c r="L43" s="481"/>
    </row>
    <row r="44" spans="1:12" s="264" customFormat="1" x14ac:dyDescent="0.2">
      <c r="A44" s="256"/>
      <c r="B44" s="437"/>
      <c r="C44" s="256"/>
      <c r="D44" s="257"/>
      <c r="E44" s="256"/>
      <c r="F44" s="257"/>
      <c r="G44" s="256"/>
      <c r="H44" s="257"/>
      <c r="I44" s="256"/>
      <c r="J44" s="257"/>
      <c r="K44" s="256"/>
      <c r="L44" s="257"/>
    </row>
    <row r="45" spans="1:12" s="264" customFormat="1" x14ac:dyDescent="0.2">
      <c r="A45" s="256"/>
      <c r="B45" s="438"/>
      <c r="C45" s="256"/>
      <c r="D45" s="263"/>
      <c r="E45" s="256"/>
      <c r="F45" s="263"/>
      <c r="G45" s="256"/>
      <c r="H45" s="263"/>
      <c r="I45" s="256"/>
      <c r="J45" s="263"/>
      <c r="K45" s="256"/>
      <c r="L45" s="263"/>
    </row>
    <row r="46" spans="1:12" s="264" customFormat="1" x14ac:dyDescent="0.2">
      <c r="A46" s="256"/>
      <c r="B46" s="437"/>
      <c r="C46" s="256"/>
      <c r="D46" s="257"/>
      <c r="E46" s="256"/>
      <c r="F46" s="257"/>
      <c r="G46" s="256"/>
      <c r="H46" s="257"/>
      <c r="I46" s="256"/>
      <c r="J46" s="257"/>
      <c r="K46" s="256"/>
      <c r="L46" s="257"/>
    </row>
    <row r="47" spans="1:12" x14ac:dyDescent="0.2">
      <c r="A47" s="256"/>
      <c r="B47" s="438"/>
      <c r="C47" s="256"/>
      <c r="D47" s="263"/>
      <c r="E47" s="256"/>
      <c r="F47" s="263"/>
      <c r="G47" s="256"/>
      <c r="H47" s="263"/>
      <c r="I47" s="256"/>
      <c r="J47" s="263"/>
      <c r="K47" s="256"/>
      <c r="L47" s="263"/>
    </row>
    <row r="48" spans="1:12" s="258" customFormat="1" x14ac:dyDescent="0.2">
      <c r="A48" s="487" t="s">
        <v>96</v>
      </c>
      <c r="B48" s="487"/>
      <c r="C48" s="257"/>
      <c r="D48" s="256"/>
      <c r="E48" s="257"/>
      <c r="F48" s="257"/>
      <c r="G48" s="256"/>
      <c r="H48" s="257"/>
      <c r="I48" s="257"/>
      <c r="J48" s="256"/>
      <c r="K48" s="257"/>
      <c r="L48" s="256"/>
    </row>
    <row r="49" spans="1:12" s="258" customFormat="1" x14ac:dyDescent="0.2">
      <c r="A49" s="257"/>
      <c r="B49" s="439"/>
      <c r="C49" s="261"/>
      <c r="D49" s="262"/>
      <c r="E49" s="261"/>
      <c r="F49" s="257"/>
      <c r="G49" s="256"/>
      <c r="H49" s="260"/>
      <c r="I49" s="257"/>
      <c r="J49" s="256"/>
      <c r="K49" s="257"/>
      <c r="L49" s="256"/>
    </row>
    <row r="50" spans="1:12" s="258" customFormat="1" ht="15" customHeight="1" x14ac:dyDescent="0.2">
      <c r="A50" s="257"/>
      <c r="B50" s="439"/>
      <c r="C50" s="480" t="s">
        <v>251</v>
      </c>
      <c r="D50" s="480"/>
      <c r="E50" s="480"/>
      <c r="F50" s="257"/>
      <c r="G50" s="256"/>
      <c r="H50" s="485" t="s">
        <v>397</v>
      </c>
      <c r="I50" s="259"/>
      <c r="J50" s="256"/>
      <c r="K50" s="257"/>
      <c r="L50" s="256"/>
    </row>
    <row r="51" spans="1:12" s="258" customFormat="1" x14ac:dyDescent="0.2">
      <c r="A51" s="257"/>
      <c r="B51" s="439"/>
      <c r="C51" s="257"/>
      <c r="D51" s="256"/>
      <c r="E51" s="257"/>
      <c r="F51" s="257"/>
      <c r="G51" s="256"/>
      <c r="H51" s="486"/>
      <c r="I51" s="259"/>
      <c r="J51" s="256"/>
      <c r="K51" s="257"/>
      <c r="L51" s="256"/>
    </row>
    <row r="52" spans="1:12" s="255" customFormat="1" x14ac:dyDescent="0.2">
      <c r="A52" s="257"/>
      <c r="B52" s="439"/>
      <c r="C52" s="480" t="s">
        <v>127</v>
      </c>
      <c r="D52" s="480"/>
      <c r="E52" s="480"/>
      <c r="F52" s="257"/>
      <c r="G52" s="256"/>
      <c r="H52" s="257"/>
      <c r="I52" s="257"/>
      <c r="J52" s="256"/>
      <c r="K52" s="257"/>
      <c r="L52" s="256"/>
    </row>
    <row r="53" spans="1:12" s="255" customFormat="1" x14ac:dyDescent="0.2">
      <c r="B53" s="440"/>
      <c r="E53" s="253"/>
    </row>
    <row r="54" spans="1:12" s="255" customFormat="1" x14ac:dyDescent="0.2">
      <c r="B54" s="440"/>
      <c r="E54" s="253"/>
    </row>
    <row r="55" spans="1:12" s="255" customFormat="1" x14ac:dyDescent="0.2">
      <c r="B55" s="440"/>
      <c r="E55" s="253"/>
    </row>
    <row r="56" spans="1:12" s="255" customFormat="1" x14ac:dyDescent="0.2">
      <c r="B56" s="440"/>
      <c r="E56" s="253"/>
    </row>
    <row r="57" spans="1:12" s="255" customFormat="1" x14ac:dyDescent="0.2">
      <c r="B57" s="440"/>
    </row>
  </sheetData>
  <mergeCells count="10">
    <mergeCell ref="A5:F5"/>
    <mergeCell ref="C52:E52"/>
    <mergeCell ref="A39:L40"/>
    <mergeCell ref="A41:L42"/>
    <mergeCell ref="A43:L43"/>
    <mergeCell ref="I6:K6"/>
    <mergeCell ref="H50:H51"/>
    <mergeCell ref="A48:B48"/>
    <mergeCell ref="A38:L38"/>
    <mergeCell ref="C50:E50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3">
      <formula1>11</formula1>
    </dataValidation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34:F35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5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topLeftCell="A4" zoomScale="80" zoomScaleSheetLayoutView="80" workbookViewId="0">
      <selection activeCell="O18" sqref="O18"/>
    </sheetView>
  </sheetViews>
  <sheetFormatPr defaultColWidth="9.140625" defaultRowHeight="12.75" x14ac:dyDescent="0.2"/>
  <cols>
    <col min="1" max="1" width="9.8554687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90" t="s">
        <v>97</v>
      </c>
      <c r="H1" s="490"/>
    </row>
    <row r="2" spans="1:10" ht="15" x14ac:dyDescent="0.3">
      <c r="A2" s="74" t="s">
        <v>128</v>
      </c>
      <c r="B2" s="72"/>
      <c r="C2" s="75"/>
      <c r="D2" s="75"/>
      <c r="E2" s="75"/>
      <c r="F2" s="75"/>
      <c r="G2" s="488" t="str">
        <f>'ფორმა N1'!L2</f>
        <v>01.11-17.11.2020</v>
      </c>
      <c r="H2" s="488"/>
    </row>
    <row r="3" spans="1:10" ht="15" x14ac:dyDescent="0.3">
      <c r="A3" s="74"/>
      <c r="B3" s="74"/>
      <c r="C3" s="74"/>
      <c r="D3" s="74"/>
      <c r="E3" s="74"/>
      <c r="F3" s="74"/>
      <c r="G3" s="251"/>
      <c r="H3" s="251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2" t="str">
        <f>'ფორმა N1'!A5</f>
        <v>მ.პ.გ.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0"/>
      <c r="B7" s="250"/>
      <c r="C7" s="250"/>
      <c r="D7" s="250"/>
      <c r="E7" s="250"/>
      <c r="F7" s="250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6" t="s">
        <v>319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41"/>
      <c r="H9" s="4"/>
      <c r="J9" s="206"/>
    </row>
    <row r="10" spans="1:10" ht="15" x14ac:dyDescent="0.2">
      <c r="A10" s="96">
        <v>2</v>
      </c>
      <c r="B10" s="96"/>
      <c r="C10" s="96"/>
      <c r="D10" s="96"/>
      <c r="E10" s="96"/>
      <c r="F10" s="96"/>
      <c r="G10" s="441"/>
      <c r="H10" s="4"/>
      <c r="J10" s="206"/>
    </row>
    <row r="11" spans="1:10" ht="15" x14ac:dyDescent="0.2">
      <c r="A11" s="96">
        <v>3</v>
      </c>
      <c r="B11" s="96"/>
      <c r="C11" s="96"/>
      <c r="D11" s="96"/>
      <c r="E11" s="96"/>
      <c r="F11" s="96"/>
      <c r="G11" s="441"/>
      <c r="H11" s="4"/>
      <c r="J11" s="206"/>
    </row>
    <row r="12" spans="1:10" ht="15" x14ac:dyDescent="0.2">
      <c r="A12" s="96">
        <v>4</v>
      </c>
      <c r="B12" s="96"/>
      <c r="C12" s="96"/>
      <c r="D12" s="96"/>
      <c r="E12" s="96"/>
      <c r="F12" s="96"/>
      <c r="G12" s="441"/>
      <c r="H12" s="4"/>
      <c r="J12" s="206"/>
    </row>
    <row r="13" spans="1:10" ht="15" x14ac:dyDescent="0.2">
      <c r="A13" s="96">
        <v>5</v>
      </c>
      <c r="B13" s="96"/>
      <c r="C13" s="96"/>
      <c r="D13" s="96"/>
      <c r="E13" s="96"/>
      <c r="F13" s="96"/>
      <c r="G13" s="441"/>
      <c r="H13" s="4"/>
      <c r="J13" s="206"/>
    </row>
    <row r="14" spans="1:10" ht="15" x14ac:dyDescent="0.2">
      <c r="A14" s="96">
        <v>6</v>
      </c>
      <c r="B14" s="96"/>
      <c r="C14" s="96"/>
      <c r="D14" s="96"/>
      <c r="E14" s="96"/>
      <c r="F14" s="96"/>
      <c r="G14" s="441"/>
      <c r="H14" s="4"/>
      <c r="J14" s="206"/>
    </row>
    <row r="15" spans="1:10" ht="15" x14ac:dyDescent="0.2">
      <c r="A15" s="96">
        <v>7</v>
      </c>
      <c r="B15" s="96"/>
      <c r="C15" s="96"/>
      <c r="D15" s="96"/>
      <c r="E15" s="96"/>
      <c r="F15" s="96"/>
      <c r="G15" s="441"/>
      <c r="H15" s="4"/>
      <c r="J15" s="206"/>
    </row>
    <row r="16" spans="1:10" ht="15" x14ac:dyDescent="0.2">
      <c r="A16" s="96">
        <v>8</v>
      </c>
      <c r="B16" s="96"/>
      <c r="C16" s="96"/>
      <c r="D16" s="96"/>
      <c r="E16" s="96"/>
      <c r="F16" s="96"/>
      <c r="G16" s="441"/>
      <c r="H16" s="4"/>
      <c r="J16" s="206"/>
    </row>
    <row r="17" spans="1:10" ht="15" x14ac:dyDescent="0.2">
      <c r="A17" s="96">
        <v>9</v>
      </c>
      <c r="B17" s="96"/>
      <c r="C17" s="96"/>
      <c r="D17" s="96"/>
      <c r="E17" s="96"/>
      <c r="F17" s="96"/>
      <c r="G17" s="441"/>
      <c r="H17" s="4"/>
      <c r="J17" s="206"/>
    </row>
    <row r="18" spans="1:10" ht="15" x14ac:dyDescent="0.2">
      <c r="A18" s="96">
        <v>10</v>
      </c>
      <c r="B18" s="96"/>
      <c r="C18" s="96"/>
      <c r="D18" s="96"/>
      <c r="E18" s="96"/>
      <c r="F18" s="96"/>
      <c r="G18" s="441"/>
      <c r="H18" s="4"/>
      <c r="J18" s="206"/>
    </row>
    <row r="19" spans="1:10" ht="15" x14ac:dyDescent="0.2">
      <c r="A19" s="85"/>
      <c r="B19" s="85"/>
      <c r="C19" s="85"/>
      <c r="D19" s="85"/>
      <c r="E19" s="85"/>
      <c r="F19" s="85"/>
      <c r="G19" s="4"/>
      <c r="H19" s="4"/>
    </row>
    <row r="20" spans="1:10" ht="15" x14ac:dyDescent="0.3">
      <c r="A20" s="85"/>
      <c r="B20" s="97"/>
      <c r="C20" s="97"/>
      <c r="D20" s="97"/>
      <c r="E20" s="97"/>
      <c r="F20" s="97" t="s">
        <v>318</v>
      </c>
      <c r="G20" s="84">
        <f>SUM(G9:G18)</f>
        <v>0</v>
      </c>
      <c r="H20" s="84">
        <f>SUM(H19:H19)</f>
        <v>0</v>
      </c>
    </row>
    <row r="21" spans="1:10" ht="15" x14ac:dyDescent="0.3">
      <c r="A21" s="204"/>
      <c r="B21" s="204"/>
      <c r="C21" s="204"/>
      <c r="D21" s="204"/>
      <c r="E21" s="204"/>
      <c r="F21" s="204"/>
      <c r="G21" s="204"/>
      <c r="H21" s="176"/>
      <c r="I21" s="176"/>
    </row>
    <row r="22" spans="1:10" ht="15" x14ac:dyDescent="0.3">
      <c r="A22" s="205" t="s">
        <v>411</v>
      </c>
      <c r="B22" s="205"/>
      <c r="C22" s="204"/>
      <c r="D22" s="204"/>
      <c r="E22" s="204"/>
      <c r="F22" s="204"/>
      <c r="G22" s="204"/>
      <c r="H22" s="176"/>
      <c r="I22" s="176"/>
    </row>
    <row r="23" spans="1:10" ht="15" x14ac:dyDescent="0.3">
      <c r="A23" s="205"/>
      <c r="B23" s="205"/>
      <c r="C23" s="204"/>
      <c r="D23" s="204"/>
      <c r="E23" s="204"/>
      <c r="F23" s="204"/>
      <c r="G23" s="204"/>
      <c r="H23" s="176"/>
      <c r="I23" s="176"/>
    </row>
    <row r="24" spans="1:10" ht="15" x14ac:dyDescent="0.3">
      <c r="A24" s="205"/>
      <c r="B24" s="205"/>
      <c r="C24" s="176"/>
      <c r="D24" s="176"/>
      <c r="E24" s="176"/>
      <c r="F24" s="176"/>
      <c r="G24" s="176"/>
      <c r="H24" s="176"/>
      <c r="I24" s="176"/>
    </row>
    <row r="25" spans="1:10" ht="15" x14ac:dyDescent="0.3">
      <c r="A25" s="205"/>
      <c r="B25" s="205"/>
      <c r="C25" s="176"/>
      <c r="D25" s="176"/>
      <c r="E25" s="176"/>
      <c r="F25" s="176"/>
      <c r="G25" s="176"/>
      <c r="H25" s="176"/>
      <c r="I25" s="176"/>
    </row>
    <row r="26" spans="1:10" x14ac:dyDescent="0.2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10" ht="15" x14ac:dyDescent="0.3">
      <c r="A27" s="182" t="s">
        <v>96</v>
      </c>
      <c r="B27" s="182"/>
      <c r="C27" s="176"/>
      <c r="D27" s="176"/>
      <c r="E27" s="176"/>
      <c r="F27" s="176"/>
      <c r="G27" s="176"/>
      <c r="H27" s="176"/>
      <c r="I27" s="176"/>
    </row>
    <row r="28" spans="1:10" ht="15" x14ac:dyDescent="0.3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10" ht="15" x14ac:dyDescent="0.3">
      <c r="A29" s="176"/>
      <c r="B29" s="176"/>
      <c r="C29" s="176"/>
      <c r="D29" s="176"/>
      <c r="E29" s="176"/>
      <c r="F29" s="176"/>
      <c r="G29" s="176"/>
      <c r="H29" s="176"/>
      <c r="I29" s="183"/>
    </row>
    <row r="30" spans="1:10" ht="15" x14ac:dyDescent="0.3">
      <c r="A30" s="182"/>
      <c r="B30" s="182"/>
      <c r="C30" s="182" t="s">
        <v>376</v>
      </c>
      <c r="D30" s="182"/>
      <c r="E30" s="204"/>
      <c r="F30" s="182"/>
      <c r="G30" s="182"/>
      <c r="H30" s="176"/>
      <c r="I30" s="183"/>
    </row>
    <row r="31" spans="1:10" ht="15" x14ac:dyDescent="0.3">
      <c r="A31" s="176"/>
      <c r="B31" s="176"/>
      <c r="C31" s="176" t="s">
        <v>253</v>
      </c>
      <c r="D31" s="176"/>
      <c r="E31" s="176"/>
      <c r="F31" s="176"/>
      <c r="G31" s="176"/>
      <c r="H31" s="176"/>
      <c r="I31" s="183"/>
    </row>
    <row r="32" spans="1:10" x14ac:dyDescent="0.2">
      <c r="A32" s="184"/>
      <c r="B32" s="184"/>
      <c r="C32" s="184" t="s">
        <v>127</v>
      </c>
      <c r="D32" s="184"/>
      <c r="E32" s="184"/>
      <c r="F32" s="184"/>
      <c r="G32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5"/>
  <sheetViews>
    <sheetView view="pageBreakPreview" topLeftCell="A77" zoomScale="80" zoomScaleSheetLayoutView="80" workbookViewId="0">
      <selection activeCell="L81" sqref="L81"/>
    </sheetView>
  </sheetViews>
  <sheetFormatPr defaultColWidth="9.140625" defaultRowHeight="12.75" x14ac:dyDescent="0.2"/>
  <cols>
    <col min="1" max="1" width="7.5703125" style="177" customWidth="1"/>
    <col min="2" max="2" width="20.28515625" style="177" bestFit="1" customWidth="1"/>
    <col min="3" max="3" width="20.85546875" style="177" bestFit="1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4" width="9.140625" style="177"/>
    <col min="15" max="15" width="13.28515625" style="177" customWidth="1"/>
    <col min="16" max="16384" width="9.140625" style="177"/>
  </cols>
  <sheetData>
    <row r="2" spans="1:13" ht="15" x14ac:dyDescent="0.3">
      <c r="A2" s="498" t="s">
        <v>412</v>
      </c>
      <c r="B2" s="498"/>
      <c r="C2" s="498"/>
      <c r="D2" s="498"/>
      <c r="E2" s="498"/>
      <c r="F2" s="327"/>
      <c r="G2" s="75"/>
      <c r="H2" s="75"/>
      <c r="I2" s="75"/>
      <c r="J2" s="75"/>
      <c r="K2" s="251"/>
      <c r="L2" s="252"/>
      <c r="M2" s="252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1"/>
      <c r="L3" s="488" t="str">
        <f>'ფორმა N1'!L2</f>
        <v>01.11-17.11.2020</v>
      </c>
      <c r="M3" s="488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1"/>
      <c r="L4" s="251"/>
      <c r="M4" s="251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2" t="str">
        <f>'ფორმა N1'!A5</f>
        <v>მ.პ.გ. ქართული ოცნება დემოკრატიული საქართველო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0"/>
      <c r="B8" s="349"/>
      <c r="C8" s="250"/>
      <c r="D8" s="250"/>
      <c r="E8" s="250"/>
      <c r="F8" s="250"/>
      <c r="G8" s="250"/>
      <c r="H8" s="250"/>
      <c r="I8" s="250"/>
      <c r="J8" s="250"/>
      <c r="K8" s="76"/>
      <c r="L8" s="76"/>
      <c r="M8" s="76"/>
    </row>
    <row r="9" spans="1:13" ht="45" x14ac:dyDescent="0.2">
      <c r="A9" s="88" t="s">
        <v>64</v>
      </c>
      <c r="B9" s="88" t="s">
        <v>446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285" x14ac:dyDescent="0.2">
      <c r="A10" s="466">
        <v>1</v>
      </c>
      <c r="B10" s="467" t="s">
        <v>2219</v>
      </c>
      <c r="C10" s="468" t="s">
        <v>2220</v>
      </c>
      <c r="D10" s="85" t="s">
        <v>2221</v>
      </c>
      <c r="E10" s="85">
        <v>406178283</v>
      </c>
      <c r="F10" s="96" t="s">
        <v>2222</v>
      </c>
      <c r="G10" s="85" t="s">
        <v>2223</v>
      </c>
      <c r="H10" s="85" t="s">
        <v>2224</v>
      </c>
      <c r="I10" s="96" t="s">
        <v>2222</v>
      </c>
      <c r="J10" s="85" t="s">
        <v>2225</v>
      </c>
      <c r="K10" s="469"/>
      <c r="L10" s="470">
        <v>330</v>
      </c>
      <c r="M10" s="85" t="s">
        <v>2226</v>
      </c>
    </row>
    <row r="11" spans="1:13" ht="285" x14ac:dyDescent="0.2">
      <c r="A11" s="466">
        <v>2</v>
      </c>
      <c r="B11" s="467" t="s">
        <v>2219</v>
      </c>
      <c r="C11" s="468" t="s">
        <v>2220</v>
      </c>
      <c r="D11" s="85" t="s">
        <v>2221</v>
      </c>
      <c r="E11" s="85">
        <v>406178283</v>
      </c>
      <c r="F11" s="96" t="s">
        <v>2222</v>
      </c>
      <c r="G11" s="85" t="s">
        <v>2223</v>
      </c>
      <c r="H11" s="85" t="s">
        <v>2227</v>
      </c>
      <c r="I11" s="96" t="s">
        <v>2222</v>
      </c>
      <c r="J11" s="85" t="s">
        <v>2225</v>
      </c>
      <c r="K11" s="469"/>
      <c r="L11" s="470">
        <v>470</v>
      </c>
      <c r="M11" s="85" t="s">
        <v>2228</v>
      </c>
    </row>
    <row r="12" spans="1:13" ht="285" x14ac:dyDescent="0.2">
      <c r="A12" s="466">
        <v>3</v>
      </c>
      <c r="B12" s="467" t="s">
        <v>2229</v>
      </c>
      <c r="C12" s="468" t="s">
        <v>2220</v>
      </c>
      <c r="D12" s="85" t="s">
        <v>2230</v>
      </c>
      <c r="E12" s="85">
        <v>404409252</v>
      </c>
      <c r="F12" s="96" t="s">
        <v>2222</v>
      </c>
      <c r="G12" s="85" t="s">
        <v>2231</v>
      </c>
      <c r="H12" s="85" t="s">
        <v>2232</v>
      </c>
      <c r="I12" s="96" t="s">
        <v>2222</v>
      </c>
      <c r="J12" s="85" t="s">
        <v>2225</v>
      </c>
      <c r="K12" s="469"/>
      <c r="L12" s="470">
        <v>800</v>
      </c>
      <c r="M12" s="85" t="s">
        <v>2233</v>
      </c>
    </row>
    <row r="13" spans="1:13" ht="315" x14ac:dyDescent="0.2">
      <c r="A13" s="466">
        <v>4</v>
      </c>
      <c r="B13" s="467" t="s">
        <v>2219</v>
      </c>
      <c r="C13" s="468" t="s">
        <v>2220</v>
      </c>
      <c r="D13" s="85" t="s">
        <v>2234</v>
      </c>
      <c r="E13" s="85">
        <v>202353185</v>
      </c>
      <c r="F13" s="96" t="s">
        <v>2222</v>
      </c>
      <c r="G13" s="85" t="s">
        <v>2231</v>
      </c>
      <c r="H13" s="85"/>
      <c r="I13" s="96" t="s">
        <v>2222</v>
      </c>
      <c r="J13" s="85"/>
      <c r="K13" s="469"/>
      <c r="L13" s="470">
        <v>1600</v>
      </c>
      <c r="M13" s="85" t="s">
        <v>2235</v>
      </c>
    </row>
    <row r="14" spans="1:13" ht="195" x14ac:dyDescent="0.2">
      <c r="A14" s="466">
        <v>5</v>
      </c>
      <c r="B14" s="467" t="s">
        <v>2219</v>
      </c>
      <c r="C14" s="468" t="s">
        <v>2220</v>
      </c>
      <c r="D14" s="85" t="s">
        <v>2236</v>
      </c>
      <c r="E14" s="85">
        <v>405003106</v>
      </c>
      <c r="F14" s="96" t="s">
        <v>2222</v>
      </c>
      <c r="G14" s="85" t="s">
        <v>2231</v>
      </c>
      <c r="H14" s="85"/>
      <c r="I14" s="96" t="s">
        <v>2222</v>
      </c>
      <c r="J14" s="85"/>
      <c r="K14" s="469"/>
      <c r="L14" s="470">
        <v>600</v>
      </c>
      <c r="M14" s="85" t="s">
        <v>2237</v>
      </c>
    </row>
    <row r="15" spans="1:13" ht="180" x14ac:dyDescent="0.2">
      <c r="A15" s="466">
        <v>6</v>
      </c>
      <c r="B15" s="467" t="s">
        <v>2219</v>
      </c>
      <c r="C15" s="468" t="s">
        <v>2220</v>
      </c>
      <c r="D15" s="85" t="s">
        <v>2238</v>
      </c>
      <c r="E15" s="85">
        <v>405371869</v>
      </c>
      <c r="F15" s="96" t="s">
        <v>2222</v>
      </c>
      <c r="G15" s="85" t="s">
        <v>2231</v>
      </c>
      <c r="H15" s="85" t="s">
        <v>2239</v>
      </c>
      <c r="I15" s="96" t="s">
        <v>2222</v>
      </c>
      <c r="J15" s="85" t="s">
        <v>2225</v>
      </c>
      <c r="K15" s="469"/>
      <c r="L15" s="470">
        <v>500</v>
      </c>
      <c r="M15" s="85" t="s">
        <v>2240</v>
      </c>
    </row>
    <row r="16" spans="1:13" ht="345" x14ac:dyDescent="0.2">
      <c r="A16" s="466">
        <v>7</v>
      </c>
      <c r="B16" s="467" t="s">
        <v>2229</v>
      </c>
      <c r="C16" s="468" t="s">
        <v>2220</v>
      </c>
      <c r="D16" s="85" t="s">
        <v>2241</v>
      </c>
      <c r="E16" s="85">
        <v>206341010</v>
      </c>
      <c r="F16" s="96" t="s">
        <v>2222</v>
      </c>
      <c r="G16" s="85" t="s">
        <v>2231</v>
      </c>
      <c r="H16" s="85"/>
      <c r="I16" s="96" t="s">
        <v>2222</v>
      </c>
      <c r="J16" s="85"/>
      <c r="K16" s="469"/>
      <c r="L16" s="470">
        <v>500</v>
      </c>
      <c r="M16" s="85" t="s">
        <v>2242</v>
      </c>
    </row>
    <row r="17" spans="1:13" ht="270" x14ac:dyDescent="0.2">
      <c r="A17" s="466">
        <v>8</v>
      </c>
      <c r="B17" s="467" t="s">
        <v>2229</v>
      </c>
      <c r="C17" s="468" t="s">
        <v>2220</v>
      </c>
      <c r="D17" s="85" t="s">
        <v>2243</v>
      </c>
      <c r="E17" s="85">
        <v>405129196</v>
      </c>
      <c r="F17" s="96" t="s">
        <v>2222</v>
      </c>
      <c r="G17" s="85" t="s">
        <v>2231</v>
      </c>
      <c r="H17" s="85" t="s">
        <v>2244</v>
      </c>
      <c r="I17" s="96" t="s">
        <v>2222</v>
      </c>
      <c r="J17" s="85" t="s">
        <v>2225</v>
      </c>
      <c r="K17" s="469"/>
      <c r="L17" s="470">
        <v>800</v>
      </c>
      <c r="M17" s="85" t="s">
        <v>2245</v>
      </c>
    </row>
    <row r="18" spans="1:13" ht="285" x14ac:dyDescent="0.2">
      <c r="A18" s="466">
        <v>9</v>
      </c>
      <c r="B18" s="467" t="s">
        <v>2219</v>
      </c>
      <c r="C18" s="468" t="s">
        <v>2220</v>
      </c>
      <c r="D18" s="85" t="s">
        <v>2246</v>
      </c>
      <c r="E18" s="85">
        <v>415593414</v>
      </c>
      <c r="F18" s="96" t="s">
        <v>2222</v>
      </c>
      <c r="G18" s="85" t="s">
        <v>2231</v>
      </c>
      <c r="H18" s="85" t="s">
        <v>2247</v>
      </c>
      <c r="I18" s="96" t="s">
        <v>2222</v>
      </c>
      <c r="J18" s="85"/>
      <c r="K18" s="469"/>
      <c r="L18" s="470">
        <v>500</v>
      </c>
      <c r="M18" s="85" t="s">
        <v>2248</v>
      </c>
    </row>
    <row r="19" spans="1:13" ht="405" x14ac:dyDescent="0.2">
      <c r="A19" s="466">
        <v>10</v>
      </c>
      <c r="B19" s="467" t="s">
        <v>2219</v>
      </c>
      <c r="C19" s="468" t="s">
        <v>2220</v>
      </c>
      <c r="D19" s="85" t="s">
        <v>2249</v>
      </c>
      <c r="E19" s="85">
        <v>405283562</v>
      </c>
      <c r="F19" s="96" t="s">
        <v>2222</v>
      </c>
      <c r="G19" s="85" t="s">
        <v>2231</v>
      </c>
      <c r="H19" s="85" t="s">
        <v>2250</v>
      </c>
      <c r="I19" s="96" t="s">
        <v>2222</v>
      </c>
      <c r="J19" s="85" t="s">
        <v>2225</v>
      </c>
      <c r="K19" s="469"/>
      <c r="L19" s="470">
        <v>1500</v>
      </c>
      <c r="M19" s="85" t="s">
        <v>2251</v>
      </c>
    </row>
    <row r="20" spans="1:13" ht="405" x14ac:dyDescent="0.2">
      <c r="A20" s="466">
        <v>11</v>
      </c>
      <c r="B20" s="467" t="s">
        <v>2219</v>
      </c>
      <c r="C20" s="468" t="s">
        <v>2220</v>
      </c>
      <c r="D20" s="85" t="s">
        <v>2249</v>
      </c>
      <c r="E20" s="85">
        <v>405283562</v>
      </c>
      <c r="F20" s="96" t="s">
        <v>2222</v>
      </c>
      <c r="G20" s="85" t="s">
        <v>2231</v>
      </c>
      <c r="H20" s="85" t="s">
        <v>2252</v>
      </c>
      <c r="I20" s="96" t="s">
        <v>2222</v>
      </c>
      <c r="J20" s="85" t="s">
        <v>2225</v>
      </c>
      <c r="K20" s="469"/>
      <c r="L20" s="470">
        <v>800</v>
      </c>
      <c r="M20" s="85" t="s">
        <v>2253</v>
      </c>
    </row>
    <row r="21" spans="1:13" ht="405" x14ac:dyDescent="0.2">
      <c r="A21" s="466">
        <v>12</v>
      </c>
      <c r="B21" s="467" t="s">
        <v>2219</v>
      </c>
      <c r="C21" s="468" t="s">
        <v>2220</v>
      </c>
      <c r="D21" s="85" t="s">
        <v>2249</v>
      </c>
      <c r="E21" s="85">
        <v>405283562</v>
      </c>
      <c r="F21" s="96" t="s">
        <v>2222</v>
      </c>
      <c r="G21" s="85" t="s">
        <v>2231</v>
      </c>
      <c r="H21" s="85" t="s">
        <v>2250</v>
      </c>
      <c r="I21" s="96" t="s">
        <v>2222</v>
      </c>
      <c r="J21" s="85" t="s">
        <v>2225</v>
      </c>
      <c r="K21" s="469"/>
      <c r="L21" s="470">
        <v>1700</v>
      </c>
      <c r="M21" s="85" t="s">
        <v>2254</v>
      </c>
    </row>
    <row r="22" spans="1:13" ht="405" x14ac:dyDescent="0.2">
      <c r="A22" s="466">
        <v>13</v>
      </c>
      <c r="B22" s="467" t="s">
        <v>2219</v>
      </c>
      <c r="C22" s="468" t="s">
        <v>2220</v>
      </c>
      <c r="D22" s="85" t="s">
        <v>2249</v>
      </c>
      <c r="E22" s="85">
        <v>405283562</v>
      </c>
      <c r="F22" s="96" t="s">
        <v>2222</v>
      </c>
      <c r="G22" s="85" t="s">
        <v>2231</v>
      </c>
      <c r="H22" s="85" t="s">
        <v>2252</v>
      </c>
      <c r="I22" s="96" t="s">
        <v>2222</v>
      </c>
      <c r="J22" s="85" t="s">
        <v>2225</v>
      </c>
      <c r="K22" s="469"/>
      <c r="L22" s="470">
        <v>1000</v>
      </c>
      <c r="M22" s="85" t="s">
        <v>2255</v>
      </c>
    </row>
    <row r="23" spans="1:13" ht="270" x14ac:dyDescent="0.2">
      <c r="A23" s="466">
        <v>14</v>
      </c>
      <c r="B23" s="467" t="s">
        <v>2219</v>
      </c>
      <c r="C23" s="468" t="s">
        <v>2220</v>
      </c>
      <c r="D23" s="85" t="s">
        <v>2256</v>
      </c>
      <c r="E23" s="85">
        <v>406146237</v>
      </c>
      <c r="F23" s="96" t="s">
        <v>2222</v>
      </c>
      <c r="G23" s="85" t="s">
        <v>2231</v>
      </c>
      <c r="H23" s="85" t="s">
        <v>2257</v>
      </c>
      <c r="I23" s="96" t="s">
        <v>2222</v>
      </c>
      <c r="J23" s="85" t="s">
        <v>2225</v>
      </c>
      <c r="K23" s="469"/>
      <c r="L23" s="470">
        <v>1000</v>
      </c>
      <c r="M23" s="85" t="s">
        <v>2258</v>
      </c>
    </row>
    <row r="24" spans="1:13" ht="255" x14ac:dyDescent="0.2">
      <c r="A24" s="466">
        <v>15</v>
      </c>
      <c r="B24" s="467" t="s">
        <v>2219</v>
      </c>
      <c r="C24" s="468" t="s">
        <v>2220</v>
      </c>
      <c r="D24" s="85" t="s">
        <v>2259</v>
      </c>
      <c r="E24" s="85">
        <v>400188541</v>
      </c>
      <c r="F24" s="96" t="s">
        <v>2222</v>
      </c>
      <c r="G24" s="85" t="s">
        <v>2231</v>
      </c>
      <c r="H24" s="85" t="s">
        <v>2224</v>
      </c>
      <c r="I24" s="96" t="s">
        <v>2222</v>
      </c>
      <c r="J24" s="85" t="s">
        <v>2225</v>
      </c>
      <c r="K24" s="469"/>
      <c r="L24" s="470">
        <v>500</v>
      </c>
      <c r="M24" s="85" t="s">
        <v>2260</v>
      </c>
    </row>
    <row r="25" spans="1:13" ht="255" x14ac:dyDescent="0.2">
      <c r="A25" s="466">
        <v>16</v>
      </c>
      <c r="B25" s="467" t="s">
        <v>2229</v>
      </c>
      <c r="C25" s="468" t="s">
        <v>2220</v>
      </c>
      <c r="D25" s="85" t="s">
        <v>2261</v>
      </c>
      <c r="E25" s="85">
        <v>405338692</v>
      </c>
      <c r="F25" s="96" t="s">
        <v>2222</v>
      </c>
      <c r="G25" s="85" t="s">
        <v>2231</v>
      </c>
      <c r="H25" s="85" t="s">
        <v>2262</v>
      </c>
      <c r="I25" s="96" t="s">
        <v>2222</v>
      </c>
      <c r="J25" s="85" t="s">
        <v>2225</v>
      </c>
      <c r="K25" s="469"/>
      <c r="L25" s="470">
        <v>500</v>
      </c>
      <c r="M25" s="85" t="s">
        <v>2263</v>
      </c>
    </row>
    <row r="26" spans="1:13" ht="255" x14ac:dyDescent="0.2">
      <c r="A26" s="466">
        <v>17</v>
      </c>
      <c r="B26" s="467" t="s">
        <v>2219</v>
      </c>
      <c r="C26" s="468" t="s">
        <v>2220</v>
      </c>
      <c r="D26" s="85" t="s">
        <v>2264</v>
      </c>
      <c r="E26" s="85">
        <v>404470363</v>
      </c>
      <c r="F26" s="96" t="s">
        <v>2222</v>
      </c>
      <c r="G26" s="85" t="s">
        <v>2231</v>
      </c>
      <c r="H26" s="85" t="s">
        <v>2265</v>
      </c>
      <c r="I26" s="96" t="s">
        <v>2222</v>
      </c>
      <c r="J26" s="85" t="s">
        <v>2225</v>
      </c>
      <c r="K26" s="469"/>
      <c r="L26" s="470">
        <v>625</v>
      </c>
      <c r="M26" s="85" t="s">
        <v>2266</v>
      </c>
    </row>
    <row r="27" spans="1:13" ht="255" x14ac:dyDescent="0.2">
      <c r="A27" s="466">
        <v>18</v>
      </c>
      <c r="B27" s="467" t="s">
        <v>2219</v>
      </c>
      <c r="C27" s="468" t="s">
        <v>2220</v>
      </c>
      <c r="D27" s="85" t="s">
        <v>2264</v>
      </c>
      <c r="E27" s="85">
        <v>404470363</v>
      </c>
      <c r="F27" s="96" t="s">
        <v>2222</v>
      </c>
      <c r="G27" s="85" t="s">
        <v>2231</v>
      </c>
      <c r="H27" s="85" t="s">
        <v>2265</v>
      </c>
      <c r="I27" s="96" t="s">
        <v>2222</v>
      </c>
      <c r="J27" s="85" t="s">
        <v>2225</v>
      </c>
      <c r="K27" s="469"/>
      <c r="L27" s="470">
        <v>625</v>
      </c>
      <c r="M27" s="85" t="s">
        <v>2267</v>
      </c>
    </row>
    <row r="28" spans="1:13" ht="285" x14ac:dyDescent="0.2">
      <c r="A28" s="466">
        <v>19</v>
      </c>
      <c r="B28" s="467" t="s">
        <v>2219</v>
      </c>
      <c r="C28" s="468" t="s">
        <v>2220</v>
      </c>
      <c r="D28" s="85" t="s">
        <v>2268</v>
      </c>
      <c r="E28" s="85">
        <v>404413773</v>
      </c>
      <c r="F28" s="96" t="s">
        <v>2222</v>
      </c>
      <c r="G28" s="85" t="s">
        <v>2231</v>
      </c>
      <c r="H28" s="85" t="s">
        <v>2269</v>
      </c>
      <c r="I28" s="96" t="s">
        <v>2222</v>
      </c>
      <c r="J28" s="85" t="s">
        <v>2225</v>
      </c>
      <c r="K28" s="469"/>
      <c r="L28" s="470">
        <v>625</v>
      </c>
      <c r="M28" s="85" t="s">
        <v>2270</v>
      </c>
    </row>
    <row r="29" spans="1:13" ht="127.5" x14ac:dyDescent="0.2">
      <c r="A29" s="466">
        <v>20</v>
      </c>
      <c r="B29" s="467" t="s">
        <v>2229</v>
      </c>
      <c r="C29" s="468" t="s">
        <v>2220</v>
      </c>
      <c r="D29" s="96" t="s">
        <v>2271</v>
      </c>
      <c r="E29" s="96">
        <v>211359457</v>
      </c>
      <c r="F29" s="96" t="s">
        <v>2272</v>
      </c>
      <c r="G29" s="471" t="s">
        <v>2231</v>
      </c>
      <c r="H29" s="472" t="s">
        <v>2273</v>
      </c>
      <c r="I29" s="96" t="s">
        <v>2272</v>
      </c>
      <c r="J29" s="96" t="s">
        <v>2225</v>
      </c>
      <c r="K29" s="473"/>
      <c r="L29" s="474">
        <v>1500</v>
      </c>
      <c r="M29" s="475" t="s">
        <v>2274</v>
      </c>
    </row>
    <row r="30" spans="1:13" ht="216.75" x14ac:dyDescent="0.2">
      <c r="A30" s="466">
        <v>21</v>
      </c>
      <c r="B30" s="467" t="s">
        <v>2229</v>
      </c>
      <c r="C30" s="468" t="s">
        <v>2220</v>
      </c>
      <c r="D30" s="96" t="s">
        <v>2271</v>
      </c>
      <c r="E30" s="96">
        <v>211359457</v>
      </c>
      <c r="F30" s="96" t="s">
        <v>2272</v>
      </c>
      <c r="G30" s="471" t="s">
        <v>2231</v>
      </c>
      <c r="H30" s="472"/>
      <c r="I30" s="96" t="s">
        <v>2272</v>
      </c>
      <c r="J30" s="96"/>
      <c r="K30" s="473"/>
      <c r="L30" s="474">
        <v>1000</v>
      </c>
      <c r="M30" s="475" t="s">
        <v>2275</v>
      </c>
    </row>
    <row r="31" spans="1:13" ht="127.5" x14ac:dyDescent="0.2">
      <c r="A31" s="466">
        <v>22</v>
      </c>
      <c r="B31" s="467" t="s">
        <v>2219</v>
      </c>
      <c r="C31" s="468" t="s">
        <v>2220</v>
      </c>
      <c r="D31" s="96" t="s">
        <v>2276</v>
      </c>
      <c r="E31" s="96">
        <v>212822775</v>
      </c>
      <c r="F31" s="96" t="s">
        <v>2272</v>
      </c>
      <c r="G31" s="471" t="s">
        <v>2231</v>
      </c>
      <c r="H31" s="472" t="s">
        <v>2277</v>
      </c>
      <c r="I31" s="96" t="s">
        <v>2272</v>
      </c>
      <c r="J31" s="96" t="s">
        <v>2225</v>
      </c>
      <c r="K31" s="473"/>
      <c r="L31" s="474">
        <v>250</v>
      </c>
      <c r="M31" s="475" t="s">
        <v>2278</v>
      </c>
    </row>
    <row r="32" spans="1:13" ht="255" x14ac:dyDescent="0.2">
      <c r="A32" s="466">
        <v>23</v>
      </c>
      <c r="B32" s="467" t="s">
        <v>2219</v>
      </c>
      <c r="C32" s="468" t="s">
        <v>2220</v>
      </c>
      <c r="D32" s="96" t="s">
        <v>2276</v>
      </c>
      <c r="E32" s="96">
        <v>212822775</v>
      </c>
      <c r="F32" s="96" t="s">
        <v>2272</v>
      </c>
      <c r="G32" s="471" t="s">
        <v>2231</v>
      </c>
      <c r="H32" s="472"/>
      <c r="I32" s="96" t="s">
        <v>2272</v>
      </c>
      <c r="J32" s="96"/>
      <c r="K32" s="473"/>
      <c r="L32" s="474">
        <v>1000</v>
      </c>
      <c r="M32" s="475" t="s">
        <v>2279</v>
      </c>
    </row>
    <row r="33" spans="1:13" ht="153" x14ac:dyDescent="0.2">
      <c r="A33" s="466">
        <v>24</v>
      </c>
      <c r="B33" s="467" t="s">
        <v>2219</v>
      </c>
      <c r="C33" s="468" t="s">
        <v>2220</v>
      </c>
      <c r="D33" s="96" t="s">
        <v>2280</v>
      </c>
      <c r="E33" s="96">
        <v>212919797</v>
      </c>
      <c r="F33" s="96" t="s">
        <v>2272</v>
      </c>
      <c r="G33" s="471" t="s">
        <v>2231</v>
      </c>
      <c r="H33" s="472" t="s">
        <v>2281</v>
      </c>
      <c r="I33" s="96" t="s">
        <v>2272</v>
      </c>
      <c r="J33" s="96" t="s">
        <v>2225</v>
      </c>
      <c r="K33" s="473"/>
      <c r="L33" s="474">
        <v>1250</v>
      </c>
      <c r="M33" s="475" t="s">
        <v>2282</v>
      </c>
    </row>
    <row r="34" spans="1:13" ht="255" x14ac:dyDescent="0.2">
      <c r="A34" s="466">
        <v>25</v>
      </c>
      <c r="B34" s="467" t="s">
        <v>2219</v>
      </c>
      <c r="C34" s="468" t="s">
        <v>2220</v>
      </c>
      <c r="D34" s="96" t="s">
        <v>2280</v>
      </c>
      <c r="E34" s="96">
        <v>212919797</v>
      </c>
      <c r="F34" s="96" t="s">
        <v>2272</v>
      </c>
      <c r="G34" s="471" t="s">
        <v>2231</v>
      </c>
      <c r="H34" s="472"/>
      <c r="I34" s="96" t="s">
        <v>2272</v>
      </c>
      <c r="J34" s="96"/>
      <c r="K34" s="473"/>
      <c r="L34" s="474">
        <v>1250</v>
      </c>
      <c r="M34" s="475" t="s">
        <v>2283</v>
      </c>
    </row>
    <row r="35" spans="1:13" ht="114.75" x14ac:dyDescent="0.2">
      <c r="A35" s="466">
        <v>26</v>
      </c>
      <c r="B35" s="467" t="s">
        <v>2219</v>
      </c>
      <c r="C35" s="468" t="s">
        <v>2284</v>
      </c>
      <c r="D35" s="96" t="s">
        <v>2285</v>
      </c>
      <c r="E35" s="96">
        <v>202375349</v>
      </c>
      <c r="F35" s="96" t="s">
        <v>2272</v>
      </c>
      <c r="G35" s="471" t="s">
        <v>2231</v>
      </c>
      <c r="H35" s="472">
        <v>3465</v>
      </c>
      <c r="I35" s="96" t="s">
        <v>2272</v>
      </c>
      <c r="J35" s="96" t="s">
        <v>2286</v>
      </c>
      <c r="K35" s="473"/>
      <c r="L35" s="474">
        <v>1500</v>
      </c>
      <c r="M35" s="475" t="s">
        <v>2287</v>
      </c>
    </row>
    <row r="36" spans="1:13" ht="165.75" x14ac:dyDescent="0.2">
      <c r="A36" s="466">
        <v>27</v>
      </c>
      <c r="B36" s="467" t="s">
        <v>2219</v>
      </c>
      <c r="C36" s="468" t="s">
        <v>2220</v>
      </c>
      <c r="D36" s="96" t="s">
        <v>2288</v>
      </c>
      <c r="E36" s="96">
        <v>220014464</v>
      </c>
      <c r="F36" s="96" t="s">
        <v>2272</v>
      </c>
      <c r="G36" s="471" t="s">
        <v>2231</v>
      </c>
      <c r="H36" s="472" t="s">
        <v>2289</v>
      </c>
      <c r="I36" s="96" t="s">
        <v>2272</v>
      </c>
      <c r="J36" s="96" t="s">
        <v>2225</v>
      </c>
      <c r="K36" s="473"/>
      <c r="L36" s="474">
        <v>150</v>
      </c>
      <c r="M36" s="475" t="s">
        <v>2290</v>
      </c>
    </row>
    <row r="37" spans="1:13" ht="255" x14ac:dyDescent="0.2">
      <c r="A37" s="466">
        <v>28</v>
      </c>
      <c r="B37" s="467" t="s">
        <v>2219</v>
      </c>
      <c r="C37" s="468" t="s">
        <v>2220</v>
      </c>
      <c r="D37" s="96" t="s">
        <v>2288</v>
      </c>
      <c r="E37" s="96">
        <v>220014464</v>
      </c>
      <c r="F37" s="96" t="s">
        <v>2272</v>
      </c>
      <c r="G37" s="471" t="s">
        <v>2231</v>
      </c>
      <c r="H37" s="472"/>
      <c r="I37" s="96" t="s">
        <v>2272</v>
      </c>
      <c r="J37" s="96"/>
      <c r="K37" s="473"/>
      <c r="L37" s="474">
        <v>350</v>
      </c>
      <c r="M37" s="475" t="s">
        <v>2291</v>
      </c>
    </row>
    <row r="38" spans="1:13" ht="165.75" x14ac:dyDescent="0.2">
      <c r="A38" s="466">
        <v>29</v>
      </c>
      <c r="B38" s="467" t="s">
        <v>2219</v>
      </c>
      <c r="C38" s="468" t="s">
        <v>2220</v>
      </c>
      <c r="D38" s="96" t="s">
        <v>2292</v>
      </c>
      <c r="E38" s="96">
        <v>406101668</v>
      </c>
      <c r="F38" s="96" t="s">
        <v>2272</v>
      </c>
      <c r="G38" s="471" t="s">
        <v>2231</v>
      </c>
      <c r="H38" s="472" t="s">
        <v>2293</v>
      </c>
      <c r="I38" s="96" t="s">
        <v>2272</v>
      </c>
      <c r="J38" s="96" t="s">
        <v>2225</v>
      </c>
      <c r="K38" s="473"/>
      <c r="L38" s="474">
        <v>600</v>
      </c>
      <c r="M38" s="475" t="s">
        <v>2294</v>
      </c>
    </row>
    <row r="39" spans="1:13" ht="153" x14ac:dyDescent="0.2">
      <c r="A39" s="466">
        <v>30</v>
      </c>
      <c r="B39" s="467" t="s">
        <v>2219</v>
      </c>
      <c r="C39" s="468" t="s">
        <v>2220</v>
      </c>
      <c r="D39" s="96" t="s">
        <v>2295</v>
      </c>
      <c r="E39" s="96">
        <v>416328307</v>
      </c>
      <c r="F39" s="96" t="s">
        <v>2272</v>
      </c>
      <c r="G39" s="471" t="s">
        <v>2231</v>
      </c>
      <c r="H39" s="472" t="s">
        <v>2224</v>
      </c>
      <c r="I39" s="96" t="s">
        <v>2272</v>
      </c>
      <c r="J39" s="96" t="s">
        <v>2225</v>
      </c>
      <c r="K39" s="473"/>
      <c r="L39" s="474">
        <v>750</v>
      </c>
      <c r="M39" s="475" t="s">
        <v>2296</v>
      </c>
    </row>
    <row r="40" spans="1:13" ht="255" x14ac:dyDescent="0.2">
      <c r="A40" s="466">
        <v>31</v>
      </c>
      <c r="B40" s="467" t="s">
        <v>2219</v>
      </c>
      <c r="C40" s="468" t="s">
        <v>2220</v>
      </c>
      <c r="D40" s="96" t="s">
        <v>2295</v>
      </c>
      <c r="E40" s="96">
        <v>416328307</v>
      </c>
      <c r="F40" s="96" t="s">
        <v>2272</v>
      </c>
      <c r="G40" s="471" t="s">
        <v>2231</v>
      </c>
      <c r="H40" s="472"/>
      <c r="I40" s="96" t="s">
        <v>2272</v>
      </c>
      <c r="J40" s="96"/>
      <c r="K40" s="473"/>
      <c r="L40" s="474">
        <v>750</v>
      </c>
      <c r="M40" s="475" t="s">
        <v>2297</v>
      </c>
    </row>
    <row r="41" spans="1:13" ht="153" x14ac:dyDescent="0.2">
      <c r="A41" s="466">
        <v>32</v>
      </c>
      <c r="B41" s="467" t="s">
        <v>2219</v>
      </c>
      <c r="C41" s="468" t="s">
        <v>2220</v>
      </c>
      <c r="D41" s="96" t="s">
        <v>2298</v>
      </c>
      <c r="E41" s="96">
        <v>227725511</v>
      </c>
      <c r="F41" s="96" t="s">
        <v>2272</v>
      </c>
      <c r="G41" s="471" t="s">
        <v>2231</v>
      </c>
      <c r="H41" s="472" t="s">
        <v>2299</v>
      </c>
      <c r="I41" s="96" t="s">
        <v>2272</v>
      </c>
      <c r="J41" s="96" t="s">
        <v>2225</v>
      </c>
      <c r="K41" s="473"/>
      <c r="L41" s="474">
        <v>1250</v>
      </c>
      <c r="M41" s="475" t="s">
        <v>2300</v>
      </c>
    </row>
    <row r="42" spans="1:13" ht="255" x14ac:dyDescent="0.2">
      <c r="A42" s="466">
        <v>33</v>
      </c>
      <c r="B42" s="467" t="s">
        <v>2219</v>
      </c>
      <c r="C42" s="468" t="s">
        <v>2220</v>
      </c>
      <c r="D42" s="96" t="s">
        <v>2298</v>
      </c>
      <c r="E42" s="96">
        <v>227725511</v>
      </c>
      <c r="F42" s="96" t="s">
        <v>2272</v>
      </c>
      <c r="G42" s="471" t="s">
        <v>2231</v>
      </c>
      <c r="H42" s="472"/>
      <c r="I42" s="96" t="s">
        <v>2272</v>
      </c>
      <c r="J42" s="96"/>
      <c r="K42" s="473"/>
      <c r="L42" s="474">
        <v>1250</v>
      </c>
      <c r="M42" s="475" t="s">
        <v>2301</v>
      </c>
    </row>
    <row r="43" spans="1:13" ht="153" x14ac:dyDescent="0.2">
      <c r="A43" s="466">
        <v>34</v>
      </c>
      <c r="B43" s="467" t="s">
        <v>2229</v>
      </c>
      <c r="C43" s="468" t="s">
        <v>2220</v>
      </c>
      <c r="D43" s="96" t="s">
        <v>2302</v>
      </c>
      <c r="E43" s="96">
        <v>402071510</v>
      </c>
      <c r="F43" s="96" t="s">
        <v>2272</v>
      </c>
      <c r="G43" s="471" t="s">
        <v>2231</v>
      </c>
      <c r="H43" s="472" t="s">
        <v>2303</v>
      </c>
      <c r="I43" s="96" t="s">
        <v>2272</v>
      </c>
      <c r="J43" s="96" t="s">
        <v>2225</v>
      </c>
      <c r="K43" s="473"/>
      <c r="L43" s="474">
        <v>200</v>
      </c>
      <c r="M43" s="475" t="s">
        <v>2304</v>
      </c>
    </row>
    <row r="44" spans="1:13" ht="153" x14ac:dyDescent="0.2">
      <c r="A44" s="466">
        <v>35</v>
      </c>
      <c r="B44" s="467" t="s">
        <v>2229</v>
      </c>
      <c r="C44" s="468" t="s">
        <v>2220</v>
      </c>
      <c r="D44" s="96" t="s">
        <v>2302</v>
      </c>
      <c r="E44" s="96">
        <v>402071510</v>
      </c>
      <c r="F44" s="96" t="s">
        <v>2272</v>
      </c>
      <c r="G44" s="471" t="s">
        <v>2231</v>
      </c>
      <c r="H44" s="472" t="s">
        <v>2303</v>
      </c>
      <c r="I44" s="96" t="s">
        <v>2272</v>
      </c>
      <c r="J44" s="96" t="s">
        <v>2225</v>
      </c>
      <c r="K44" s="473"/>
      <c r="L44" s="474">
        <v>200</v>
      </c>
      <c r="M44" s="475" t="s">
        <v>2305</v>
      </c>
    </row>
    <row r="45" spans="1:13" ht="153" x14ac:dyDescent="0.2">
      <c r="A45" s="466">
        <v>36</v>
      </c>
      <c r="B45" s="467" t="s">
        <v>2229</v>
      </c>
      <c r="C45" s="468" t="s">
        <v>2220</v>
      </c>
      <c r="D45" s="96" t="s">
        <v>2302</v>
      </c>
      <c r="E45" s="96">
        <v>402071510</v>
      </c>
      <c r="F45" s="96" t="s">
        <v>2272</v>
      </c>
      <c r="G45" s="471" t="s">
        <v>2231</v>
      </c>
      <c r="H45" s="472" t="s">
        <v>2303</v>
      </c>
      <c r="I45" s="96" t="s">
        <v>2272</v>
      </c>
      <c r="J45" s="96" t="s">
        <v>2225</v>
      </c>
      <c r="K45" s="473"/>
      <c r="L45" s="474">
        <v>200</v>
      </c>
      <c r="M45" s="475" t="s">
        <v>2306</v>
      </c>
    </row>
    <row r="46" spans="1:13" ht="153" x14ac:dyDescent="0.2">
      <c r="A46" s="466">
        <v>37</v>
      </c>
      <c r="B46" s="467" t="s">
        <v>2229</v>
      </c>
      <c r="C46" s="468" t="s">
        <v>2220</v>
      </c>
      <c r="D46" s="96" t="s">
        <v>2302</v>
      </c>
      <c r="E46" s="96">
        <v>402071510</v>
      </c>
      <c r="F46" s="96" t="s">
        <v>2272</v>
      </c>
      <c r="G46" s="471" t="s">
        <v>2231</v>
      </c>
      <c r="H46" s="472" t="s">
        <v>2303</v>
      </c>
      <c r="I46" s="96" t="s">
        <v>2272</v>
      </c>
      <c r="J46" s="96" t="s">
        <v>2225</v>
      </c>
      <c r="K46" s="473"/>
      <c r="L46" s="474">
        <v>200</v>
      </c>
      <c r="M46" s="475" t="s">
        <v>2307</v>
      </c>
    </row>
    <row r="47" spans="1:13" ht="153" x14ac:dyDescent="0.2">
      <c r="A47" s="466">
        <v>38</v>
      </c>
      <c r="B47" s="467" t="s">
        <v>2219</v>
      </c>
      <c r="C47" s="468" t="s">
        <v>2220</v>
      </c>
      <c r="D47" s="96" t="s">
        <v>2308</v>
      </c>
      <c r="E47" s="96">
        <v>205284789</v>
      </c>
      <c r="F47" s="96" t="s">
        <v>2272</v>
      </c>
      <c r="G47" s="471" t="s">
        <v>2231</v>
      </c>
      <c r="H47" s="472" t="s">
        <v>2309</v>
      </c>
      <c r="I47" s="96" t="s">
        <v>2272</v>
      </c>
      <c r="J47" s="96" t="s">
        <v>2225</v>
      </c>
      <c r="K47" s="473"/>
      <c r="L47" s="474">
        <v>6545.04</v>
      </c>
      <c r="M47" s="475" t="s">
        <v>2310</v>
      </c>
    </row>
    <row r="48" spans="1:13" ht="153" x14ac:dyDescent="0.2">
      <c r="A48" s="466">
        <v>39</v>
      </c>
      <c r="B48" s="467" t="s">
        <v>2219</v>
      </c>
      <c r="C48" s="468" t="s">
        <v>2220</v>
      </c>
      <c r="D48" s="96" t="s">
        <v>2308</v>
      </c>
      <c r="E48" s="96">
        <v>205284789</v>
      </c>
      <c r="F48" s="96" t="s">
        <v>2272</v>
      </c>
      <c r="G48" s="471" t="s">
        <v>2231</v>
      </c>
      <c r="H48" s="472" t="s">
        <v>2311</v>
      </c>
      <c r="I48" s="96" t="s">
        <v>2272</v>
      </c>
      <c r="J48" s="96" t="s">
        <v>2225</v>
      </c>
      <c r="K48" s="473"/>
      <c r="L48" s="474">
        <v>2132.33</v>
      </c>
      <c r="M48" s="475" t="s">
        <v>2312</v>
      </c>
    </row>
    <row r="49" spans="1:13" ht="153" x14ac:dyDescent="0.2">
      <c r="A49" s="466">
        <v>40</v>
      </c>
      <c r="B49" s="467" t="s">
        <v>2219</v>
      </c>
      <c r="C49" s="468" t="s">
        <v>2220</v>
      </c>
      <c r="D49" s="96" t="s">
        <v>2308</v>
      </c>
      <c r="E49" s="96">
        <v>205284789</v>
      </c>
      <c r="F49" s="96" t="s">
        <v>2272</v>
      </c>
      <c r="G49" s="471" t="s">
        <v>2231</v>
      </c>
      <c r="H49" s="472" t="s">
        <v>2313</v>
      </c>
      <c r="I49" s="96" t="s">
        <v>2272</v>
      </c>
      <c r="J49" s="96" t="s">
        <v>2225</v>
      </c>
      <c r="K49" s="473"/>
      <c r="L49" s="474">
        <v>1468.45</v>
      </c>
      <c r="M49" s="475" t="s">
        <v>2314</v>
      </c>
    </row>
    <row r="50" spans="1:13" ht="140.25" x14ac:dyDescent="0.2">
      <c r="A50" s="466">
        <v>41</v>
      </c>
      <c r="B50" s="467" t="s">
        <v>2219</v>
      </c>
      <c r="C50" s="468" t="s">
        <v>2220</v>
      </c>
      <c r="D50" s="96" t="s">
        <v>2308</v>
      </c>
      <c r="E50" s="96">
        <v>205284789</v>
      </c>
      <c r="F50" s="96" t="s">
        <v>2272</v>
      </c>
      <c r="G50" s="471" t="s">
        <v>2231</v>
      </c>
      <c r="H50" s="472" t="s">
        <v>2315</v>
      </c>
      <c r="I50" s="96" t="s">
        <v>2272</v>
      </c>
      <c r="J50" s="96" t="s">
        <v>2225</v>
      </c>
      <c r="K50" s="473"/>
      <c r="L50" s="474">
        <v>503.46</v>
      </c>
      <c r="M50" s="475" t="s">
        <v>2316</v>
      </c>
    </row>
    <row r="51" spans="1:13" ht="140.25" x14ac:dyDescent="0.2">
      <c r="A51" s="466">
        <v>42</v>
      </c>
      <c r="B51" s="467" t="s">
        <v>2219</v>
      </c>
      <c r="C51" s="468" t="s">
        <v>2220</v>
      </c>
      <c r="D51" s="96" t="s">
        <v>2308</v>
      </c>
      <c r="E51" s="96">
        <v>205284789</v>
      </c>
      <c r="F51" s="96" t="s">
        <v>2272</v>
      </c>
      <c r="G51" s="471" t="s">
        <v>2231</v>
      </c>
      <c r="H51" s="472" t="s">
        <v>2317</v>
      </c>
      <c r="I51" s="96" t="s">
        <v>2272</v>
      </c>
      <c r="J51" s="96" t="s">
        <v>2225</v>
      </c>
      <c r="K51" s="473"/>
      <c r="L51" s="474">
        <v>2487.71</v>
      </c>
      <c r="M51" s="475" t="s">
        <v>2318</v>
      </c>
    </row>
    <row r="52" spans="1:13" ht="178.5" x14ac:dyDescent="0.2">
      <c r="A52" s="466">
        <v>43</v>
      </c>
      <c r="B52" s="467" t="s">
        <v>2219</v>
      </c>
      <c r="C52" s="468" t="s">
        <v>2220</v>
      </c>
      <c r="D52" s="96" t="s">
        <v>2308</v>
      </c>
      <c r="E52" s="96">
        <v>205284789</v>
      </c>
      <c r="F52" s="96" t="s">
        <v>2272</v>
      </c>
      <c r="G52" s="471" t="s">
        <v>2231</v>
      </c>
      <c r="H52" s="472" t="s">
        <v>2319</v>
      </c>
      <c r="I52" s="96" t="s">
        <v>2272</v>
      </c>
      <c r="J52" s="96" t="s">
        <v>2225</v>
      </c>
      <c r="K52" s="473"/>
      <c r="L52" s="474">
        <v>10207.34</v>
      </c>
      <c r="M52" s="475" t="s">
        <v>2320</v>
      </c>
    </row>
    <row r="53" spans="1:13" ht="153" x14ac:dyDescent="0.2">
      <c r="A53" s="466">
        <v>44</v>
      </c>
      <c r="B53" s="467" t="s">
        <v>2229</v>
      </c>
      <c r="C53" s="468" t="s">
        <v>2220</v>
      </c>
      <c r="D53" s="96" t="s">
        <v>2321</v>
      </c>
      <c r="E53" s="96">
        <v>401951189</v>
      </c>
      <c r="F53" s="96" t="s">
        <v>2272</v>
      </c>
      <c r="G53" s="471" t="s">
        <v>2231</v>
      </c>
      <c r="H53" s="472" t="s">
        <v>2322</v>
      </c>
      <c r="I53" s="96" t="s">
        <v>2272</v>
      </c>
      <c r="J53" s="96" t="s">
        <v>2225</v>
      </c>
      <c r="K53" s="473"/>
      <c r="L53" s="474">
        <v>300</v>
      </c>
      <c r="M53" s="475" t="s">
        <v>2323</v>
      </c>
    </row>
    <row r="54" spans="1:13" ht="76.5" x14ac:dyDescent="0.2">
      <c r="A54" s="466">
        <v>45</v>
      </c>
      <c r="B54" s="467" t="s">
        <v>2324</v>
      </c>
      <c r="C54" s="468" t="s">
        <v>2325</v>
      </c>
      <c r="D54" s="96" t="s">
        <v>2326</v>
      </c>
      <c r="E54" s="96">
        <v>405358884</v>
      </c>
      <c r="F54" s="96" t="s">
        <v>2272</v>
      </c>
      <c r="G54" s="471"/>
      <c r="H54" s="472"/>
      <c r="I54" s="96" t="s">
        <v>2272</v>
      </c>
      <c r="J54" s="96"/>
      <c r="K54" s="473"/>
      <c r="L54" s="474">
        <v>6000</v>
      </c>
      <c r="M54" s="475" t="s">
        <v>2327</v>
      </c>
    </row>
    <row r="55" spans="1:13" ht="91.5" x14ac:dyDescent="0.2">
      <c r="A55" s="466">
        <v>46</v>
      </c>
      <c r="B55" s="467" t="s">
        <v>2324</v>
      </c>
      <c r="C55" s="468" t="s">
        <v>2325</v>
      </c>
      <c r="D55" s="96" t="s">
        <v>2328</v>
      </c>
      <c r="E55" s="96">
        <v>405380074</v>
      </c>
      <c r="F55" s="96" t="s">
        <v>2272</v>
      </c>
      <c r="G55" s="471"/>
      <c r="H55" s="472"/>
      <c r="I55" s="96" t="s">
        <v>2272</v>
      </c>
      <c r="J55" s="96"/>
      <c r="K55" s="473"/>
      <c r="L55" s="474">
        <v>660</v>
      </c>
      <c r="M55" s="475" t="s">
        <v>2361</v>
      </c>
    </row>
    <row r="56" spans="1:13" ht="63.75" x14ac:dyDescent="0.2">
      <c r="A56" s="466">
        <v>47</v>
      </c>
      <c r="B56" s="467" t="s">
        <v>2324</v>
      </c>
      <c r="C56" s="468" t="s">
        <v>2325</v>
      </c>
      <c r="D56" s="96" t="s">
        <v>2329</v>
      </c>
      <c r="E56" s="96">
        <v>19001020536</v>
      </c>
      <c r="F56" s="96" t="s">
        <v>2272</v>
      </c>
      <c r="G56" s="471"/>
      <c r="H56" s="472"/>
      <c r="I56" s="96" t="s">
        <v>2272</v>
      </c>
      <c r="J56" s="96"/>
      <c r="K56" s="473"/>
      <c r="L56" s="474">
        <v>3000</v>
      </c>
      <c r="M56" s="475" t="s">
        <v>2330</v>
      </c>
    </row>
    <row r="57" spans="1:13" ht="76.5" x14ac:dyDescent="0.2">
      <c r="A57" s="466">
        <v>48</v>
      </c>
      <c r="B57" s="467" t="s">
        <v>2324</v>
      </c>
      <c r="C57" s="468" t="s">
        <v>2331</v>
      </c>
      <c r="D57" s="96" t="s">
        <v>2332</v>
      </c>
      <c r="E57" s="96">
        <v>400166146</v>
      </c>
      <c r="F57" s="96" t="s">
        <v>2272</v>
      </c>
      <c r="G57" s="471"/>
      <c r="H57" s="472">
        <v>44</v>
      </c>
      <c r="I57" s="96" t="s">
        <v>2272</v>
      </c>
      <c r="J57" s="96" t="s">
        <v>2333</v>
      </c>
      <c r="K57" s="473"/>
      <c r="L57" s="474">
        <v>1445.97</v>
      </c>
      <c r="M57" s="475" t="s">
        <v>2334</v>
      </c>
    </row>
    <row r="58" spans="1:13" ht="63.75" x14ac:dyDescent="0.2">
      <c r="A58" s="466">
        <v>49</v>
      </c>
      <c r="B58" s="467" t="s">
        <v>2324</v>
      </c>
      <c r="C58" s="468" t="s">
        <v>2331</v>
      </c>
      <c r="D58" s="96" t="s">
        <v>2332</v>
      </c>
      <c r="E58" s="96">
        <v>400166146</v>
      </c>
      <c r="F58" s="96" t="s">
        <v>2272</v>
      </c>
      <c r="G58" s="471"/>
      <c r="H58" s="472">
        <v>42</v>
      </c>
      <c r="I58" s="96" t="s">
        <v>2272</v>
      </c>
      <c r="J58" s="96" t="s">
        <v>2333</v>
      </c>
      <c r="K58" s="473"/>
      <c r="L58" s="474">
        <v>1380.25</v>
      </c>
      <c r="M58" s="475" t="s">
        <v>2335</v>
      </c>
    </row>
    <row r="59" spans="1:13" ht="45" x14ac:dyDescent="0.2">
      <c r="A59" s="466">
        <v>50</v>
      </c>
      <c r="B59" s="467" t="s">
        <v>2324</v>
      </c>
      <c r="C59" s="468" t="s">
        <v>2331</v>
      </c>
      <c r="D59" s="96" t="s">
        <v>2332</v>
      </c>
      <c r="E59" s="96">
        <v>400166146</v>
      </c>
      <c r="F59" s="96" t="s">
        <v>2272</v>
      </c>
      <c r="G59" s="471"/>
      <c r="H59" s="472">
        <v>18</v>
      </c>
      <c r="I59" s="96" t="s">
        <v>2272</v>
      </c>
      <c r="J59" s="96" t="s">
        <v>2333</v>
      </c>
      <c r="K59" s="473"/>
      <c r="L59" s="474">
        <v>1537.99</v>
      </c>
      <c r="M59" s="475" t="s">
        <v>2336</v>
      </c>
    </row>
    <row r="60" spans="1:13" ht="45" x14ac:dyDescent="0.2">
      <c r="A60" s="466">
        <v>51</v>
      </c>
      <c r="B60" s="467" t="s">
        <v>2324</v>
      </c>
      <c r="C60" s="468" t="s">
        <v>2331</v>
      </c>
      <c r="D60" s="96" t="s">
        <v>2332</v>
      </c>
      <c r="E60" s="96">
        <v>400166146</v>
      </c>
      <c r="F60" s="96" t="s">
        <v>2272</v>
      </c>
      <c r="G60" s="471"/>
      <c r="H60" s="472">
        <v>24.5</v>
      </c>
      <c r="I60" s="96" t="s">
        <v>2272</v>
      </c>
      <c r="J60" s="96" t="s">
        <v>2333</v>
      </c>
      <c r="K60" s="473"/>
      <c r="L60" s="474">
        <v>2093.37</v>
      </c>
      <c r="M60" s="475" t="s">
        <v>2337</v>
      </c>
    </row>
    <row r="61" spans="1:13" ht="45" x14ac:dyDescent="0.2">
      <c r="A61" s="466">
        <v>52</v>
      </c>
      <c r="B61" s="467" t="s">
        <v>2324</v>
      </c>
      <c r="C61" s="468" t="s">
        <v>2331</v>
      </c>
      <c r="D61" s="96" t="s">
        <v>2332</v>
      </c>
      <c r="E61" s="96">
        <v>400166146</v>
      </c>
      <c r="F61" s="96" t="s">
        <v>2272</v>
      </c>
      <c r="G61" s="471"/>
      <c r="H61" s="472">
        <v>18</v>
      </c>
      <c r="I61" s="96" t="s">
        <v>2272</v>
      </c>
      <c r="J61" s="96" t="s">
        <v>2333</v>
      </c>
      <c r="K61" s="473"/>
      <c r="L61" s="474">
        <v>1537.99</v>
      </c>
      <c r="M61" s="475" t="s">
        <v>2338</v>
      </c>
    </row>
    <row r="62" spans="1:13" ht="45" x14ac:dyDescent="0.2">
      <c r="A62" s="466">
        <v>53</v>
      </c>
      <c r="B62" s="467" t="s">
        <v>2324</v>
      </c>
      <c r="C62" s="468" t="s">
        <v>2331</v>
      </c>
      <c r="D62" s="96" t="s">
        <v>2332</v>
      </c>
      <c r="E62" s="96">
        <v>400166146</v>
      </c>
      <c r="F62" s="96" t="s">
        <v>2272</v>
      </c>
      <c r="G62" s="471"/>
      <c r="H62" s="472">
        <v>20</v>
      </c>
      <c r="I62" s="96" t="s">
        <v>2272</v>
      </c>
      <c r="J62" s="96" t="s">
        <v>2333</v>
      </c>
      <c r="K62" s="473"/>
      <c r="L62" s="474">
        <v>1708.88</v>
      </c>
      <c r="M62" s="475" t="s">
        <v>2339</v>
      </c>
    </row>
    <row r="63" spans="1:13" ht="45" x14ac:dyDescent="0.2">
      <c r="A63" s="466">
        <v>54</v>
      </c>
      <c r="B63" s="467" t="s">
        <v>2324</v>
      </c>
      <c r="C63" s="468" t="s">
        <v>2331</v>
      </c>
      <c r="D63" s="96" t="s">
        <v>2332</v>
      </c>
      <c r="E63" s="96">
        <v>400166146</v>
      </c>
      <c r="F63" s="96" t="s">
        <v>2272</v>
      </c>
      <c r="G63" s="471"/>
      <c r="H63" s="472">
        <v>44</v>
      </c>
      <c r="I63" s="96" t="s">
        <v>2272</v>
      </c>
      <c r="J63" s="96" t="s">
        <v>2333</v>
      </c>
      <c r="K63" s="473"/>
      <c r="L63" s="474">
        <v>3759.53</v>
      </c>
      <c r="M63" s="475" t="s">
        <v>2340</v>
      </c>
    </row>
    <row r="64" spans="1:13" ht="45" x14ac:dyDescent="0.2">
      <c r="A64" s="466">
        <v>55</v>
      </c>
      <c r="B64" s="467" t="s">
        <v>2324</v>
      </c>
      <c r="C64" s="468" t="s">
        <v>2331</v>
      </c>
      <c r="D64" s="96" t="s">
        <v>2332</v>
      </c>
      <c r="E64" s="96">
        <v>400166146</v>
      </c>
      <c r="F64" s="96" t="s">
        <v>2272</v>
      </c>
      <c r="G64" s="471"/>
      <c r="H64" s="472">
        <v>42</v>
      </c>
      <c r="I64" s="96" t="s">
        <v>2272</v>
      </c>
      <c r="J64" s="96" t="s">
        <v>2333</v>
      </c>
      <c r="K64" s="473"/>
      <c r="L64" s="474">
        <v>3588.64</v>
      </c>
      <c r="M64" s="475" t="s">
        <v>2341</v>
      </c>
    </row>
    <row r="65" spans="1:13" ht="63.75" x14ac:dyDescent="0.2">
      <c r="A65" s="466">
        <v>56</v>
      </c>
      <c r="B65" s="467" t="s">
        <v>2324</v>
      </c>
      <c r="C65" s="468" t="s">
        <v>2331</v>
      </c>
      <c r="D65" s="96" t="s">
        <v>1033</v>
      </c>
      <c r="E65" s="96">
        <v>405182305</v>
      </c>
      <c r="F65" s="96" t="s">
        <v>2272</v>
      </c>
      <c r="G65" s="471" t="s">
        <v>2342</v>
      </c>
      <c r="H65" s="472">
        <v>297</v>
      </c>
      <c r="I65" s="96" t="s">
        <v>2272</v>
      </c>
      <c r="J65" s="96" t="s">
        <v>2333</v>
      </c>
      <c r="K65" s="473"/>
      <c r="L65" s="474">
        <v>43457.04</v>
      </c>
      <c r="M65" s="475" t="s">
        <v>2343</v>
      </c>
    </row>
    <row r="66" spans="1:13" ht="89.25" x14ac:dyDescent="0.2">
      <c r="A66" s="466">
        <v>57</v>
      </c>
      <c r="B66" s="467" t="s">
        <v>2324</v>
      </c>
      <c r="C66" s="468" t="s">
        <v>2331</v>
      </c>
      <c r="D66" s="96" t="s">
        <v>1033</v>
      </c>
      <c r="E66" s="96">
        <v>405182305</v>
      </c>
      <c r="F66" s="96" t="s">
        <v>2272</v>
      </c>
      <c r="G66" s="471" t="s">
        <v>2342</v>
      </c>
      <c r="H66" s="472">
        <v>40</v>
      </c>
      <c r="I66" s="96" t="s">
        <v>2272</v>
      </c>
      <c r="J66" s="96" t="s">
        <v>2333</v>
      </c>
      <c r="K66" s="473"/>
      <c r="L66" s="474">
        <v>5852.8</v>
      </c>
      <c r="M66" s="475" t="s">
        <v>2344</v>
      </c>
    </row>
    <row r="67" spans="1:13" ht="63.75" x14ac:dyDescent="0.2">
      <c r="A67" s="466">
        <v>58</v>
      </c>
      <c r="B67" s="467" t="s">
        <v>2324</v>
      </c>
      <c r="C67" s="468" t="s">
        <v>2331</v>
      </c>
      <c r="D67" s="96" t="s">
        <v>1033</v>
      </c>
      <c r="E67" s="96">
        <v>405182305</v>
      </c>
      <c r="F67" s="96" t="s">
        <v>2272</v>
      </c>
      <c r="G67" s="471" t="s">
        <v>2342</v>
      </c>
      <c r="H67" s="472">
        <v>98.34</v>
      </c>
      <c r="I67" s="96" t="s">
        <v>2272</v>
      </c>
      <c r="J67" s="96" t="s">
        <v>2333</v>
      </c>
      <c r="K67" s="473"/>
      <c r="L67" s="474">
        <v>14389.11</v>
      </c>
      <c r="M67" s="475" t="s">
        <v>2345</v>
      </c>
    </row>
    <row r="68" spans="1:13" ht="63.75" x14ac:dyDescent="0.2">
      <c r="A68" s="466">
        <v>59</v>
      </c>
      <c r="B68" s="467" t="s">
        <v>2324</v>
      </c>
      <c r="C68" s="468" t="s">
        <v>2331</v>
      </c>
      <c r="D68" s="96" t="s">
        <v>1033</v>
      </c>
      <c r="E68" s="96">
        <v>405182305</v>
      </c>
      <c r="F68" s="96" t="s">
        <v>2272</v>
      </c>
      <c r="G68" s="471" t="s">
        <v>2342</v>
      </c>
      <c r="H68" s="472">
        <v>36</v>
      </c>
      <c r="I68" s="96" t="s">
        <v>2272</v>
      </c>
      <c r="J68" s="96" t="s">
        <v>2333</v>
      </c>
      <c r="K68" s="473"/>
      <c r="L68" s="474">
        <v>3950.64</v>
      </c>
      <c r="M68" s="475" t="s">
        <v>2346</v>
      </c>
    </row>
    <row r="69" spans="1:13" ht="45" x14ac:dyDescent="0.2">
      <c r="A69" s="466">
        <v>60</v>
      </c>
      <c r="B69" s="467" t="s">
        <v>2324</v>
      </c>
      <c r="C69" s="468" t="s">
        <v>2331</v>
      </c>
      <c r="D69" s="96" t="s">
        <v>1033</v>
      </c>
      <c r="E69" s="96">
        <v>405182305</v>
      </c>
      <c r="F69" s="96" t="s">
        <v>2272</v>
      </c>
      <c r="G69" s="471" t="s">
        <v>2342</v>
      </c>
      <c r="H69" s="472">
        <v>36</v>
      </c>
      <c r="I69" s="96" t="s">
        <v>2272</v>
      </c>
      <c r="J69" s="96" t="s">
        <v>2333</v>
      </c>
      <c r="K69" s="473"/>
      <c r="L69" s="474">
        <v>3950.64</v>
      </c>
      <c r="M69" s="475" t="s">
        <v>2347</v>
      </c>
    </row>
    <row r="70" spans="1:13" ht="45" x14ac:dyDescent="0.2">
      <c r="A70" s="466">
        <v>61</v>
      </c>
      <c r="B70" s="467"/>
      <c r="C70" s="468" t="s">
        <v>329</v>
      </c>
      <c r="D70" s="85" t="s">
        <v>1246</v>
      </c>
      <c r="E70" s="85">
        <v>404379294</v>
      </c>
      <c r="F70" s="96" t="s">
        <v>2222</v>
      </c>
      <c r="G70" s="471" t="s">
        <v>2342</v>
      </c>
      <c r="H70" s="85"/>
      <c r="I70" s="96" t="s">
        <v>2222</v>
      </c>
      <c r="J70" s="85"/>
      <c r="K70" s="469"/>
      <c r="L70" s="470">
        <v>68376</v>
      </c>
      <c r="M70" s="475" t="s">
        <v>2348</v>
      </c>
    </row>
    <row r="71" spans="1:13" ht="51" x14ac:dyDescent="0.2">
      <c r="A71" s="466">
        <v>62</v>
      </c>
      <c r="B71" s="467" t="s">
        <v>2349</v>
      </c>
      <c r="C71" s="468" t="s">
        <v>2331</v>
      </c>
      <c r="D71" s="96" t="s">
        <v>1793</v>
      </c>
      <c r="E71" s="96">
        <v>405004784</v>
      </c>
      <c r="F71" s="96" t="s">
        <v>2272</v>
      </c>
      <c r="G71" s="471" t="s">
        <v>2350</v>
      </c>
      <c r="H71" s="472">
        <v>80</v>
      </c>
      <c r="I71" s="96" t="s">
        <v>2272</v>
      </c>
      <c r="J71" s="96"/>
      <c r="K71" s="473"/>
      <c r="L71" s="474">
        <v>12800</v>
      </c>
      <c r="M71" s="475" t="s">
        <v>2351</v>
      </c>
    </row>
    <row r="72" spans="1:13" ht="89.25" x14ac:dyDescent="0.2">
      <c r="A72" s="466">
        <v>63</v>
      </c>
      <c r="B72" s="467" t="s">
        <v>2349</v>
      </c>
      <c r="C72" s="468" t="s">
        <v>2331</v>
      </c>
      <c r="D72" s="96" t="s">
        <v>1793</v>
      </c>
      <c r="E72" s="96">
        <v>405004784</v>
      </c>
      <c r="F72" s="96" t="s">
        <v>2272</v>
      </c>
      <c r="G72" s="471" t="s">
        <v>2350</v>
      </c>
      <c r="H72" s="472">
        <v>70</v>
      </c>
      <c r="I72" s="96" t="s">
        <v>2272</v>
      </c>
      <c r="J72" s="96"/>
      <c r="K72" s="473"/>
      <c r="L72" s="474">
        <v>11200</v>
      </c>
      <c r="M72" s="475" t="s">
        <v>2352</v>
      </c>
    </row>
    <row r="73" spans="1:13" ht="51" x14ac:dyDescent="0.2">
      <c r="A73" s="466">
        <v>64</v>
      </c>
      <c r="B73" s="467" t="s">
        <v>2349</v>
      </c>
      <c r="C73" s="468" t="s">
        <v>2331</v>
      </c>
      <c r="D73" s="96" t="s">
        <v>1793</v>
      </c>
      <c r="E73" s="96">
        <v>405004784</v>
      </c>
      <c r="F73" s="96" t="s">
        <v>2272</v>
      </c>
      <c r="G73" s="471" t="s">
        <v>2350</v>
      </c>
      <c r="H73" s="472">
        <v>72</v>
      </c>
      <c r="I73" s="96" t="s">
        <v>2272</v>
      </c>
      <c r="J73" s="96"/>
      <c r="K73" s="473"/>
      <c r="L73" s="474">
        <v>11520</v>
      </c>
      <c r="M73" s="475" t="s">
        <v>2353</v>
      </c>
    </row>
    <row r="74" spans="1:13" ht="76.5" x14ac:dyDescent="0.2">
      <c r="A74" s="466">
        <v>65</v>
      </c>
      <c r="B74" s="467" t="s">
        <v>2349</v>
      </c>
      <c r="C74" s="468" t="s">
        <v>2331</v>
      </c>
      <c r="D74" s="96" t="s">
        <v>1793</v>
      </c>
      <c r="E74" s="96">
        <v>405004784</v>
      </c>
      <c r="F74" s="96" t="s">
        <v>2272</v>
      </c>
      <c r="G74" s="471" t="s">
        <v>2350</v>
      </c>
      <c r="H74" s="472">
        <v>72</v>
      </c>
      <c r="I74" s="96" t="s">
        <v>2272</v>
      </c>
      <c r="J74" s="96"/>
      <c r="K74" s="473"/>
      <c r="L74" s="474">
        <v>11520</v>
      </c>
      <c r="M74" s="475" t="s">
        <v>2354</v>
      </c>
    </row>
    <row r="75" spans="1:13" ht="63.75" x14ac:dyDescent="0.2">
      <c r="A75" s="466">
        <v>66</v>
      </c>
      <c r="B75" s="467" t="s">
        <v>2349</v>
      </c>
      <c r="C75" s="468" t="s">
        <v>2331</v>
      </c>
      <c r="D75" s="96" t="s">
        <v>1793</v>
      </c>
      <c r="E75" s="96">
        <v>405004784</v>
      </c>
      <c r="F75" s="96" t="s">
        <v>2272</v>
      </c>
      <c r="G75" s="471" t="s">
        <v>2350</v>
      </c>
      <c r="H75" s="472">
        <v>72</v>
      </c>
      <c r="I75" s="96" t="s">
        <v>2272</v>
      </c>
      <c r="J75" s="96"/>
      <c r="K75" s="473"/>
      <c r="L75" s="474">
        <v>11520</v>
      </c>
      <c r="M75" s="475" t="s">
        <v>2355</v>
      </c>
    </row>
    <row r="76" spans="1:13" ht="45" x14ac:dyDescent="0.2">
      <c r="A76" s="466">
        <v>67</v>
      </c>
      <c r="B76" s="467" t="s">
        <v>2349</v>
      </c>
      <c r="C76" s="468" t="s">
        <v>2331</v>
      </c>
      <c r="D76" s="96" t="s">
        <v>1793</v>
      </c>
      <c r="E76" s="96">
        <v>405004784</v>
      </c>
      <c r="F76" s="96" t="s">
        <v>2272</v>
      </c>
      <c r="G76" s="471" t="s">
        <v>2350</v>
      </c>
      <c r="H76" s="472">
        <v>64</v>
      </c>
      <c r="I76" s="96" t="s">
        <v>2272</v>
      </c>
      <c r="J76" s="96"/>
      <c r="K76" s="473"/>
      <c r="L76" s="474">
        <v>10240</v>
      </c>
      <c r="M76" s="475" t="s">
        <v>2356</v>
      </c>
    </row>
    <row r="77" spans="1:13" ht="45" x14ac:dyDescent="0.2">
      <c r="A77" s="466">
        <v>68</v>
      </c>
      <c r="B77" s="467" t="s">
        <v>2349</v>
      </c>
      <c r="C77" s="468" t="s">
        <v>2331</v>
      </c>
      <c r="D77" s="96" t="s">
        <v>1793</v>
      </c>
      <c r="E77" s="96">
        <v>405004784</v>
      </c>
      <c r="F77" s="96" t="s">
        <v>2272</v>
      </c>
      <c r="G77" s="471" t="s">
        <v>2350</v>
      </c>
      <c r="H77" s="472">
        <v>11.79</v>
      </c>
      <c r="I77" s="96" t="s">
        <v>2272</v>
      </c>
      <c r="J77" s="96"/>
      <c r="K77" s="473"/>
      <c r="L77" s="474">
        <v>1025.48</v>
      </c>
      <c r="M77" s="475" t="s">
        <v>2357</v>
      </c>
    </row>
    <row r="78" spans="1:13" ht="45" x14ac:dyDescent="0.2">
      <c r="A78" s="466">
        <v>69</v>
      </c>
      <c r="B78" s="467" t="s">
        <v>2349</v>
      </c>
      <c r="C78" s="468" t="s">
        <v>2331</v>
      </c>
      <c r="D78" s="96" t="s">
        <v>1793</v>
      </c>
      <c r="E78" s="96">
        <v>405004784</v>
      </c>
      <c r="F78" s="96" t="s">
        <v>2272</v>
      </c>
      <c r="G78" s="471" t="s">
        <v>2350</v>
      </c>
      <c r="H78" s="472">
        <v>18</v>
      </c>
      <c r="I78" s="96" t="s">
        <v>2272</v>
      </c>
      <c r="J78" s="96"/>
      <c r="K78" s="473"/>
      <c r="L78" s="474">
        <v>4000</v>
      </c>
      <c r="M78" s="475" t="s">
        <v>2358</v>
      </c>
    </row>
    <row r="79" spans="1:13" ht="63.75" x14ac:dyDescent="0.2">
      <c r="A79" s="466">
        <v>70</v>
      </c>
      <c r="B79" s="467"/>
      <c r="C79" s="468" t="s">
        <v>2331</v>
      </c>
      <c r="D79" s="96" t="s">
        <v>1261</v>
      </c>
      <c r="E79" s="96">
        <v>426111012</v>
      </c>
      <c r="F79" s="96" t="s">
        <v>2272</v>
      </c>
      <c r="G79" s="471"/>
      <c r="H79" s="472"/>
      <c r="I79" s="96" t="s">
        <v>2272</v>
      </c>
      <c r="J79" s="96"/>
      <c r="K79" s="473"/>
      <c r="L79" s="474">
        <v>300</v>
      </c>
      <c r="M79" s="475" t="s">
        <v>2359</v>
      </c>
    </row>
    <row r="80" spans="1:13" ht="45" x14ac:dyDescent="0.2">
      <c r="A80" s="466">
        <v>71</v>
      </c>
      <c r="B80" s="467"/>
      <c r="C80" s="468"/>
      <c r="D80" s="96" t="s">
        <v>2360</v>
      </c>
      <c r="E80" s="96"/>
      <c r="F80" s="96" t="s">
        <v>2272</v>
      </c>
      <c r="G80" s="96"/>
      <c r="H80" s="96"/>
      <c r="I80" s="96" t="s">
        <v>2222</v>
      </c>
      <c r="J80" s="96"/>
      <c r="K80" s="473"/>
      <c r="L80" s="470">
        <v>78853</v>
      </c>
      <c r="M80" s="476"/>
    </row>
    <row r="81" spans="1:15" ht="15" x14ac:dyDescent="0.2">
      <c r="A81" s="85" t="s">
        <v>259</v>
      </c>
      <c r="B81" s="356"/>
      <c r="C81" s="328"/>
      <c r="D81" s="85"/>
      <c r="E81" s="85"/>
      <c r="F81" s="85"/>
      <c r="G81" s="85"/>
      <c r="H81" s="85"/>
      <c r="I81" s="85"/>
      <c r="J81" s="85"/>
      <c r="K81" s="4"/>
      <c r="L81" s="4"/>
      <c r="M81" s="85"/>
    </row>
    <row r="82" spans="1:15" ht="15" x14ac:dyDescent="0.3">
      <c r="A82" s="85"/>
      <c r="B82" s="356"/>
      <c r="C82" s="328"/>
      <c r="D82" s="97"/>
      <c r="E82" s="97"/>
      <c r="F82" s="97"/>
      <c r="G82" s="97"/>
      <c r="H82" s="85"/>
      <c r="I82" s="85"/>
      <c r="J82" s="85"/>
      <c r="K82" s="85" t="s">
        <v>423</v>
      </c>
      <c r="L82" s="84">
        <f>SUM(L10:L81)</f>
        <v>371936.66000000003</v>
      </c>
      <c r="M82" s="85"/>
      <c r="O82" s="181"/>
    </row>
    <row r="83" spans="1:15" ht="15" x14ac:dyDescent="0.3">
      <c r="A83" s="204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176"/>
      <c r="O83" s="461"/>
    </row>
    <row r="84" spans="1:15" ht="15" x14ac:dyDescent="0.3">
      <c r="A84" s="205" t="s">
        <v>424</v>
      </c>
      <c r="B84" s="205"/>
      <c r="C84" s="205"/>
      <c r="D84" s="204"/>
      <c r="E84" s="204"/>
      <c r="F84" s="204"/>
      <c r="G84" s="204"/>
      <c r="H84" s="204"/>
      <c r="I84" s="204"/>
      <c r="J84" s="204"/>
      <c r="K84" s="204"/>
      <c r="L84" s="176"/>
      <c r="O84" s="181"/>
    </row>
    <row r="85" spans="1:15" ht="15" x14ac:dyDescent="0.3">
      <c r="A85" s="205" t="s">
        <v>425</v>
      </c>
      <c r="B85" s="205"/>
      <c r="C85" s="205"/>
      <c r="D85" s="204"/>
      <c r="E85" s="204"/>
      <c r="F85" s="204"/>
      <c r="G85" s="204"/>
      <c r="H85" s="204"/>
      <c r="I85" s="204"/>
      <c r="J85" s="204"/>
      <c r="K85" s="204"/>
      <c r="L85" s="176"/>
      <c r="O85" s="462"/>
    </row>
    <row r="86" spans="1:15" ht="15" x14ac:dyDescent="0.3">
      <c r="A86" s="193" t="s">
        <v>426</v>
      </c>
      <c r="B86" s="193"/>
      <c r="C86" s="205"/>
      <c r="D86" s="176"/>
      <c r="E86" s="176"/>
      <c r="F86" s="176"/>
      <c r="G86" s="176"/>
      <c r="H86" s="176"/>
      <c r="I86" s="176"/>
      <c r="J86" s="176"/>
      <c r="K86" s="176"/>
      <c r="L86" s="176"/>
      <c r="O86" s="181"/>
    </row>
    <row r="87" spans="1:15" ht="15" x14ac:dyDescent="0.3">
      <c r="A87" s="193" t="s">
        <v>427</v>
      </c>
      <c r="B87" s="193"/>
      <c r="C87" s="205"/>
      <c r="D87" s="176"/>
      <c r="E87" s="176"/>
      <c r="F87" s="176"/>
      <c r="G87" s="176"/>
      <c r="H87" s="176"/>
      <c r="I87" s="176"/>
      <c r="J87" s="176"/>
      <c r="K87" s="176"/>
      <c r="L87" s="176"/>
      <c r="O87" s="181"/>
    </row>
    <row r="88" spans="1:15" ht="15" customHeight="1" x14ac:dyDescent="0.2">
      <c r="A88" s="503" t="s">
        <v>442</v>
      </c>
      <c r="B88" s="503"/>
      <c r="C88" s="503"/>
      <c r="D88" s="503"/>
      <c r="E88" s="503"/>
      <c r="F88" s="503"/>
      <c r="G88" s="503"/>
      <c r="H88" s="503"/>
      <c r="I88" s="503"/>
      <c r="J88" s="503"/>
      <c r="K88" s="503"/>
      <c r="L88" s="503"/>
    </row>
    <row r="89" spans="1:15" ht="15" customHeight="1" x14ac:dyDescent="0.2">
      <c r="A89" s="503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3"/>
    </row>
    <row r="90" spans="1:15" ht="12.75" customHeight="1" x14ac:dyDescent="0.2">
      <c r="A90" s="347"/>
      <c r="B90" s="347"/>
      <c r="C90" s="347"/>
      <c r="D90" s="347"/>
      <c r="E90" s="347"/>
      <c r="F90" s="347"/>
      <c r="G90" s="347"/>
      <c r="H90" s="347"/>
      <c r="I90" s="347"/>
      <c r="J90" s="347"/>
      <c r="K90" s="347"/>
      <c r="L90" s="347"/>
    </row>
    <row r="91" spans="1:15" ht="15" x14ac:dyDescent="0.3">
      <c r="A91" s="499" t="s">
        <v>96</v>
      </c>
      <c r="B91" s="499"/>
      <c r="C91" s="499"/>
      <c r="D91" s="329"/>
      <c r="E91" s="330"/>
      <c r="F91" s="330"/>
      <c r="G91" s="329"/>
      <c r="H91" s="329"/>
      <c r="I91" s="329"/>
      <c r="J91" s="329"/>
      <c r="K91" s="329"/>
      <c r="L91" s="176"/>
    </row>
    <row r="92" spans="1:15" ht="15" x14ac:dyDescent="0.3">
      <c r="A92" s="329"/>
      <c r="B92" s="329"/>
      <c r="C92" s="330"/>
      <c r="D92" s="329"/>
      <c r="E92" s="330"/>
      <c r="F92" s="330"/>
      <c r="G92" s="329"/>
      <c r="H92" s="329"/>
      <c r="I92" s="329"/>
      <c r="J92" s="329"/>
      <c r="K92" s="331"/>
      <c r="L92" s="176"/>
    </row>
    <row r="93" spans="1:15" ht="15" customHeight="1" x14ac:dyDescent="0.3">
      <c r="A93" s="329"/>
      <c r="B93" s="329"/>
      <c r="C93" s="330"/>
      <c r="D93" s="500" t="s">
        <v>251</v>
      </c>
      <c r="E93" s="500"/>
      <c r="F93" s="332"/>
      <c r="G93" s="333"/>
      <c r="H93" s="501" t="s">
        <v>428</v>
      </c>
      <c r="I93" s="501"/>
      <c r="J93" s="501"/>
      <c r="K93" s="334"/>
      <c r="L93" s="176"/>
    </row>
    <row r="94" spans="1:15" ht="15" x14ac:dyDescent="0.3">
      <c r="A94" s="329"/>
      <c r="B94" s="329"/>
      <c r="C94" s="330"/>
      <c r="D94" s="329"/>
      <c r="E94" s="330"/>
      <c r="F94" s="330"/>
      <c r="G94" s="329"/>
      <c r="H94" s="502"/>
      <c r="I94" s="502"/>
      <c r="J94" s="502"/>
      <c r="K94" s="334"/>
      <c r="L94" s="176"/>
    </row>
    <row r="95" spans="1:15" ht="15" x14ac:dyDescent="0.3">
      <c r="A95" s="329"/>
      <c r="B95" s="329"/>
      <c r="C95" s="330"/>
      <c r="D95" s="497" t="s">
        <v>127</v>
      </c>
      <c r="E95" s="497"/>
      <c r="F95" s="332"/>
      <c r="G95" s="333"/>
      <c r="H95" s="329"/>
      <c r="I95" s="329"/>
      <c r="J95" s="329"/>
      <c r="K95" s="329"/>
      <c r="L95" s="176"/>
    </row>
  </sheetData>
  <mergeCells count="7">
    <mergeCell ref="D95:E95"/>
    <mergeCell ref="A2:E2"/>
    <mergeCell ref="L3:M3"/>
    <mergeCell ref="A91:C91"/>
    <mergeCell ref="D93:E93"/>
    <mergeCell ref="H93:J94"/>
    <mergeCell ref="A88:L89"/>
  </mergeCells>
  <dataValidations count="1">
    <dataValidation type="list" allowBlank="1" showInputMessage="1" showErrorMessage="1" sqref="C10:C8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0" zoomScale="80" zoomScaleNormal="100" zoomScaleSheetLayoutView="80" workbookViewId="0">
      <selection activeCell="J22" sqref="J22"/>
    </sheetView>
  </sheetViews>
  <sheetFormatPr defaultColWidth="9.140625"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9" x14ac:dyDescent="0.3">
      <c r="A1" s="72" t="s">
        <v>212</v>
      </c>
      <c r="B1" s="119"/>
      <c r="C1" s="504" t="s">
        <v>186</v>
      </c>
      <c r="D1" s="504"/>
      <c r="E1" s="103"/>
    </row>
    <row r="2" spans="1:9" x14ac:dyDescent="0.3">
      <c r="A2" s="74" t="s">
        <v>128</v>
      </c>
      <c r="B2" s="119"/>
      <c r="C2" s="75"/>
      <c r="D2" s="201" t="str">
        <f>'ფორმა N1'!L2</f>
        <v>01.11-17.11.2020</v>
      </c>
      <c r="E2" s="103"/>
    </row>
    <row r="3" spans="1:9" x14ac:dyDescent="0.3">
      <c r="A3" s="114"/>
      <c r="B3" s="119"/>
      <c r="C3" s="75"/>
      <c r="D3" s="75"/>
      <c r="E3" s="103"/>
    </row>
    <row r="4" spans="1:9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9" x14ac:dyDescent="0.3">
      <c r="A5" s="117" t="str">
        <f>'ფორმა N1'!A5</f>
        <v>მ.პ.გ. ქართული ოცნება დემოკრატიული საქართველო</v>
      </c>
      <c r="B5" s="118"/>
      <c r="C5" s="118"/>
      <c r="D5" s="59"/>
      <c r="E5" s="106"/>
    </row>
    <row r="6" spans="1:9" x14ac:dyDescent="0.3">
      <c r="A6" s="75"/>
      <c r="B6" s="74"/>
      <c r="C6" s="74"/>
      <c r="D6" s="74"/>
      <c r="E6" s="106"/>
    </row>
    <row r="7" spans="1:9" x14ac:dyDescent="0.3">
      <c r="A7" s="113"/>
      <c r="B7" s="120"/>
      <c r="C7" s="121"/>
      <c r="D7" s="121"/>
      <c r="E7" s="103"/>
    </row>
    <row r="8" spans="1:9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9" x14ac:dyDescent="0.3">
      <c r="A9" s="49"/>
      <c r="B9" s="50"/>
      <c r="C9" s="150"/>
      <c r="D9" s="150"/>
      <c r="E9" s="103"/>
    </row>
    <row r="10" spans="1:9" x14ac:dyDescent="0.3">
      <c r="A10" s="51" t="s">
        <v>179</v>
      </c>
      <c r="B10" s="52"/>
      <c r="C10" s="415">
        <f>SUM(C11,C34)</f>
        <v>2892775.62</v>
      </c>
      <c r="D10" s="415">
        <f>SUM(D11,D34)</f>
        <v>2789181.1799999997</v>
      </c>
      <c r="E10" s="103"/>
      <c r="G10" s="423">
        <f>C10+'ფორმა N2'!C9+'ფორმა N3'!C9-'ფორმა N4'!C11-'ფორმა N5'!C9</f>
        <v>3232844.98</v>
      </c>
      <c r="H10" s="423">
        <f>G10+G47+G49+G61</f>
        <v>2789181.39</v>
      </c>
      <c r="I10" s="423">
        <f>H10-D10</f>
        <v>0.21000000042840838</v>
      </c>
    </row>
    <row r="11" spans="1:9" x14ac:dyDescent="0.3">
      <c r="A11" s="53" t="s">
        <v>180</v>
      </c>
      <c r="B11" s="54"/>
      <c r="C11" s="416">
        <f>SUM(C12:C32)</f>
        <v>1630343.62</v>
      </c>
      <c r="D11" s="416">
        <f>SUM(D12:D32)</f>
        <v>1528633.18</v>
      </c>
      <c r="E11" s="103"/>
    </row>
    <row r="12" spans="1:9" x14ac:dyDescent="0.3">
      <c r="A12" s="57">
        <v>1110</v>
      </c>
      <c r="B12" s="56" t="s">
        <v>130</v>
      </c>
      <c r="C12" s="417">
        <v>1.91</v>
      </c>
      <c r="D12" s="417">
        <v>295301</v>
      </c>
      <c r="E12" s="103"/>
    </row>
    <row r="13" spans="1:9" x14ac:dyDescent="0.3">
      <c r="A13" s="57">
        <v>1120</v>
      </c>
      <c r="B13" s="56" t="s">
        <v>131</v>
      </c>
      <c r="C13" s="8"/>
      <c r="D13" s="8"/>
      <c r="E13" s="103"/>
    </row>
    <row r="14" spans="1:9" x14ac:dyDescent="0.3">
      <c r="A14" s="57">
        <v>1211</v>
      </c>
      <c r="B14" s="56" t="s">
        <v>132</v>
      </c>
      <c r="C14" s="417">
        <v>484869</v>
      </c>
      <c r="D14" s="417">
        <v>306116</v>
      </c>
      <c r="E14" s="103"/>
      <c r="G14" s="423">
        <f>C12+C14+C15+'ფორმა N2'!D9+'ფორმა N3'!D9-'ფორმა N4'!D11-'ფორმა N5'!D9</f>
        <v>613667.77999999991</v>
      </c>
      <c r="H14" s="423">
        <f>G14-D12-D14-D15</f>
        <v>0.28999999991174263</v>
      </c>
    </row>
    <row r="15" spans="1:9" x14ac:dyDescent="0.3">
      <c r="A15" s="57">
        <v>1212</v>
      </c>
      <c r="B15" s="56" t="s">
        <v>133</v>
      </c>
      <c r="C15" s="8">
        <v>69096.31</v>
      </c>
      <c r="D15" s="417">
        <v>12250.49</v>
      </c>
      <c r="E15" s="103"/>
    </row>
    <row r="16" spans="1:9" x14ac:dyDescent="0.3">
      <c r="A16" s="57">
        <v>1213</v>
      </c>
      <c r="B16" s="56" t="s">
        <v>134</v>
      </c>
      <c r="C16" s="8"/>
      <c r="D16" s="8"/>
      <c r="E16" s="103"/>
    </row>
    <row r="17" spans="1:8" x14ac:dyDescent="0.3">
      <c r="A17" s="57">
        <v>1214</v>
      </c>
      <c r="B17" s="56" t="s">
        <v>135</v>
      </c>
      <c r="C17" s="8"/>
      <c r="D17" s="8"/>
      <c r="E17" s="103"/>
      <c r="G17" s="423"/>
      <c r="H17" s="423"/>
    </row>
    <row r="18" spans="1:8" x14ac:dyDescent="0.3">
      <c r="A18" s="57">
        <v>1215</v>
      </c>
      <c r="B18" s="56" t="s">
        <v>136</v>
      </c>
      <c r="C18" s="8"/>
      <c r="D18" s="8"/>
      <c r="E18" s="103"/>
    </row>
    <row r="19" spans="1:8" x14ac:dyDescent="0.3">
      <c r="A19" s="57">
        <v>1300</v>
      </c>
      <c r="B19" s="56" t="s">
        <v>137</v>
      </c>
      <c r="C19" s="8"/>
      <c r="D19" s="8"/>
      <c r="E19" s="103"/>
    </row>
    <row r="20" spans="1:8" x14ac:dyDescent="0.3">
      <c r="A20" s="57">
        <v>1410</v>
      </c>
      <c r="B20" s="56" t="s">
        <v>138</v>
      </c>
      <c r="C20" s="8"/>
      <c r="D20" s="8"/>
      <c r="E20" s="103"/>
    </row>
    <row r="21" spans="1:8" x14ac:dyDescent="0.3">
      <c r="A21" s="57">
        <v>1421</v>
      </c>
      <c r="B21" s="56" t="s">
        <v>139</v>
      </c>
      <c r="C21" s="8"/>
      <c r="D21" s="8"/>
      <c r="E21" s="103"/>
    </row>
    <row r="22" spans="1:8" x14ac:dyDescent="0.3">
      <c r="A22" s="57">
        <v>1422</v>
      </c>
      <c r="B22" s="56" t="s">
        <v>140</v>
      </c>
      <c r="C22" s="8"/>
      <c r="D22" s="8"/>
      <c r="E22" s="103"/>
    </row>
    <row r="23" spans="1:8" x14ac:dyDescent="0.3">
      <c r="A23" s="57">
        <v>1423</v>
      </c>
      <c r="B23" s="56" t="s">
        <v>141</v>
      </c>
      <c r="C23" s="8">
        <v>120</v>
      </c>
      <c r="D23" s="8">
        <v>120</v>
      </c>
      <c r="E23" s="103"/>
    </row>
    <row r="24" spans="1:8" x14ac:dyDescent="0.3">
      <c r="A24" s="57">
        <v>1431</v>
      </c>
      <c r="B24" s="56" t="s">
        <v>142</v>
      </c>
      <c r="C24" s="8"/>
      <c r="D24" s="8"/>
      <c r="E24" s="103"/>
    </row>
    <row r="25" spans="1:8" x14ac:dyDescent="0.3">
      <c r="A25" s="57">
        <v>1432</v>
      </c>
      <c r="B25" s="56" t="s">
        <v>143</v>
      </c>
      <c r="C25" s="8"/>
      <c r="D25" s="8"/>
      <c r="E25" s="103"/>
    </row>
    <row r="26" spans="1:8" x14ac:dyDescent="0.3">
      <c r="A26" s="57">
        <v>1433</v>
      </c>
      <c r="B26" s="56" t="s">
        <v>144</v>
      </c>
      <c r="C26" s="8">
        <v>8754</v>
      </c>
      <c r="D26" s="417">
        <v>10947.2</v>
      </c>
      <c r="E26" s="103"/>
      <c r="G26" s="423"/>
    </row>
    <row r="27" spans="1:8" x14ac:dyDescent="0.3">
      <c r="A27" s="57">
        <v>1441</v>
      </c>
      <c r="B27" s="56" t="s">
        <v>145</v>
      </c>
      <c r="C27" s="8">
        <v>111791.4</v>
      </c>
      <c r="D27" s="8">
        <f>2900.29+54502.2</f>
        <v>57402.49</v>
      </c>
      <c r="E27" s="103"/>
    </row>
    <row r="28" spans="1:8" x14ac:dyDescent="0.3">
      <c r="A28" s="57">
        <v>1442</v>
      </c>
      <c r="B28" s="56" t="s">
        <v>146</v>
      </c>
      <c r="C28" s="417">
        <v>955711</v>
      </c>
      <c r="D28" s="8">
        <f>845396+1100</f>
        <v>846496</v>
      </c>
      <c r="E28" s="103"/>
    </row>
    <row r="29" spans="1:8" x14ac:dyDescent="0.3">
      <c r="A29" s="57">
        <v>1443</v>
      </c>
      <c r="B29" s="56" t="s">
        <v>147</v>
      </c>
      <c r="C29" s="8"/>
      <c r="D29" s="8"/>
      <c r="E29" s="103"/>
    </row>
    <row r="30" spans="1:8" x14ac:dyDescent="0.3">
      <c r="A30" s="57">
        <v>1444</v>
      </c>
      <c r="B30" s="56" t="s">
        <v>148</v>
      </c>
      <c r="C30" s="8"/>
      <c r="D30" s="8"/>
      <c r="E30" s="103"/>
    </row>
    <row r="31" spans="1:8" x14ac:dyDescent="0.3">
      <c r="A31" s="57">
        <v>1445</v>
      </c>
      <c r="B31" s="56" t="s">
        <v>149</v>
      </c>
      <c r="C31" s="8"/>
      <c r="D31" s="8"/>
      <c r="E31" s="103"/>
    </row>
    <row r="32" spans="1:8" x14ac:dyDescent="0.3">
      <c r="A32" s="57">
        <v>1446</v>
      </c>
      <c r="B32" s="56" t="s">
        <v>150</v>
      </c>
      <c r="C32" s="8"/>
      <c r="D32" s="8"/>
      <c r="E32" s="103"/>
    </row>
    <row r="33" spans="1:7" x14ac:dyDescent="0.3">
      <c r="A33" s="30"/>
      <c r="E33" s="103"/>
    </row>
    <row r="34" spans="1:7" x14ac:dyDescent="0.3">
      <c r="A34" s="58" t="s">
        <v>181</v>
      </c>
      <c r="B34" s="56"/>
      <c r="C34" s="83">
        <f>SUM(C35:C42)</f>
        <v>1262432</v>
      </c>
      <c r="D34" s="83">
        <f>SUM(D35:D42)</f>
        <v>1260548</v>
      </c>
      <c r="E34" s="103"/>
    </row>
    <row r="35" spans="1:7" x14ac:dyDescent="0.3">
      <c r="A35" s="57">
        <v>2110</v>
      </c>
      <c r="B35" s="56" t="s">
        <v>89</v>
      </c>
      <c r="C35" s="8"/>
      <c r="D35" s="8"/>
      <c r="E35" s="103"/>
    </row>
    <row r="36" spans="1:7" x14ac:dyDescent="0.3">
      <c r="A36" s="57">
        <v>2120</v>
      </c>
      <c r="B36" s="56" t="s">
        <v>151</v>
      </c>
      <c r="C36" s="8">
        <v>1176861</v>
      </c>
      <c r="D36" s="8">
        <v>1176861</v>
      </c>
      <c r="E36" s="103"/>
    </row>
    <row r="37" spans="1:7" x14ac:dyDescent="0.3">
      <c r="A37" s="57">
        <v>2130</v>
      </c>
      <c r="B37" s="56" t="s">
        <v>90</v>
      </c>
      <c r="C37" s="8">
        <v>28219</v>
      </c>
      <c r="D37" s="8">
        <v>28219</v>
      </c>
      <c r="E37" s="103"/>
    </row>
    <row r="38" spans="1:7" x14ac:dyDescent="0.3">
      <c r="A38" s="57">
        <v>2140</v>
      </c>
      <c r="B38" s="56" t="s">
        <v>366</v>
      </c>
      <c r="C38" s="8"/>
      <c r="D38" s="8"/>
      <c r="E38" s="103"/>
    </row>
    <row r="39" spans="1:7" x14ac:dyDescent="0.3">
      <c r="A39" s="57">
        <v>2150</v>
      </c>
      <c r="B39" s="56" t="s">
        <v>369</v>
      </c>
      <c r="C39" s="8"/>
      <c r="D39" s="8"/>
      <c r="E39" s="103"/>
    </row>
    <row r="40" spans="1:7" x14ac:dyDescent="0.3">
      <c r="A40" s="57">
        <v>2220</v>
      </c>
      <c r="B40" s="56" t="s">
        <v>91</v>
      </c>
      <c r="C40" s="8">
        <v>57352</v>
      </c>
      <c r="D40" s="417">
        <v>55468</v>
      </c>
      <c r="E40" s="103"/>
    </row>
    <row r="41" spans="1:7" x14ac:dyDescent="0.3">
      <c r="A41" s="57">
        <v>2300</v>
      </c>
      <c r="B41" s="56" t="s">
        <v>152</v>
      </c>
      <c r="C41" s="8"/>
      <c r="D41" s="8"/>
      <c r="E41" s="103"/>
    </row>
    <row r="42" spans="1:7" x14ac:dyDescent="0.3">
      <c r="A42" s="57">
        <v>2400</v>
      </c>
      <c r="B42" s="56" t="s">
        <v>153</v>
      </c>
      <c r="C42" s="8"/>
      <c r="D42" s="8"/>
      <c r="E42" s="103"/>
    </row>
    <row r="43" spans="1:7" x14ac:dyDescent="0.3">
      <c r="A43" s="31"/>
      <c r="E43" s="103"/>
    </row>
    <row r="44" spans="1:7" x14ac:dyDescent="0.3">
      <c r="A44" s="55" t="s">
        <v>185</v>
      </c>
      <c r="B44" s="56"/>
      <c r="C44" s="83">
        <f>SUM(C45,C64)</f>
        <v>2892776</v>
      </c>
      <c r="D44" s="416">
        <f>SUM(D45,D64)</f>
        <v>2789183.41</v>
      </c>
      <c r="E44" s="103"/>
    </row>
    <row r="45" spans="1:7" x14ac:dyDescent="0.3">
      <c r="A45" s="58" t="s">
        <v>182</v>
      </c>
      <c r="B45" s="56"/>
      <c r="C45" s="83">
        <f>SUM(C46:C61)</f>
        <v>5036015</v>
      </c>
      <c r="D45" s="416">
        <f>SUM(D46:D61)</f>
        <v>4592351.41</v>
      </c>
      <c r="E45" s="103"/>
    </row>
    <row r="46" spans="1:7" x14ac:dyDescent="0.3">
      <c r="A46" s="57">
        <v>3100</v>
      </c>
      <c r="B46" s="56" t="s">
        <v>154</v>
      </c>
      <c r="C46" s="8"/>
      <c r="D46" s="417"/>
      <c r="E46" s="103"/>
    </row>
    <row r="47" spans="1:7" x14ac:dyDescent="0.3">
      <c r="A47" s="57">
        <v>3210</v>
      </c>
      <c r="B47" s="56" t="s">
        <v>155</v>
      </c>
      <c r="C47" s="8">
        <v>4035923</v>
      </c>
      <c r="D47" s="417">
        <f>3565512+3614.78+9580.93+25591.2+812.5+592298+394850-1000000</f>
        <v>3592259.41</v>
      </c>
      <c r="E47" s="103"/>
      <c r="G47" s="2">
        <f>D47-C47</f>
        <v>-443663.58999999985</v>
      </c>
    </row>
    <row r="48" spans="1:7" x14ac:dyDescent="0.3">
      <c r="A48" s="57">
        <v>3221</v>
      </c>
      <c r="B48" s="56" t="s">
        <v>156</v>
      </c>
      <c r="C48" s="8"/>
      <c r="D48" s="417"/>
      <c r="E48" s="103"/>
    </row>
    <row r="49" spans="1:7" x14ac:dyDescent="0.3">
      <c r="A49" s="57">
        <v>3222</v>
      </c>
      <c r="B49" s="56" t="s">
        <v>157</v>
      </c>
      <c r="C49" s="8">
        <v>0</v>
      </c>
      <c r="D49" s="417">
        <v>0</v>
      </c>
      <c r="E49" s="103"/>
      <c r="G49" s="423">
        <f>D49-C49</f>
        <v>0</v>
      </c>
    </row>
    <row r="50" spans="1:7" x14ac:dyDescent="0.3">
      <c r="A50" s="57">
        <v>3223</v>
      </c>
      <c r="B50" s="56" t="s">
        <v>158</v>
      </c>
      <c r="C50" s="8"/>
      <c r="D50" s="417"/>
      <c r="E50" s="103"/>
    </row>
    <row r="51" spans="1:7" x14ac:dyDescent="0.3">
      <c r="A51" s="57">
        <v>3224</v>
      </c>
      <c r="B51" s="56" t="s">
        <v>159</v>
      </c>
      <c r="C51" s="8"/>
      <c r="D51" s="8"/>
      <c r="E51" s="103"/>
    </row>
    <row r="52" spans="1:7" x14ac:dyDescent="0.3">
      <c r="A52" s="57">
        <v>3231</v>
      </c>
      <c r="B52" s="56" t="s">
        <v>160</v>
      </c>
      <c r="C52" s="8"/>
      <c r="D52" s="8"/>
      <c r="E52" s="103"/>
    </row>
    <row r="53" spans="1:7" x14ac:dyDescent="0.3">
      <c r="A53" s="57">
        <v>3232</v>
      </c>
      <c r="B53" s="56" t="s">
        <v>161</v>
      </c>
      <c r="C53" s="8"/>
      <c r="D53" s="8"/>
      <c r="E53" s="103"/>
    </row>
    <row r="54" spans="1:7" x14ac:dyDescent="0.3">
      <c r="A54" s="57">
        <v>3234</v>
      </c>
      <c r="B54" s="56" t="s">
        <v>162</v>
      </c>
      <c r="C54" s="8">
        <v>92</v>
      </c>
      <c r="D54" s="8">
        <v>92</v>
      </c>
      <c r="E54" s="103"/>
    </row>
    <row r="55" spans="1:7" ht="30" x14ac:dyDescent="0.3">
      <c r="A55" s="57">
        <v>3236</v>
      </c>
      <c r="B55" s="56" t="s">
        <v>177</v>
      </c>
      <c r="C55" s="8"/>
      <c r="D55" s="8"/>
      <c r="E55" s="103"/>
    </row>
    <row r="56" spans="1:7" ht="45" x14ac:dyDescent="0.3">
      <c r="A56" s="57">
        <v>3237</v>
      </c>
      <c r="B56" s="56" t="s">
        <v>163</v>
      </c>
      <c r="C56" s="8"/>
      <c r="D56" s="8"/>
      <c r="E56" s="103"/>
    </row>
    <row r="57" spans="1:7" x14ac:dyDescent="0.3">
      <c r="A57" s="57">
        <v>3241</v>
      </c>
      <c r="B57" s="56" t="s">
        <v>164</v>
      </c>
      <c r="C57" s="8"/>
      <c r="D57" s="8"/>
      <c r="E57" s="103"/>
    </row>
    <row r="58" spans="1:7" x14ac:dyDescent="0.3">
      <c r="A58" s="57">
        <v>3242</v>
      </c>
      <c r="B58" s="56" t="s">
        <v>165</v>
      </c>
      <c r="C58" s="8"/>
      <c r="D58" s="8"/>
      <c r="E58" s="103"/>
    </row>
    <row r="59" spans="1:7" x14ac:dyDescent="0.3">
      <c r="A59" s="57">
        <v>3243</v>
      </c>
      <c r="B59" s="56" t="s">
        <v>166</v>
      </c>
      <c r="C59" s="8"/>
      <c r="D59" s="8"/>
      <c r="E59" s="103"/>
    </row>
    <row r="60" spans="1:7" x14ac:dyDescent="0.3">
      <c r="A60" s="57">
        <v>3245</v>
      </c>
      <c r="B60" s="56" t="s">
        <v>167</v>
      </c>
      <c r="C60" s="8"/>
      <c r="D60" s="8"/>
      <c r="E60" s="103"/>
    </row>
    <row r="61" spans="1:7" x14ac:dyDescent="0.3">
      <c r="A61" s="57">
        <v>3246</v>
      </c>
      <c r="B61" s="56" t="s">
        <v>168</v>
      </c>
      <c r="C61" s="8">
        <v>1000000</v>
      </c>
      <c r="D61" s="8">
        <v>1000000</v>
      </c>
      <c r="E61" s="103"/>
      <c r="G61" s="2">
        <f>D61-C61</f>
        <v>0</v>
      </c>
    </row>
    <row r="62" spans="1:7" x14ac:dyDescent="0.3">
      <c r="A62" s="31"/>
      <c r="E62" s="103"/>
    </row>
    <row r="63" spans="1:7" x14ac:dyDescent="0.3">
      <c r="A63" s="32"/>
      <c r="E63" s="103"/>
    </row>
    <row r="64" spans="1:7" x14ac:dyDescent="0.3">
      <c r="A64" s="58" t="s">
        <v>183</v>
      </c>
      <c r="B64" s="56"/>
      <c r="C64" s="83">
        <f>SUM(C65:C67)</f>
        <v>-2143239</v>
      </c>
      <c r="D64" s="83">
        <f>SUM(D65:D67)</f>
        <v>-1803168</v>
      </c>
      <c r="E64" s="103"/>
    </row>
    <row r="65" spans="1:5" x14ac:dyDescent="0.3">
      <c r="A65" s="57">
        <v>5100</v>
      </c>
      <c r="B65" s="56" t="s">
        <v>238</v>
      </c>
      <c r="C65" s="8"/>
      <c r="D65" s="8"/>
      <c r="E65" s="103"/>
    </row>
    <row r="66" spans="1:5" x14ac:dyDescent="0.3">
      <c r="A66" s="57">
        <v>5220</v>
      </c>
      <c r="B66" s="56" t="s">
        <v>378</v>
      </c>
      <c r="C66" s="8"/>
      <c r="D66" s="8"/>
      <c r="E66" s="103"/>
    </row>
    <row r="67" spans="1:5" x14ac:dyDescent="0.3">
      <c r="A67" s="57">
        <v>5230</v>
      </c>
      <c r="B67" s="56" t="s">
        <v>379</v>
      </c>
      <c r="C67" s="8">
        <v>-2143239</v>
      </c>
      <c r="D67" s="8">
        <v>-1803168</v>
      </c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334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7" x14ac:dyDescent="0.3">
      <c r="A83" s="2"/>
      <c r="B83" s="2"/>
    </row>
    <row r="84" spans="1:7" x14ac:dyDescent="0.3">
      <c r="A84" s="67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7" t="s">
        <v>386</v>
      </c>
      <c r="D87" s="12"/>
      <c r="E87"/>
      <c r="F87"/>
      <c r="G87"/>
    </row>
    <row r="88" spans="1:7" x14ac:dyDescent="0.3">
      <c r="A88"/>
      <c r="B88" s="2" t="s">
        <v>387</v>
      </c>
      <c r="D88" s="12"/>
      <c r="E88"/>
      <c r="F88"/>
      <c r="G88"/>
    </row>
    <row r="89" spans="1:7" customFormat="1" ht="12.75" x14ac:dyDescent="0.2">
      <c r="B89" s="64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view="pageBreakPreview" topLeftCell="A4" zoomScale="80" zoomScaleNormal="100" zoomScaleSheetLayoutView="80" workbookViewId="0">
      <selection activeCell="H15" sqref="H15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490" t="s">
        <v>97</v>
      </c>
      <c r="J1" s="490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488" t="str">
        <f>'ფორმა N1'!L2</f>
        <v>01.11-17.11.2020</v>
      </c>
      <c r="J2" s="489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3"/>
      <c r="G4" s="74"/>
      <c r="H4" s="74"/>
      <c r="I4" s="74"/>
      <c r="J4" s="74"/>
      <c r="K4" s="103"/>
    </row>
    <row r="5" spans="1:11" x14ac:dyDescent="0.3">
      <c r="A5" s="198" t="str">
        <f>'ფორმა N1'!A5</f>
        <v>მ.პ.გ. ქართული ოცნება დემოკრატიული საქართველო</v>
      </c>
      <c r="B5" s="343"/>
      <c r="C5" s="343"/>
      <c r="D5" s="343"/>
      <c r="E5" s="343"/>
      <c r="F5" s="344"/>
      <c r="G5" s="343"/>
      <c r="H5" s="343"/>
      <c r="I5" s="343"/>
      <c r="J5" s="343"/>
      <c r="K5" s="103"/>
    </row>
    <row r="6" spans="1:11" x14ac:dyDescent="0.3">
      <c r="A6" s="75"/>
      <c r="B6" s="75"/>
      <c r="C6" s="74"/>
      <c r="D6" s="74"/>
      <c r="E6" s="74"/>
      <c r="F6" s="123"/>
      <c r="G6" s="74"/>
      <c r="H6" s="74"/>
      <c r="I6" s="74"/>
      <c r="J6" s="74"/>
      <c r="K6" s="103"/>
    </row>
    <row r="7" spans="1:11" x14ac:dyDescent="0.3">
      <c r="A7" s="124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6" t="s">
        <v>64</v>
      </c>
      <c r="B8" s="126" t="s">
        <v>99</v>
      </c>
      <c r="C8" s="127" t="s">
        <v>101</v>
      </c>
      <c r="D8" s="127" t="s">
        <v>258</v>
      </c>
      <c r="E8" s="127" t="s">
        <v>100</v>
      </c>
      <c r="F8" s="125" t="s">
        <v>239</v>
      </c>
      <c r="G8" s="125" t="s">
        <v>277</v>
      </c>
      <c r="H8" s="125" t="s">
        <v>278</v>
      </c>
      <c r="I8" s="125" t="s">
        <v>240</v>
      </c>
      <c r="J8" s="128" t="s">
        <v>102</v>
      </c>
      <c r="K8" s="103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0" x14ac:dyDescent="0.3">
      <c r="A10" s="152">
        <v>1</v>
      </c>
      <c r="B10" s="152" t="s">
        <v>478</v>
      </c>
      <c r="C10" s="153" t="s">
        <v>484</v>
      </c>
      <c r="D10" s="153" t="s">
        <v>485</v>
      </c>
      <c r="E10" s="153" t="s">
        <v>486</v>
      </c>
      <c r="F10" s="153">
        <v>484870</v>
      </c>
      <c r="G10" s="153">
        <v>975560</v>
      </c>
      <c r="H10" s="153">
        <v>1154313.52</v>
      </c>
      <c r="I10" s="153">
        <f>F10+G10-H10</f>
        <v>306116.47999999998</v>
      </c>
      <c r="J10" s="153"/>
      <c r="K10" s="103"/>
    </row>
    <row r="11" spans="1:11" s="27" customFormat="1" ht="30" x14ac:dyDescent="0.3">
      <c r="A11" s="152">
        <v>2</v>
      </c>
      <c r="B11" s="152" t="s">
        <v>478</v>
      </c>
      <c r="C11" s="153" t="s">
        <v>487</v>
      </c>
      <c r="D11" s="153" t="s">
        <v>488</v>
      </c>
      <c r="E11" s="153" t="s">
        <v>486</v>
      </c>
      <c r="F11" s="153">
        <v>0</v>
      </c>
      <c r="G11" s="153">
        <v>0</v>
      </c>
      <c r="H11" s="153">
        <v>0</v>
      </c>
      <c r="I11" s="153">
        <f t="shared" ref="I11:I15" si="0">F11+G11-H11</f>
        <v>0</v>
      </c>
      <c r="J11" s="153"/>
      <c r="K11" s="103"/>
    </row>
    <row r="12" spans="1:11" s="27" customFormat="1" ht="30" x14ac:dyDescent="0.3">
      <c r="A12" s="152">
        <v>3</v>
      </c>
      <c r="B12" s="152" t="s">
        <v>478</v>
      </c>
      <c r="C12" s="153" t="s">
        <v>487</v>
      </c>
      <c r="D12" s="153" t="s">
        <v>489</v>
      </c>
      <c r="E12" s="153" t="s">
        <v>486</v>
      </c>
      <c r="F12" s="153">
        <v>0</v>
      </c>
      <c r="G12" s="153">
        <v>0</v>
      </c>
      <c r="H12" s="153">
        <v>0</v>
      </c>
      <c r="I12" s="153">
        <f t="shared" si="0"/>
        <v>0</v>
      </c>
      <c r="J12" s="153"/>
      <c r="K12" s="103"/>
    </row>
    <row r="13" spans="1:11" s="27" customFormat="1" ht="30" x14ac:dyDescent="0.3">
      <c r="A13" s="152">
        <v>4</v>
      </c>
      <c r="B13" s="152" t="s">
        <v>478</v>
      </c>
      <c r="C13" s="153" t="s">
        <v>490</v>
      </c>
      <c r="D13" s="153" t="s">
        <v>485</v>
      </c>
      <c r="E13" s="153" t="s">
        <v>491</v>
      </c>
      <c r="F13" s="153">
        <v>0</v>
      </c>
      <c r="G13" s="153">
        <v>0</v>
      </c>
      <c r="H13" s="153">
        <v>0</v>
      </c>
      <c r="I13" s="153">
        <f t="shared" si="0"/>
        <v>0</v>
      </c>
      <c r="J13" s="153"/>
      <c r="K13" s="103"/>
    </row>
    <row r="14" spans="1:11" s="27" customFormat="1" ht="30" x14ac:dyDescent="0.3">
      <c r="A14" s="152">
        <v>5</v>
      </c>
      <c r="B14" s="152" t="s">
        <v>478</v>
      </c>
      <c r="C14" s="153" t="s">
        <v>492</v>
      </c>
      <c r="D14" s="153" t="s">
        <v>488</v>
      </c>
      <c r="E14" s="153" t="s">
        <v>491</v>
      </c>
      <c r="F14" s="153">
        <v>21374</v>
      </c>
      <c r="G14" s="153">
        <v>7059.99</v>
      </c>
      <c r="H14" s="153">
        <v>24722.35</v>
      </c>
      <c r="I14" s="153">
        <f t="shared" si="0"/>
        <v>3711.6399999999994</v>
      </c>
      <c r="J14" s="153"/>
      <c r="K14" s="103"/>
    </row>
    <row r="15" spans="1:11" s="27" customFormat="1" ht="30" x14ac:dyDescent="0.3">
      <c r="A15" s="152">
        <v>6</v>
      </c>
      <c r="B15" s="152" t="s">
        <v>478</v>
      </c>
      <c r="C15" s="153" t="s">
        <v>493</v>
      </c>
      <c r="D15" s="153" t="s">
        <v>489</v>
      </c>
      <c r="E15" s="153" t="s">
        <v>491</v>
      </c>
      <c r="F15" s="153">
        <v>0</v>
      </c>
      <c r="G15" s="153">
        <v>0</v>
      </c>
      <c r="H15" s="153">
        <v>0</v>
      </c>
      <c r="I15" s="153">
        <f t="shared" si="0"/>
        <v>0</v>
      </c>
      <c r="J15" s="153"/>
      <c r="K15" s="103"/>
    </row>
    <row r="16" spans="1:11" s="27" customFormat="1" ht="30" x14ac:dyDescent="0.3">
      <c r="A16" s="151">
        <v>7</v>
      </c>
      <c r="B16" s="445" t="s">
        <v>1794</v>
      </c>
      <c r="C16" s="457" t="s">
        <v>1795</v>
      </c>
      <c r="D16" s="458" t="s">
        <v>485</v>
      </c>
      <c r="E16" s="459" t="s">
        <v>1781</v>
      </c>
      <c r="F16" s="460">
        <v>0</v>
      </c>
      <c r="G16" s="460">
        <v>0</v>
      </c>
      <c r="H16" s="460">
        <v>0</v>
      </c>
      <c r="I16" s="460">
        <v>0</v>
      </c>
      <c r="J16" s="413"/>
      <c r="K16" s="103"/>
    </row>
    <row r="17" spans="1:10" x14ac:dyDescent="0.3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x14ac:dyDescent="0.3">
      <c r="A18" s="102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3">
      <c r="A20" s="102"/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0" x14ac:dyDescent="0.3">
      <c r="A21" s="102"/>
      <c r="B21" s="208" t="s">
        <v>96</v>
      </c>
      <c r="C21" s="102"/>
      <c r="D21" s="102"/>
      <c r="E21" s="102"/>
      <c r="F21" s="209"/>
      <c r="G21" s="102"/>
      <c r="H21" s="102"/>
      <c r="I21" s="102"/>
      <c r="J21" s="102"/>
    </row>
    <row r="22" spans="1:10" x14ac:dyDescent="0.3">
      <c r="A22" s="102"/>
      <c r="B22" s="102"/>
      <c r="C22" s="102"/>
      <c r="D22" s="102"/>
      <c r="E22" s="102"/>
      <c r="F22" s="99"/>
      <c r="G22" s="99"/>
      <c r="H22" s="99"/>
      <c r="I22" s="99"/>
      <c r="J22" s="99"/>
    </row>
    <row r="23" spans="1:10" x14ac:dyDescent="0.3">
      <c r="A23" s="102"/>
      <c r="B23" s="102"/>
      <c r="C23" s="248"/>
      <c r="D23" s="102"/>
      <c r="E23" s="102"/>
      <c r="F23" s="248"/>
      <c r="G23" s="249"/>
      <c r="H23" s="249"/>
      <c r="I23" s="99"/>
      <c r="J23" s="99"/>
    </row>
    <row r="24" spans="1:10" x14ac:dyDescent="0.3">
      <c r="A24" s="99"/>
      <c r="B24" s="102"/>
      <c r="C24" s="210" t="s">
        <v>251</v>
      </c>
      <c r="D24" s="210"/>
      <c r="E24" s="102"/>
      <c r="F24" s="102" t="s">
        <v>256</v>
      </c>
      <c r="G24" s="99"/>
      <c r="H24" s="99"/>
      <c r="I24" s="99"/>
      <c r="J24" s="99"/>
    </row>
    <row r="25" spans="1:10" x14ac:dyDescent="0.3">
      <c r="A25" s="99"/>
      <c r="B25" s="102"/>
      <c r="C25" s="211" t="s">
        <v>127</v>
      </c>
      <c r="D25" s="102"/>
      <c r="E25" s="102"/>
      <c r="F25" s="102" t="s">
        <v>252</v>
      </c>
      <c r="G25" s="99"/>
      <c r="H25" s="99"/>
      <c r="I25" s="99"/>
      <c r="J25" s="99"/>
    </row>
    <row r="26" spans="1:10" customFormat="1" x14ac:dyDescent="0.3">
      <c r="A26" s="99"/>
      <c r="B26" s="102"/>
      <c r="C26" s="102"/>
      <c r="D26" s="211"/>
      <c r="E26" s="99"/>
      <c r="F26" s="99"/>
      <c r="G26" s="99"/>
      <c r="H26" s="99"/>
      <c r="I26" s="99"/>
      <c r="J26" s="99"/>
    </row>
    <row r="27" spans="1:10" customFormat="1" ht="12.75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</row>
    <row r="28" spans="1:10" customFormat="1" ht="12.75" x14ac:dyDescent="0.2"/>
    <row r="29" spans="1:10" customFormat="1" ht="12.75" x14ac:dyDescent="0.2"/>
    <row r="30" spans="1:10" customFormat="1" ht="12.75" x14ac:dyDescent="0.2"/>
    <row r="31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6"/>
    <dataValidation allowBlank="1" showInputMessage="1" showErrorMessage="1" prompt="თვე/დღე/წელი" sqref="J16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0" zoomScaleNormal="100" zoomScaleSheetLayoutView="80" workbookViewId="0">
      <selection activeCell="P24" sqref="P24"/>
    </sheetView>
  </sheetViews>
  <sheetFormatPr defaultColWidth="9.140625" defaultRowHeight="15" x14ac:dyDescent="0.3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6" t="s">
        <v>97</v>
      </c>
      <c r="H1" s="157"/>
    </row>
    <row r="2" spans="1:8" x14ac:dyDescent="0.3">
      <c r="A2" s="74" t="s">
        <v>128</v>
      </c>
      <c r="B2" s="74"/>
      <c r="C2" s="74"/>
      <c r="D2" s="74"/>
      <c r="E2" s="74"/>
      <c r="F2" s="74"/>
      <c r="G2" s="158" t="str">
        <f>'ფორმა N1'!L2</f>
        <v>01.11-17.11.2020</v>
      </c>
      <c r="H2" s="157"/>
    </row>
    <row r="3" spans="1:8" x14ac:dyDescent="0.3">
      <c r="A3" s="74"/>
      <c r="B3" s="74"/>
      <c r="C3" s="74"/>
      <c r="D3" s="74"/>
      <c r="E3" s="74"/>
      <c r="F3" s="74"/>
      <c r="G3" s="100"/>
      <c r="H3" s="157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8" t="str">
        <f>'ფორმა N1'!A5</f>
        <v>მ.პ.გ. ქართული ოცნება დემოკრატიული საქართველო</v>
      </c>
      <c r="B5" s="198"/>
      <c r="C5" s="198"/>
      <c r="D5" s="198"/>
      <c r="E5" s="198"/>
      <c r="F5" s="198"/>
      <c r="G5" s="198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3"/>
    </row>
    <row r="9" spans="1:8" x14ac:dyDescent="0.3">
      <c r="A9" s="161" t="s">
        <v>297</v>
      </c>
      <c r="B9" s="162"/>
      <c r="C9" s="163"/>
      <c r="D9" s="164"/>
      <c r="E9" s="164"/>
      <c r="F9" s="164"/>
      <c r="G9" s="165">
        <v>1.91</v>
      </c>
      <c r="H9" s="103"/>
    </row>
    <row r="10" spans="1:8" ht="15.75" x14ac:dyDescent="0.3">
      <c r="A10" s="162">
        <v>1</v>
      </c>
      <c r="B10" s="149" t="s">
        <v>2181</v>
      </c>
      <c r="C10" s="166">
        <v>295299</v>
      </c>
      <c r="D10" s="167"/>
      <c r="E10" s="167" t="s">
        <v>209</v>
      </c>
      <c r="F10" s="167" t="s">
        <v>2182</v>
      </c>
      <c r="G10" s="463">
        <f>IF(ISBLANK(B10),"",G9+C10-D10)</f>
        <v>295300.90999999997</v>
      </c>
      <c r="H10" s="103"/>
    </row>
    <row r="11" spans="1:8" ht="15.75" x14ac:dyDescent="0.3">
      <c r="A11" s="162">
        <v>2</v>
      </c>
      <c r="B11" s="149"/>
      <c r="C11" s="166"/>
      <c r="D11" s="167"/>
      <c r="E11" s="167"/>
      <c r="F11" s="167"/>
      <c r="G11" s="168" t="str">
        <f t="shared" ref="G11:G14" si="0">IF(ISBLANK(B11),"",G10+C11-D11)</f>
        <v/>
      </c>
      <c r="H11" s="103"/>
    </row>
    <row r="12" spans="1:8" ht="15.75" x14ac:dyDescent="0.3">
      <c r="A12" s="162">
        <v>3</v>
      </c>
      <c r="B12" s="149"/>
      <c r="C12" s="166"/>
      <c r="D12" s="167"/>
      <c r="E12" s="167"/>
      <c r="F12" s="167"/>
      <c r="G12" s="168" t="str">
        <f t="shared" si="0"/>
        <v/>
      </c>
      <c r="H12" s="103"/>
    </row>
    <row r="13" spans="1:8" ht="15.75" x14ac:dyDescent="0.3">
      <c r="A13" s="162">
        <v>4</v>
      </c>
      <c r="B13" s="149"/>
      <c r="C13" s="166"/>
      <c r="D13" s="167"/>
      <c r="E13" s="167"/>
      <c r="F13" s="167"/>
      <c r="G13" s="168" t="str">
        <f t="shared" si="0"/>
        <v/>
      </c>
      <c r="H13" s="103"/>
    </row>
    <row r="14" spans="1:8" ht="15.75" x14ac:dyDescent="0.3">
      <c r="A14" s="162">
        <v>5</v>
      </c>
      <c r="B14" s="149"/>
      <c r="C14" s="166"/>
      <c r="D14" s="167"/>
      <c r="E14" s="167"/>
      <c r="F14" s="167"/>
      <c r="G14" s="168" t="str">
        <f t="shared" si="0"/>
        <v/>
      </c>
      <c r="H14" s="103"/>
    </row>
    <row r="15" spans="1:8" ht="15.75" x14ac:dyDescent="0.3">
      <c r="A15" s="162" t="s">
        <v>261</v>
      </c>
      <c r="B15" s="149"/>
      <c r="C15" s="169"/>
      <c r="D15" s="170"/>
      <c r="E15" s="170"/>
      <c r="F15" s="170"/>
      <c r="G15" s="168" t="str">
        <f>IF(ISBLANK(B15),"",#REF!+C15-D15)</f>
        <v/>
      </c>
      <c r="H15" s="103"/>
    </row>
    <row r="16" spans="1:8" x14ac:dyDescent="0.3">
      <c r="A16" s="171" t="s">
        <v>298</v>
      </c>
      <c r="B16" s="172"/>
      <c r="C16" s="173"/>
      <c r="D16" s="174"/>
      <c r="E16" s="174"/>
      <c r="F16" s="175"/>
      <c r="G16" s="418">
        <v>295300.90999999997</v>
      </c>
      <c r="H16" s="103"/>
    </row>
    <row r="20" spans="1:10" x14ac:dyDescent="0.3">
      <c r="B20" s="178" t="s">
        <v>96</v>
      </c>
      <c r="F20" s="179"/>
    </row>
    <row r="21" spans="1:10" x14ac:dyDescent="0.3">
      <c r="F21" s="177"/>
      <c r="G21" s="177"/>
      <c r="H21" s="177"/>
      <c r="I21" s="177"/>
      <c r="J21" s="177"/>
    </row>
    <row r="22" spans="1:10" x14ac:dyDescent="0.3">
      <c r="C22" s="180"/>
      <c r="F22" s="180"/>
      <c r="G22" s="181"/>
      <c r="H22" s="177"/>
      <c r="I22" s="177"/>
      <c r="J22" s="177"/>
    </row>
    <row r="23" spans="1:10" x14ac:dyDescent="0.3">
      <c r="A23" s="177"/>
      <c r="C23" s="182" t="s">
        <v>251</v>
      </c>
      <c r="F23" s="183" t="s">
        <v>256</v>
      </c>
      <c r="G23" s="181"/>
      <c r="H23" s="177"/>
      <c r="I23" s="177"/>
      <c r="J23" s="177"/>
    </row>
    <row r="24" spans="1:10" x14ac:dyDescent="0.3">
      <c r="A24" s="177"/>
      <c r="C24" s="184" t="s">
        <v>127</v>
      </c>
      <c r="F24" s="176" t="s">
        <v>252</v>
      </c>
      <c r="G24" s="177"/>
      <c r="H24" s="177"/>
      <c r="I24" s="177"/>
      <c r="J24" s="177"/>
    </row>
    <row r="25" spans="1:10" s="177" customFormat="1" x14ac:dyDescent="0.3">
      <c r="B25" s="176"/>
    </row>
    <row r="26" spans="1:10" s="177" customFormat="1" ht="12.75" x14ac:dyDescent="0.2"/>
    <row r="27" spans="1:10" s="177" customFormat="1" ht="12.75" x14ac:dyDescent="0.2"/>
    <row r="28" spans="1:10" s="177" customFormat="1" ht="12.75" x14ac:dyDescent="0.2"/>
    <row r="29" spans="1:10" s="177" customFormat="1" ht="12.75" x14ac:dyDescent="0.2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53"/>
  <sheetViews>
    <sheetView showGridLines="0" view="pageBreakPreview" zoomScale="80" zoomScaleNormal="100" zoomScaleSheetLayoutView="80" workbookViewId="0">
      <selection activeCell="M31" sqref="M31"/>
    </sheetView>
  </sheetViews>
  <sheetFormatPr defaultColWidth="9.140625"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7" width="11.28515625" style="25" customWidth="1"/>
    <col min="8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34" t="s">
        <v>287</v>
      </c>
      <c r="B1" s="135"/>
      <c r="C1" s="135"/>
      <c r="D1" s="135"/>
      <c r="E1" s="135"/>
      <c r="F1" s="76"/>
      <c r="G1" s="76"/>
      <c r="H1" s="76"/>
      <c r="I1" s="506" t="s">
        <v>97</v>
      </c>
      <c r="J1" s="506"/>
      <c r="K1" s="141"/>
    </row>
    <row r="2" spans="1:12" s="23" customFormat="1" x14ac:dyDescent="0.3">
      <c r="A2" s="103" t="s">
        <v>128</v>
      </c>
      <c r="B2" s="135"/>
      <c r="C2" s="135"/>
      <c r="D2" s="135"/>
      <c r="E2" s="135"/>
      <c r="F2" s="136"/>
      <c r="G2" s="137"/>
      <c r="H2" s="137"/>
      <c r="I2" s="488" t="str">
        <f>'ფორმა N1'!L2</f>
        <v>01.11-17.11.2020</v>
      </c>
      <c r="J2" s="489"/>
      <c r="K2" s="141"/>
    </row>
    <row r="3" spans="1:12" s="23" customFormat="1" x14ac:dyDescent="0.2">
      <c r="A3" s="135"/>
      <c r="B3" s="135"/>
      <c r="C3" s="135"/>
      <c r="D3" s="135"/>
      <c r="E3" s="135"/>
      <c r="F3" s="136"/>
      <c r="G3" s="137"/>
      <c r="H3" s="137"/>
      <c r="I3" s="138"/>
      <c r="J3" s="73"/>
      <c r="K3" s="141"/>
    </row>
    <row r="4" spans="1:12" s="2" customFormat="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3"/>
      <c r="J4" s="74"/>
      <c r="K4" s="103"/>
      <c r="L4" s="23"/>
    </row>
    <row r="5" spans="1:12" s="2" customFormat="1" x14ac:dyDescent="0.3">
      <c r="A5" s="117" t="str">
        <f>'ფორმა N1'!A5</f>
        <v>მ.პ.გ. ქართული ოცნება დემოკრატიული საქართველო</v>
      </c>
      <c r="B5" s="118"/>
      <c r="C5" s="118"/>
      <c r="D5" s="118"/>
      <c r="E5" s="118"/>
      <c r="F5" s="59"/>
      <c r="G5" s="59"/>
      <c r="H5" s="59"/>
      <c r="I5" s="129"/>
      <c r="J5" s="59"/>
      <c r="K5" s="103"/>
    </row>
    <row r="6" spans="1:12" s="2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 x14ac:dyDescent="0.3">
      <c r="A7" s="130"/>
      <c r="B7" s="505" t="s">
        <v>208</v>
      </c>
      <c r="C7" s="505"/>
      <c r="D7" s="505" t="s">
        <v>275</v>
      </c>
      <c r="E7" s="505"/>
      <c r="F7" s="505" t="s">
        <v>276</v>
      </c>
      <c r="G7" s="505"/>
      <c r="H7" s="148" t="s">
        <v>262</v>
      </c>
      <c r="I7" s="505" t="s">
        <v>211</v>
      </c>
      <c r="J7" s="505"/>
      <c r="K7" s="142"/>
    </row>
    <row r="8" spans="1:12" x14ac:dyDescent="0.3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12" x14ac:dyDescent="0.3">
      <c r="A9" s="60" t="s">
        <v>104</v>
      </c>
      <c r="B9" s="80">
        <f>SUM(B10,B14,B17)</f>
        <v>7348</v>
      </c>
      <c r="C9" s="80">
        <f>SUM(C10,C14,C17)</f>
        <v>1205080.27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7348</v>
      </c>
      <c r="J9" s="80">
        <f t="shared" si="0"/>
        <v>1205080.27</v>
      </c>
      <c r="K9" s="142"/>
    </row>
    <row r="10" spans="1:12" x14ac:dyDescent="0.3">
      <c r="A10" s="61" t="s">
        <v>105</v>
      </c>
      <c r="B10" s="130">
        <f>SUM(B11:B13)</f>
        <v>0</v>
      </c>
      <c r="C10" s="130">
        <f>SUM(C11:C13)</f>
        <v>0</v>
      </c>
      <c r="D10" s="130">
        <f t="shared" ref="D10:J10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130">
        <f>SUM(I11:I13)</f>
        <v>0</v>
      </c>
      <c r="J10" s="130">
        <f t="shared" si="1"/>
        <v>0</v>
      </c>
      <c r="K10" s="142"/>
    </row>
    <row r="11" spans="1:12" x14ac:dyDescent="0.3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2"/>
    </row>
    <row r="12" spans="1:12" x14ac:dyDescent="0.3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2"/>
    </row>
    <row r="13" spans="1:12" x14ac:dyDescent="0.3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2"/>
    </row>
    <row r="14" spans="1:12" x14ac:dyDescent="0.3">
      <c r="A14" s="61" t="s">
        <v>109</v>
      </c>
      <c r="B14" s="130">
        <f>SUM(B15:B16)</f>
        <v>7346</v>
      </c>
      <c r="C14" s="130">
        <f>SUM(C15:C16)</f>
        <v>1176861.31</v>
      </c>
      <c r="D14" s="130">
        <f t="shared" ref="D14:J14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130">
        <f>SUM(I15:I16)</f>
        <v>7346</v>
      </c>
      <c r="J14" s="130">
        <f t="shared" si="2"/>
        <v>1176861.31</v>
      </c>
      <c r="K14" s="142"/>
    </row>
    <row r="15" spans="1:12" x14ac:dyDescent="0.3">
      <c r="A15" s="61" t="s">
        <v>110</v>
      </c>
      <c r="B15" s="26">
        <v>11</v>
      </c>
      <c r="C15" s="26">
        <v>69844.13</v>
      </c>
      <c r="D15" s="26"/>
      <c r="E15" s="26"/>
      <c r="F15" s="26"/>
      <c r="G15" s="26"/>
      <c r="H15" s="26"/>
      <c r="I15" s="26">
        <f>B15+D15-F15</f>
        <v>11</v>
      </c>
      <c r="J15" s="26">
        <f>C15+E15-G15-H15</f>
        <v>69844.13</v>
      </c>
      <c r="K15" s="142"/>
    </row>
    <row r="16" spans="1:12" x14ac:dyDescent="0.3">
      <c r="A16" s="61" t="s">
        <v>111</v>
      </c>
      <c r="B16" s="26">
        <v>7335</v>
      </c>
      <c r="C16" s="26">
        <v>1107017.18</v>
      </c>
      <c r="D16" s="26">
        <v>0</v>
      </c>
      <c r="E16" s="26">
        <v>0</v>
      </c>
      <c r="F16" s="26"/>
      <c r="G16" s="26"/>
      <c r="H16" s="26"/>
      <c r="I16" s="26">
        <f>B16+D16-F16</f>
        <v>7335</v>
      </c>
      <c r="J16" s="26">
        <f>C16+E16-G16-H16</f>
        <v>1107017.18</v>
      </c>
      <c r="K16" s="142"/>
    </row>
    <row r="17" spans="1:18" x14ac:dyDescent="0.3">
      <c r="A17" s="61" t="s">
        <v>112</v>
      </c>
      <c r="B17" s="130">
        <f>SUM(B18:B19,B22,B23)</f>
        <v>2</v>
      </c>
      <c r="C17" s="130">
        <f>SUM(C18:C19,C22,C23)</f>
        <v>28218.959999999999</v>
      </c>
      <c r="D17" s="130">
        <f t="shared" ref="D17:J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130">
        <f>SUM(I18:I19,I22,I23)</f>
        <v>2</v>
      </c>
      <c r="J17" s="130">
        <f t="shared" si="3"/>
        <v>28218.959999999999</v>
      </c>
      <c r="K17" s="142"/>
    </row>
    <row r="18" spans="1:18" x14ac:dyDescent="0.3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2"/>
    </row>
    <row r="19" spans="1:18" x14ac:dyDescent="0.3">
      <c r="A19" s="61" t="s">
        <v>114</v>
      </c>
      <c r="B19" s="130">
        <f>SUM(B20:B21)</f>
        <v>2</v>
      </c>
      <c r="C19" s="130">
        <f>SUM(C20:C21)</f>
        <v>28218.959999999999</v>
      </c>
      <c r="D19" s="130">
        <f t="shared" ref="D19:J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130">
        <f>SUM(I20:I21)</f>
        <v>2</v>
      </c>
      <c r="J19" s="130">
        <f t="shared" si="4"/>
        <v>28218.959999999999</v>
      </c>
      <c r="K19" s="142"/>
    </row>
    <row r="20" spans="1:18" x14ac:dyDescent="0.3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2"/>
    </row>
    <row r="21" spans="1:18" x14ac:dyDescent="0.3">
      <c r="A21" s="61" t="s">
        <v>116</v>
      </c>
      <c r="B21" s="26">
        <v>2</v>
      </c>
      <c r="C21" s="26">
        <v>28218.959999999999</v>
      </c>
      <c r="D21" s="26"/>
      <c r="E21" s="26"/>
      <c r="F21" s="26"/>
      <c r="G21" s="26"/>
      <c r="H21" s="26"/>
      <c r="I21" s="26">
        <f>B21+D21-F21</f>
        <v>2</v>
      </c>
      <c r="J21" s="26">
        <f>C21+E21-G21-H21</f>
        <v>28218.959999999999</v>
      </c>
      <c r="K21" s="142"/>
    </row>
    <row r="22" spans="1:18" x14ac:dyDescent="0.3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2"/>
    </row>
    <row r="23" spans="1:18" x14ac:dyDescent="0.3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2"/>
    </row>
    <row r="24" spans="1:18" x14ac:dyDescent="0.3">
      <c r="A24" s="60" t="s">
        <v>119</v>
      </c>
      <c r="B24" s="80">
        <f>SUM(B25:B31)</f>
        <v>16640</v>
      </c>
      <c r="C24" s="80">
        <f t="shared" ref="C24:J24" si="5">SUM(C25:C31)</f>
        <v>57352.21</v>
      </c>
      <c r="D24" s="80">
        <f t="shared" si="5"/>
        <v>0</v>
      </c>
      <c r="E24" s="80">
        <f t="shared" si="5"/>
        <v>0</v>
      </c>
      <c r="F24" s="80">
        <f t="shared" si="5"/>
        <v>920</v>
      </c>
      <c r="G24" s="80">
        <f t="shared" si="5"/>
        <v>1884.3</v>
      </c>
      <c r="H24" s="80">
        <f t="shared" si="5"/>
        <v>0</v>
      </c>
      <c r="I24" s="80">
        <f t="shared" si="5"/>
        <v>15720</v>
      </c>
      <c r="J24" s="80">
        <f t="shared" si="5"/>
        <v>55467.909999999996</v>
      </c>
      <c r="K24" s="142"/>
    </row>
    <row r="25" spans="1:18" x14ac:dyDescent="0.3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2"/>
    </row>
    <row r="26" spans="1:18" x14ac:dyDescent="0.3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2"/>
    </row>
    <row r="27" spans="1:18" x14ac:dyDescent="0.3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2"/>
    </row>
    <row r="28" spans="1:18" x14ac:dyDescent="0.3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2"/>
    </row>
    <row r="29" spans="1:18" x14ac:dyDescent="0.3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2"/>
      <c r="M29" s="446"/>
      <c r="N29" s="446"/>
      <c r="O29" s="446"/>
      <c r="P29" s="446"/>
      <c r="Q29" s="446"/>
      <c r="R29" s="446"/>
    </row>
    <row r="30" spans="1:18" x14ac:dyDescent="0.3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  <c r="M30" s="446"/>
      <c r="N30" s="446"/>
      <c r="O30" s="446"/>
      <c r="P30" s="446"/>
      <c r="Q30" s="446"/>
      <c r="R30" s="446"/>
    </row>
    <row r="31" spans="1:18" x14ac:dyDescent="0.3">
      <c r="A31" s="61" t="s">
        <v>247</v>
      </c>
      <c r="B31" s="26">
        <v>16640</v>
      </c>
      <c r="C31" s="26">
        <v>57352.21</v>
      </c>
      <c r="D31" s="26">
        <v>0</v>
      </c>
      <c r="E31" s="26">
        <v>0</v>
      </c>
      <c r="F31" s="26">
        <f>500+420</f>
        <v>920</v>
      </c>
      <c r="G31" s="26">
        <f>1010.77+873.53</f>
        <v>1884.3</v>
      </c>
      <c r="H31" s="26"/>
      <c r="I31" s="26">
        <f>B31+D31-F31</f>
        <v>15720</v>
      </c>
      <c r="J31" s="26">
        <f>C31+E31-G31-H31</f>
        <v>55467.909999999996</v>
      </c>
      <c r="K31" s="142"/>
      <c r="M31" s="446"/>
      <c r="N31" s="447"/>
      <c r="O31" s="447"/>
      <c r="P31" s="447"/>
      <c r="Q31" s="447"/>
      <c r="R31" s="446"/>
    </row>
    <row r="32" spans="1:18" x14ac:dyDescent="0.3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2"/>
      <c r="M32" s="446"/>
      <c r="N32" s="446"/>
      <c r="O32" s="446"/>
      <c r="P32" s="446"/>
      <c r="Q32" s="446"/>
      <c r="R32" s="446"/>
    </row>
    <row r="33" spans="1:18" x14ac:dyDescent="0.3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  <c r="M33" s="446"/>
      <c r="N33" s="446"/>
      <c r="O33" s="446"/>
      <c r="P33" s="446"/>
      <c r="Q33" s="446"/>
      <c r="R33" s="446"/>
    </row>
    <row r="34" spans="1:18" x14ac:dyDescent="0.3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  <c r="M34" s="446"/>
      <c r="N34" s="446"/>
      <c r="O34" s="446"/>
      <c r="P34" s="446"/>
      <c r="Q34" s="446"/>
      <c r="R34" s="446"/>
    </row>
    <row r="35" spans="1:18" x14ac:dyDescent="0.3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</row>
    <row r="36" spans="1:18" x14ac:dyDescent="0.3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2"/>
    </row>
    <row r="37" spans="1:18" x14ac:dyDescent="0.3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18" x14ac:dyDescent="0.3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18" x14ac:dyDescent="0.3">
      <c r="A39" s="61" t="s">
        <v>124</v>
      </c>
      <c r="B39" s="130">
        <f t="shared" ref="B39:J39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130">
        <f t="shared" si="8"/>
        <v>0</v>
      </c>
      <c r="J39" s="130">
        <f t="shared" si="8"/>
        <v>0</v>
      </c>
      <c r="K39" s="142"/>
    </row>
    <row r="40" spans="1:18" ht="30" x14ac:dyDescent="0.3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18" x14ac:dyDescent="0.3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18" x14ac:dyDescent="0.3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18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8" s="23" customFormat="1" ht="12.75" x14ac:dyDescent="0.2"/>
    <row r="45" spans="1:18" s="23" customFormat="1" x14ac:dyDescent="0.3">
      <c r="A45" s="25"/>
    </row>
    <row r="46" spans="1:18" s="2" customFormat="1" x14ac:dyDescent="0.3">
      <c r="A46" s="69" t="s">
        <v>96</v>
      </c>
      <c r="D46" s="5"/>
    </row>
    <row r="47" spans="1:18" s="2" customFormat="1" x14ac:dyDescent="0.3">
      <c r="D47"/>
      <c r="E47"/>
      <c r="F47"/>
      <c r="G47"/>
      <c r="I47"/>
    </row>
    <row r="48" spans="1:18" s="2" customFormat="1" x14ac:dyDescent="0.3">
      <c r="B48" s="68"/>
      <c r="C48" s="68"/>
      <c r="F48" s="68"/>
      <c r="G48" s="71"/>
      <c r="H48" s="68"/>
      <c r="I48"/>
      <c r="J48"/>
    </row>
    <row r="49" spans="1:10" s="2" customFormat="1" x14ac:dyDescent="0.3">
      <c r="B49" s="67" t="s">
        <v>251</v>
      </c>
      <c r="F49" s="12" t="s">
        <v>256</v>
      </c>
      <c r="G49" s="70"/>
      <c r="I49"/>
      <c r="J49"/>
    </row>
    <row r="50" spans="1:10" s="2" customFormat="1" x14ac:dyDescent="0.3">
      <c r="B50" s="64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34"/>
  <sheetViews>
    <sheetView view="pageBreakPreview" topLeftCell="A319" zoomScale="80" zoomScaleNormal="80" zoomScaleSheetLayoutView="80" workbookViewId="0">
      <selection activeCell="P325" sqref="P325"/>
    </sheetView>
  </sheetViews>
  <sheetFormatPr defaultColWidth="9.140625" defaultRowHeight="12.75" x14ac:dyDescent="0.2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9" ht="15" x14ac:dyDescent="0.2">
      <c r="A1" s="185" t="s">
        <v>459</v>
      </c>
      <c r="B1" s="185"/>
      <c r="C1" s="186"/>
      <c r="D1" s="186"/>
      <c r="E1" s="186"/>
      <c r="F1" s="186"/>
      <c r="G1" s="186"/>
      <c r="H1" s="186"/>
      <c r="I1" s="351" t="s">
        <v>97</v>
      </c>
    </row>
    <row r="2" spans="1:9" ht="15" x14ac:dyDescent="0.3">
      <c r="A2" s="145" t="s">
        <v>128</v>
      </c>
      <c r="B2" s="145"/>
      <c r="C2" s="186"/>
      <c r="D2" s="186"/>
      <c r="E2" s="186"/>
      <c r="F2" s="186"/>
      <c r="G2" s="186"/>
      <c r="H2" s="186"/>
      <c r="I2" s="348" t="str">
        <f>'ფორმა N1'!L2</f>
        <v>01.11-17.11.2020</v>
      </c>
    </row>
    <row r="3" spans="1:9" ht="15" x14ac:dyDescent="0.2">
      <c r="A3" s="186"/>
      <c r="B3" s="186"/>
      <c r="C3" s="186"/>
      <c r="D3" s="186"/>
      <c r="E3" s="186"/>
      <c r="F3" s="186"/>
      <c r="G3" s="186"/>
      <c r="H3" s="186"/>
      <c r="I3" s="138"/>
    </row>
    <row r="4" spans="1:9" ht="15" x14ac:dyDescent="0.3">
      <c r="A4" s="112" t="s">
        <v>257</v>
      </c>
      <c r="B4" s="112"/>
      <c r="C4" s="112"/>
      <c r="D4" s="112"/>
      <c r="E4" s="359"/>
      <c r="F4" s="187"/>
      <c r="G4" s="186"/>
      <c r="H4" s="186"/>
      <c r="I4" s="187"/>
    </row>
    <row r="5" spans="1:9" s="364" customFormat="1" ht="15" x14ac:dyDescent="0.3">
      <c r="A5" s="360" t="str">
        <f>'ფორმა N1'!A5</f>
        <v>მ.პ.გ. ქართული ოცნება დემოკრატიული საქართველო</v>
      </c>
      <c r="B5" s="360"/>
      <c r="C5" s="361"/>
      <c r="D5" s="361"/>
      <c r="E5" s="361"/>
      <c r="F5" s="362"/>
      <c r="G5" s="363"/>
      <c r="H5" s="363"/>
      <c r="I5" s="362"/>
    </row>
    <row r="6" spans="1:9" ht="13.5" x14ac:dyDescent="0.2">
      <c r="A6" s="139"/>
      <c r="B6" s="139"/>
      <c r="C6" s="365"/>
      <c r="D6" s="365"/>
      <c r="E6" s="365"/>
      <c r="F6" s="186"/>
      <c r="G6" s="186"/>
      <c r="H6" s="186"/>
      <c r="I6" s="186"/>
    </row>
    <row r="7" spans="1:9" ht="60" x14ac:dyDescent="0.2">
      <c r="A7" s="366" t="s">
        <v>64</v>
      </c>
      <c r="B7" s="366" t="s">
        <v>450</v>
      </c>
      <c r="C7" s="367" t="s">
        <v>451</v>
      </c>
      <c r="D7" s="367" t="s">
        <v>452</v>
      </c>
      <c r="E7" s="367" t="s">
        <v>453</v>
      </c>
      <c r="F7" s="367" t="s">
        <v>346</v>
      </c>
      <c r="G7" s="367" t="s">
        <v>454</v>
      </c>
      <c r="H7" s="367" t="s">
        <v>455</v>
      </c>
      <c r="I7" s="367" t="s">
        <v>456</v>
      </c>
    </row>
    <row r="8" spans="1:9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7">
        <v>9</v>
      </c>
    </row>
    <row r="9" spans="1:9" ht="30" x14ac:dyDescent="0.2">
      <c r="A9" s="419">
        <v>1</v>
      </c>
      <c r="B9" s="419" t="s">
        <v>494</v>
      </c>
      <c r="C9" s="420" t="s">
        <v>495</v>
      </c>
      <c r="D9" s="420" t="s">
        <v>496</v>
      </c>
      <c r="E9" s="420" t="s">
        <v>497</v>
      </c>
      <c r="F9" s="420" t="s">
        <v>498</v>
      </c>
      <c r="G9" s="420">
        <v>26390.7</v>
      </c>
      <c r="H9" s="421" t="s">
        <v>499</v>
      </c>
      <c r="I9" s="420" t="s">
        <v>500</v>
      </c>
    </row>
    <row r="10" spans="1:9" ht="15" customHeight="1" x14ac:dyDescent="0.2">
      <c r="A10" s="507">
        <v>2</v>
      </c>
      <c r="B10" s="507" t="s">
        <v>494</v>
      </c>
      <c r="C10" s="507" t="s">
        <v>501</v>
      </c>
      <c r="D10" s="507" t="s">
        <v>502</v>
      </c>
      <c r="E10" s="507" t="s">
        <v>503</v>
      </c>
      <c r="F10" s="507" t="s">
        <v>504</v>
      </c>
      <c r="G10" s="420">
        <v>5575.5</v>
      </c>
      <c r="H10" s="421" t="s">
        <v>505</v>
      </c>
      <c r="I10" s="420" t="s">
        <v>506</v>
      </c>
    </row>
    <row r="11" spans="1:9" ht="15" x14ac:dyDescent="0.2">
      <c r="A11" s="509"/>
      <c r="B11" s="509"/>
      <c r="C11" s="509"/>
      <c r="D11" s="509"/>
      <c r="E11" s="509"/>
      <c r="F11" s="509"/>
      <c r="G11" s="420">
        <v>1239</v>
      </c>
      <c r="H11" s="421" t="s">
        <v>507</v>
      </c>
      <c r="I11" s="420" t="s">
        <v>508</v>
      </c>
    </row>
    <row r="12" spans="1:9" ht="45" x14ac:dyDescent="0.2">
      <c r="A12" s="419">
        <v>3</v>
      </c>
      <c r="B12" s="419" t="s">
        <v>494</v>
      </c>
      <c r="C12" s="420" t="s">
        <v>509</v>
      </c>
      <c r="D12" s="420" t="s">
        <v>510</v>
      </c>
      <c r="E12" s="420" t="s">
        <v>503</v>
      </c>
      <c r="F12" s="420" t="s">
        <v>511</v>
      </c>
      <c r="G12" s="420">
        <v>3097.5</v>
      </c>
      <c r="H12" s="421" t="s">
        <v>512</v>
      </c>
      <c r="I12" s="420" t="s">
        <v>513</v>
      </c>
    </row>
    <row r="13" spans="1:9" ht="30" x14ac:dyDescent="0.2">
      <c r="A13" s="419">
        <v>4</v>
      </c>
      <c r="B13" s="419" t="s">
        <v>494</v>
      </c>
      <c r="C13" s="420" t="s">
        <v>514</v>
      </c>
      <c r="D13" s="420" t="s">
        <v>515</v>
      </c>
      <c r="E13" s="420" t="s">
        <v>503</v>
      </c>
      <c r="F13" s="420" t="s">
        <v>516</v>
      </c>
      <c r="G13" s="420">
        <v>6690.6</v>
      </c>
      <c r="H13" s="421" t="s">
        <v>517</v>
      </c>
      <c r="I13" s="420" t="s">
        <v>518</v>
      </c>
    </row>
    <row r="14" spans="1:9" ht="60" x14ac:dyDescent="0.2">
      <c r="A14" s="419">
        <v>5</v>
      </c>
      <c r="B14" s="419" t="s">
        <v>494</v>
      </c>
      <c r="C14" s="420" t="s">
        <v>519</v>
      </c>
      <c r="D14" s="420" t="s">
        <v>520</v>
      </c>
      <c r="E14" s="420" t="s">
        <v>503</v>
      </c>
      <c r="F14" s="420" t="s">
        <v>521</v>
      </c>
      <c r="G14" s="420">
        <v>3097.5</v>
      </c>
      <c r="H14" s="421" t="s">
        <v>522</v>
      </c>
      <c r="I14" s="420" t="s">
        <v>523</v>
      </c>
    </row>
    <row r="15" spans="1:9" ht="30" x14ac:dyDescent="0.2">
      <c r="A15" s="419">
        <v>6</v>
      </c>
      <c r="B15" s="419" t="s">
        <v>494</v>
      </c>
      <c r="C15" s="420" t="s">
        <v>524</v>
      </c>
      <c r="D15" s="420" t="s">
        <v>525</v>
      </c>
      <c r="E15" s="420" t="s">
        <v>503</v>
      </c>
      <c r="F15" s="420" t="s">
        <v>526</v>
      </c>
      <c r="G15" s="420">
        <v>3717</v>
      </c>
      <c r="H15" s="421" t="s">
        <v>527</v>
      </c>
      <c r="I15" s="420" t="s">
        <v>528</v>
      </c>
    </row>
    <row r="16" spans="1:9" ht="30" customHeight="1" x14ac:dyDescent="0.2">
      <c r="A16" s="507">
        <v>7</v>
      </c>
      <c r="B16" s="507" t="s">
        <v>494</v>
      </c>
      <c r="C16" s="507" t="s">
        <v>529</v>
      </c>
      <c r="D16" s="507" t="s">
        <v>530</v>
      </c>
      <c r="E16" s="507" t="s">
        <v>503</v>
      </c>
      <c r="F16" s="507" t="s">
        <v>531</v>
      </c>
      <c r="G16" s="420">
        <v>2013.375</v>
      </c>
      <c r="H16" s="421" t="s">
        <v>532</v>
      </c>
      <c r="I16" s="420" t="s">
        <v>533</v>
      </c>
    </row>
    <row r="17" spans="1:9" ht="30" x14ac:dyDescent="0.2">
      <c r="A17" s="509"/>
      <c r="B17" s="509"/>
      <c r="C17" s="509"/>
      <c r="D17" s="509"/>
      <c r="E17" s="509"/>
      <c r="F17" s="509"/>
      <c r="G17" s="420">
        <v>2013.375</v>
      </c>
      <c r="H17" s="421" t="s">
        <v>534</v>
      </c>
      <c r="I17" s="420" t="s">
        <v>535</v>
      </c>
    </row>
    <row r="18" spans="1:9" ht="30" x14ac:dyDescent="0.2">
      <c r="A18" s="419">
        <v>8</v>
      </c>
      <c r="B18" s="419" t="s">
        <v>494</v>
      </c>
      <c r="C18" s="420" t="s">
        <v>536</v>
      </c>
      <c r="D18" s="420" t="s">
        <v>537</v>
      </c>
      <c r="E18" s="420" t="s">
        <v>503</v>
      </c>
      <c r="F18" s="420" t="s">
        <v>538</v>
      </c>
      <c r="G18" s="420">
        <v>3717</v>
      </c>
      <c r="H18" s="421" t="s">
        <v>539</v>
      </c>
      <c r="I18" s="420" t="s">
        <v>540</v>
      </c>
    </row>
    <row r="19" spans="1:9" ht="45" x14ac:dyDescent="0.2">
      <c r="A19" s="419">
        <v>9</v>
      </c>
      <c r="B19" s="419" t="s">
        <v>494</v>
      </c>
      <c r="C19" s="420" t="s">
        <v>541</v>
      </c>
      <c r="D19" s="420" t="s">
        <v>542</v>
      </c>
      <c r="E19" s="420" t="s">
        <v>503</v>
      </c>
      <c r="F19" s="420" t="s">
        <v>543</v>
      </c>
      <c r="G19" s="420">
        <v>5807.8125</v>
      </c>
      <c r="H19" s="421" t="s">
        <v>544</v>
      </c>
      <c r="I19" s="420" t="s">
        <v>545</v>
      </c>
    </row>
    <row r="20" spans="1:9" ht="30" x14ac:dyDescent="0.2">
      <c r="A20" s="419">
        <v>10</v>
      </c>
      <c r="B20" s="419" t="s">
        <v>494</v>
      </c>
      <c r="C20" s="420" t="s">
        <v>546</v>
      </c>
      <c r="D20" s="420" t="s">
        <v>547</v>
      </c>
      <c r="E20" s="420" t="s">
        <v>503</v>
      </c>
      <c r="F20" s="420" t="s">
        <v>548</v>
      </c>
      <c r="G20" s="420">
        <v>2478</v>
      </c>
      <c r="H20" s="421" t="s">
        <v>549</v>
      </c>
      <c r="I20" s="420" t="s">
        <v>550</v>
      </c>
    </row>
    <row r="21" spans="1:9" ht="30" x14ac:dyDescent="0.2">
      <c r="A21" s="419">
        <v>11</v>
      </c>
      <c r="B21" s="419" t="s">
        <v>494</v>
      </c>
      <c r="C21" s="420" t="s">
        <v>551</v>
      </c>
      <c r="D21" s="420" t="s">
        <v>552</v>
      </c>
      <c r="E21" s="420" t="s">
        <v>497</v>
      </c>
      <c r="F21" s="420" t="s">
        <v>553</v>
      </c>
      <c r="G21" s="420">
        <v>7743.75</v>
      </c>
      <c r="H21" s="421" t="s">
        <v>554</v>
      </c>
      <c r="I21" s="420" t="s">
        <v>555</v>
      </c>
    </row>
    <row r="22" spans="1:9" ht="30" x14ac:dyDescent="0.2">
      <c r="A22" s="419">
        <v>12</v>
      </c>
      <c r="B22" s="419" t="s">
        <v>494</v>
      </c>
      <c r="C22" s="420" t="s">
        <v>556</v>
      </c>
      <c r="D22" s="420" t="s">
        <v>557</v>
      </c>
      <c r="E22" s="420" t="s">
        <v>503</v>
      </c>
      <c r="F22" s="420" t="s">
        <v>558</v>
      </c>
      <c r="G22" s="420">
        <v>1000</v>
      </c>
      <c r="H22" s="421">
        <v>36001011819</v>
      </c>
      <c r="I22" s="420" t="s">
        <v>559</v>
      </c>
    </row>
    <row r="23" spans="1:9" ht="30" x14ac:dyDescent="0.2">
      <c r="A23" s="419">
        <v>13</v>
      </c>
      <c r="B23" s="419" t="s">
        <v>494</v>
      </c>
      <c r="C23" s="420" t="s">
        <v>560</v>
      </c>
      <c r="D23" s="420" t="s">
        <v>561</v>
      </c>
      <c r="E23" s="420" t="s">
        <v>562</v>
      </c>
      <c r="F23" s="420" t="s">
        <v>563</v>
      </c>
      <c r="G23" s="420">
        <v>820</v>
      </c>
      <c r="H23" s="421" t="s">
        <v>564</v>
      </c>
      <c r="I23" s="420" t="s">
        <v>565</v>
      </c>
    </row>
    <row r="24" spans="1:9" ht="30" x14ac:dyDescent="0.2">
      <c r="A24" s="419">
        <v>14</v>
      </c>
      <c r="B24" s="419" t="s">
        <v>494</v>
      </c>
      <c r="C24" s="420" t="s">
        <v>566</v>
      </c>
      <c r="D24" s="420" t="s">
        <v>567</v>
      </c>
      <c r="E24" s="420" t="s">
        <v>503</v>
      </c>
      <c r="F24" s="420" t="s">
        <v>568</v>
      </c>
      <c r="G24" s="420">
        <v>750</v>
      </c>
      <c r="H24" s="421" t="s">
        <v>569</v>
      </c>
      <c r="I24" s="420" t="s">
        <v>570</v>
      </c>
    </row>
    <row r="25" spans="1:9" ht="45" x14ac:dyDescent="0.2">
      <c r="A25" s="419">
        <v>15</v>
      </c>
      <c r="B25" s="419" t="s">
        <v>494</v>
      </c>
      <c r="C25" s="420" t="s">
        <v>571</v>
      </c>
      <c r="D25" s="420" t="s">
        <v>572</v>
      </c>
      <c r="E25" s="420" t="s">
        <v>503</v>
      </c>
      <c r="F25" s="420" t="s">
        <v>573</v>
      </c>
      <c r="G25" s="420">
        <v>774.375</v>
      </c>
      <c r="H25" s="421">
        <v>25001000163</v>
      </c>
      <c r="I25" s="420" t="s">
        <v>574</v>
      </c>
    </row>
    <row r="26" spans="1:9" ht="30" x14ac:dyDescent="0.2">
      <c r="A26" s="419">
        <v>16</v>
      </c>
      <c r="B26" s="419" t="s">
        <v>494</v>
      </c>
      <c r="C26" s="420" t="s">
        <v>575</v>
      </c>
      <c r="D26" s="420" t="s">
        <v>576</v>
      </c>
      <c r="E26" s="420" t="s">
        <v>503</v>
      </c>
      <c r="F26" s="420" t="s">
        <v>577</v>
      </c>
      <c r="G26" s="420">
        <v>300</v>
      </c>
      <c r="H26" s="421" t="s">
        <v>578</v>
      </c>
      <c r="I26" s="420" t="s">
        <v>579</v>
      </c>
    </row>
    <row r="27" spans="1:9" ht="45" x14ac:dyDescent="0.2">
      <c r="A27" s="419">
        <v>17</v>
      </c>
      <c r="B27" s="419" t="s">
        <v>494</v>
      </c>
      <c r="C27" s="420" t="s">
        <v>580</v>
      </c>
      <c r="D27" s="420" t="s">
        <v>581</v>
      </c>
      <c r="E27" s="420" t="s">
        <v>503</v>
      </c>
      <c r="F27" s="420" t="s">
        <v>582</v>
      </c>
      <c r="G27" s="420">
        <v>900</v>
      </c>
      <c r="H27" s="421" t="s">
        <v>583</v>
      </c>
      <c r="I27" s="420" t="s">
        <v>584</v>
      </c>
    </row>
    <row r="28" spans="1:9" ht="30" x14ac:dyDescent="0.2">
      <c r="A28" s="419">
        <v>18</v>
      </c>
      <c r="B28" s="419" t="s">
        <v>494</v>
      </c>
      <c r="C28" s="420" t="s">
        <v>585</v>
      </c>
      <c r="D28" s="420" t="s">
        <v>586</v>
      </c>
      <c r="E28" s="420" t="s">
        <v>503</v>
      </c>
      <c r="F28" s="420" t="s">
        <v>587</v>
      </c>
      <c r="G28" s="420">
        <v>700</v>
      </c>
      <c r="H28" s="421" t="s">
        <v>588</v>
      </c>
      <c r="I28" s="420" t="s">
        <v>589</v>
      </c>
    </row>
    <row r="29" spans="1:9" ht="30" x14ac:dyDescent="0.2">
      <c r="A29" s="419">
        <v>19</v>
      </c>
      <c r="B29" s="419" t="s">
        <v>494</v>
      </c>
      <c r="C29" s="420" t="s">
        <v>590</v>
      </c>
      <c r="D29" s="420" t="s">
        <v>591</v>
      </c>
      <c r="E29" s="420" t="s">
        <v>497</v>
      </c>
      <c r="F29" s="420" t="s">
        <v>592</v>
      </c>
      <c r="G29" s="420">
        <v>3750</v>
      </c>
      <c r="H29" s="421" t="s">
        <v>593</v>
      </c>
      <c r="I29" s="420" t="s">
        <v>594</v>
      </c>
    </row>
    <row r="30" spans="1:9" ht="30" x14ac:dyDescent="0.2">
      <c r="A30" s="419">
        <v>20</v>
      </c>
      <c r="B30" s="419" t="s">
        <v>494</v>
      </c>
      <c r="C30" s="420" t="s">
        <v>595</v>
      </c>
      <c r="D30" s="420" t="s">
        <v>596</v>
      </c>
      <c r="E30" s="420" t="s">
        <v>503</v>
      </c>
      <c r="F30" s="420" t="s">
        <v>597</v>
      </c>
      <c r="G30" s="420">
        <v>625</v>
      </c>
      <c r="H30" s="421" t="s">
        <v>598</v>
      </c>
      <c r="I30" s="420" t="s">
        <v>599</v>
      </c>
    </row>
    <row r="31" spans="1:9" ht="30" x14ac:dyDescent="0.2">
      <c r="A31" s="507">
        <v>21</v>
      </c>
      <c r="B31" s="507" t="s">
        <v>494</v>
      </c>
      <c r="C31" s="507" t="s">
        <v>600</v>
      </c>
      <c r="D31" s="507" t="s">
        <v>601</v>
      </c>
      <c r="E31" s="507" t="s">
        <v>503</v>
      </c>
      <c r="F31" s="507" t="s">
        <v>602</v>
      </c>
      <c r="G31" s="420">
        <v>400</v>
      </c>
      <c r="H31" s="421" t="s">
        <v>603</v>
      </c>
      <c r="I31" s="420" t="s">
        <v>604</v>
      </c>
    </row>
    <row r="32" spans="1:9" ht="30" x14ac:dyDescent="0.2">
      <c r="A32" s="509"/>
      <c r="B32" s="509"/>
      <c r="C32" s="509"/>
      <c r="D32" s="509"/>
      <c r="E32" s="509"/>
      <c r="F32" s="509"/>
      <c r="G32" s="420">
        <v>400</v>
      </c>
      <c r="H32" s="421" t="s">
        <v>605</v>
      </c>
      <c r="I32" s="420" t="s">
        <v>606</v>
      </c>
    </row>
    <row r="33" spans="1:9" ht="30" x14ac:dyDescent="0.2">
      <c r="A33" s="419">
        <v>22</v>
      </c>
      <c r="B33" s="419" t="s">
        <v>494</v>
      </c>
      <c r="C33" s="420" t="s">
        <v>607</v>
      </c>
      <c r="D33" s="420" t="s">
        <v>608</v>
      </c>
      <c r="E33" s="420" t="s">
        <v>609</v>
      </c>
      <c r="F33" s="420" t="s">
        <v>610</v>
      </c>
      <c r="G33" s="420">
        <v>700</v>
      </c>
      <c r="H33" s="421" t="s">
        <v>611</v>
      </c>
      <c r="I33" s="420" t="s">
        <v>193</v>
      </c>
    </row>
    <row r="34" spans="1:9" ht="30" x14ac:dyDescent="0.2">
      <c r="A34" s="419">
        <v>23</v>
      </c>
      <c r="B34" s="419" t="s">
        <v>494</v>
      </c>
      <c r="C34" s="420" t="s">
        <v>612</v>
      </c>
      <c r="D34" s="420" t="s">
        <v>613</v>
      </c>
      <c r="E34" s="420" t="s">
        <v>503</v>
      </c>
      <c r="F34" s="420" t="s">
        <v>614</v>
      </c>
      <c r="G34" s="420">
        <v>562.5</v>
      </c>
      <c r="H34" s="421" t="s">
        <v>615</v>
      </c>
      <c r="I34" s="420" t="s">
        <v>616</v>
      </c>
    </row>
    <row r="35" spans="1:9" ht="30" x14ac:dyDescent="0.2">
      <c r="A35" s="419">
        <v>24</v>
      </c>
      <c r="B35" s="419" t="s">
        <v>494</v>
      </c>
      <c r="C35" s="420" t="s">
        <v>617</v>
      </c>
      <c r="D35" s="420" t="s">
        <v>618</v>
      </c>
      <c r="E35" s="420" t="s">
        <v>503</v>
      </c>
      <c r="F35" s="420" t="s">
        <v>619</v>
      </c>
      <c r="G35" s="420">
        <v>750</v>
      </c>
      <c r="H35" s="421" t="s">
        <v>620</v>
      </c>
      <c r="I35" s="420" t="s">
        <v>621</v>
      </c>
    </row>
    <row r="36" spans="1:9" ht="30" x14ac:dyDescent="0.2">
      <c r="A36" s="419">
        <v>25</v>
      </c>
      <c r="B36" s="419" t="s">
        <v>494</v>
      </c>
      <c r="C36" s="420" t="s">
        <v>622</v>
      </c>
      <c r="D36" s="420" t="s">
        <v>623</v>
      </c>
      <c r="E36" s="420" t="s">
        <v>503</v>
      </c>
      <c r="F36" s="420" t="s">
        <v>624</v>
      </c>
      <c r="G36" s="420">
        <v>1250</v>
      </c>
      <c r="H36" s="421" t="s">
        <v>625</v>
      </c>
      <c r="I36" s="420" t="s">
        <v>626</v>
      </c>
    </row>
    <row r="37" spans="1:9" ht="45" x14ac:dyDescent="0.2">
      <c r="A37" s="419">
        <v>26</v>
      </c>
      <c r="B37" s="419" t="s">
        <v>494</v>
      </c>
      <c r="C37" s="420" t="s">
        <v>627</v>
      </c>
      <c r="D37" s="420" t="s">
        <v>628</v>
      </c>
      <c r="E37" s="420" t="s">
        <v>503</v>
      </c>
      <c r="F37" s="420" t="s">
        <v>629</v>
      </c>
      <c r="G37" s="420">
        <v>1125</v>
      </c>
      <c r="H37" s="421">
        <v>60001129329</v>
      </c>
      <c r="I37" s="420" t="s">
        <v>630</v>
      </c>
    </row>
    <row r="38" spans="1:9" ht="30" x14ac:dyDescent="0.2">
      <c r="A38" s="419">
        <v>27</v>
      </c>
      <c r="B38" s="419" t="s">
        <v>494</v>
      </c>
      <c r="C38" s="420" t="s">
        <v>631</v>
      </c>
      <c r="D38" s="420" t="s">
        <v>632</v>
      </c>
      <c r="E38" s="420" t="s">
        <v>503</v>
      </c>
      <c r="F38" s="420" t="s">
        <v>577</v>
      </c>
      <c r="G38" s="420">
        <v>1500</v>
      </c>
      <c r="H38" s="421" t="s">
        <v>633</v>
      </c>
      <c r="I38" s="420" t="s">
        <v>634</v>
      </c>
    </row>
    <row r="39" spans="1:9" ht="30" x14ac:dyDescent="0.2">
      <c r="A39" s="419">
        <v>28</v>
      </c>
      <c r="B39" s="419" t="s">
        <v>494</v>
      </c>
      <c r="C39" s="420" t="s">
        <v>635</v>
      </c>
      <c r="D39" s="420" t="s">
        <v>636</v>
      </c>
      <c r="E39" s="420" t="s">
        <v>503</v>
      </c>
      <c r="F39" s="420" t="s">
        <v>637</v>
      </c>
      <c r="G39" s="420">
        <v>1187.5</v>
      </c>
      <c r="H39" s="421" t="s">
        <v>638</v>
      </c>
      <c r="I39" s="420" t="s">
        <v>639</v>
      </c>
    </row>
    <row r="40" spans="1:9" ht="30" x14ac:dyDescent="0.2">
      <c r="A40" s="419">
        <v>29</v>
      </c>
      <c r="B40" s="419" t="s">
        <v>494</v>
      </c>
      <c r="C40" s="420" t="s">
        <v>640</v>
      </c>
      <c r="D40" s="420" t="s">
        <v>641</v>
      </c>
      <c r="E40" s="420" t="s">
        <v>503</v>
      </c>
      <c r="F40" s="420" t="s">
        <v>642</v>
      </c>
      <c r="G40" s="420">
        <v>2500</v>
      </c>
      <c r="H40" s="421" t="s">
        <v>643</v>
      </c>
      <c r="I40" s="420" t="s">
        <v>644</v>
      </c>
    </row>
    <row r="41" spans="1:9" ht="45" x14ac:dyDescent="0.2">
      <c r="A41" s="419">
        <v>30</v>
      </c>
      <c r="B41" s="419" t="s">
        <v>494</v>
      </c>
      <c r="C41" s="420" t="s">
        <v>645</v>
      </c>
      <c r="D41" s="420" t="s">
        <v>646</v>
      </c>
      <c r="E41" s="420" t="s">
        <v>647</v>
      </c>
      <c r="F41" s="420" t="s">
        <v>648</v>
      </c>
      <c r="G41" s="420">
        <v>500</v>
      </c>
      <c r="H41" s="421">
        <v>24001004130</v>
      </c>
      <c r="I41" s="420" t="s">
        <v>649</v>
      </c>
    </row>
    <row r="42" spans="1:9" ht="15" x14ac:dyDescent="0.2">
      <c r="A42" s="419">
        <v>31</v>
      </c>
      <c r="B42" s="419" t="s">
        <v>494</v>
      </c>
      <c r="C42" s="420" t="s">
        <v>650</v>
      </c>
      <c r="D42" s="420" t="s">
        <v>651</v>
      </c>
      <c r="E42" s="420" t="s">
        <v>503</v>
      </c>
      <c r="F42" s="420" t="s">
        <v>652</v>
      </c>
      <c r="G42" s="420">
        <v>2000</v>
      </c>
      <c r="H42" s="421" t="s">
        <v>653</v>
      </c>
      <c r="I42" s="420" t="s">
        <v>654</v>
      </c>
    </row>
    <row r="43" spans="1:9" ht="30" x14ac:dyDescent="0.2">
      <c r="A43" s="419">
        <v>32</v>
      </c>
      <c r="B43" s="419" t="s">
        <v>494</v>
      </c>
      <c r="C43" s="420" t="s">
        <v>655</v>
      </c>
      <c r="D43" s="420" t="s">
        <v>656</v>
      </c>
      <c r="E43" s="420" t="s">
        <v>497</v>
      </c>
      <c r="F43" s="420" t="s">
        <v>657</v>
      </c>
      <c r="G43" s="420">
        <v>1750</v>
      </c>
      <c r="H43" s="421" t="s">
        <v>658</v>
      </c>
      <c r="I43" s="420" t="s">
        <v>659</v>
      </c>
    </row>
    <row r="44" spans="1:9" ht="30" x14ac:dyDescent="0.2">
      <c r="A44" s="419">
        <v>33</v>
      </c>
      <c r="B44" s="419" t="s">
        <v>494</v>
      </c>
      <c r="C44" s="420" t="s">
        <v>660</v>
      </c>
      <c r="D44" s="420" t="s">
        <v>661</v>
      </c>
      <c r="E44" s="420" t="s">
        <v>503</v>
      </c>
      <c r="F44" s="420" t="s">
        <v>662</v>
      </c>
      <c r="G44" s="420">
        <v>1250</v>
      </c>
      <c r="H44" s="421" t="s">
        <v>663</v>
      </c>
      <c r="I44" s="420" t="s">
        <v>664</v>
      </c>
    </row>
    <row r="45" spans="1:9" ht="30" x14ac:dyDescent="0.2">
      <c r="A45" s="419">
        <v>34</v>
      </c>
      <c r="B45" s="419" t="s">
        <v>494</v>
      </c>
      <c r="C45" s="420" t="s">
        <v>665</v>
      </c>
      <c r="D45" s="420" t="s">
        <v>666</v>
      </c>
      <c r="E45" s="420" t="s">
        <v>503</v>
      </c>
      <c r="F45" s="420" t="s">
        <v>667</v>
      </c>
      <c r="G45" s="420">
        <v>1000</v>
      </c>
      <c r="H45" s="421" t="s">
        <v>668</v>
      </c>
      <c r="I45" s="420" t="s">
        <v>669</v>
      </c>
    </row>
    <row r="46" spans="1:9" ht="30" x14ac:dyDescent="0.2">
      <c r="A46" s="419">
        <v>35</v>
      </c>
      <c r="B46" s="419" t="s">
        <v>494</v>
      </c>
      <c r="C46" s="420" t="s">
        <v>670</v>
      </c>
      <c r="D46" s="420" t="s">
        <v>671</v>
      </c>
      <c r="E46" s="420" t="s">
        <v>503</v>
      </c>
      <c r="F46" s="420" t="s">
        <v>672</v>
      </c>
      <c r="G46" s="420">
        <v>800</v>
      </c>
      <c r="H46" s="421">
        <v>47001000294</v>
      </c>
      <c r="I46" s="420" t="s">
        <v>673</v>
      </c>
    </row>
    <row r="47" spans="1:9" ht="30" x14ac:dyDescent="0.2">
      <c r="A47" s="419">
        <v>36</v>
      </c>
      <c r="B47" s="419" t="s">
        <v>494</v>
      </c>
      <c r="C47" s="420" t="s">
        <v>674</v>
      </c>
      <c r="D47" s="420" t="s">
        <v>675</v>
      </c>
      <c r="E47" s="420" t="s">
        <v>503</v>
      </c>
      <c r="F47" s="420" t="s">
        <v>676</v>
      </c>
      <c r="G47" s="420">
        <v>625</v>
      </c>
      <c r="H47" s="421" t="s">
        <v>677</v>
      </c>
      <c r="I47" s="420" t="s">
        <v>678</v>
      </c>
    </row>
    <row r="48" spans="1:9" ht="30" x14ac:dyDescent="0.2">
      <c r="A48" s="419">
        <v>37</v>
      </c>
      <c r="B48" s="419" t="s">
        <v>494</v>
      </c>
      <c r="C48" s="420" t="s">
        <v>679</v>
      </c>
      <c r="D48" s="420" t="s">
        <v>680</v>
      </c>
      <c r="E48" s="420" t="s">
        <v>503</v>
      </c>
      <c r="F48" s="420" t="s">
        <v>681</v>
      </c>
      <c r="G48" s="420">
        <v>400</v>
      </c>
      <c r="H48" s="421">
        <v>47001003904</v>
      </c>
      <c r="I48" s="420" t="s">
        <v>682</v>
      </c>
    </row>
    <row r="49" spans="1:9" ht="30" x14ac:dyDescent="0.2">
      <c r="A49" s="419">
        <v>38</v>
      </c>
      <c r="B49" s="419" t="s">
        <v>494</v>
      </c>
      <c r="C49" s="420" t="s">
        <v>683</v>
      </c>
      <c r="D49" s="420" t="s">
        <v>684</v>
      </c>
      <c r="E49" s="420" t="s">
        <v>503</v>
      </c>
      <c r="F49" s="420" t="s">
        <v>685</v>
      </c>
      <c r="G49" s="420">
        <v>1250</v>
      </c>
      <c r="H49" s="421" t="s">
        <v>686</v>
      </c>
      <c r="I49" s="420" t="s">
        <v>687</v>
      </c>
    </row>
    <row r="50" spans="1:9" ht="30" x14ac:dyDescent="0.2">
      <c r="A50" s="419">
        <v>39</v>
      </c>
      <c r="B50" s="419" t="s">
        <v>494</v>
      </c>
      <c r="C50" s="420" t="s">
        <v>688</v>
      </c>
      <c r="D50" s="420" t="s">
        <v>689</v>
      </c>
      <c r="E50" s="420" t="s">
        <v>503</v>
      </c>
      <c r="F50" s="420" t="s">
        <v>690</v>
      </c>
      <c r="G50" s="420">
        <v>1250</v>
      </c>
      <c r="H50" s="421" t="s">
        <v>691</v>
      </c>
      <c r="I50" s="420" t="s">
        <v>692</v>
      </c>
    </row>
    <row r="51" spans="1:9" ht="30" x14ac:dyDescent="0.2">
      <c r="A51" s="419">
        <v>40</v>
      </c>
      <c r="B51" s="419" t="s">
        <v>494</v>
      </c>
      <c r="C51" s="420" t="s">
        <v>693</v>
      </c>
      <c r="D51" s="420" t="s">
        <v>694</v>
      </c>
      <c r="E51" s="420" t="s">
        <v>695</v>
      </c>
      <c r="F51" s="420" t="s">
        <v>696</v>
      </c>
      <c r="G51" s="420">
        <v>700</v>
      </c>
      <c r="H51" s="421" t="s">
        <v>697</v>
      </c>
      <c r="I51" s="420" t="s">
        <v>698</v>
      </c>
    </row>
    <row r="52" spans="1:9" ht="30" x14ac:dyDescent="0.2">
      <c r="A52" s="419">
        <v>41</v>
      </c>
      <c r="B52" s="419" t="s">
        <v>494</v>
      </c>
      <c r="C52" s="420" t="s">
        <v>700</v>
      </c>
      <c r="D52" s="420" t="s">
        <v>701</v>
      </c>
      <c r="E52" s="420" t="s">
        <v>503</v>
      </c>
      <c r="F52" s="420" t="s">
        <v>702</v>
      </c>
      <c r="G52" s="420">
        <v>313</v>
      </c>
      <c r="H52" s="421">
        <v>49001006224</v>
      </c>
      <c r="I52" s="420" t="s">
        <v>703</v>
      </c>
    </row>
    <row r="53" spans="1:9" ht="30" customHeight="1" x14ac:dyDescent="0.2">
      <c r="A53" s="419">
        <v>42</v>
      </c>
      <c r="B53" s="419" t="s">
        <v>494</v>
      </c>
      <c r="C53" s="420" t="s">
        <v>704</v>
      </c>
      <c r="D53" s="420" t="s">
        <v>705</v>
      </c>
      <c r="E53" s="420" t="s">
        <v>503</v>
      </c>
      <c r="F53" s="420" t="s">
        <v>706</v>
      </c>
      <c r="G53" s="420">
        <v>625</v>
      </c>
      <c r="H53" s="421" t="s">
        <v>707</v>
      </c>
      <c r="I53" s="420" t="s">
        <v>708</v>
      </c>
    </row>
    <row r="54" spans="1:9" ht="30" customHeight="1" x14ac:dyDescent="0.2">
      <c r="A54" s="419">
        <v>43</v>
      </c>
      <c r="B54" s="419" t="s">
        <v>494</v>
      </c>
      <c r="C54" s="420" t="s">
        <v>709</v>
      </c>
      <c r="D54" s="420" t="s">
        <v>710</v>
      </c>
      <c r="E54" s="420" t="s">
        <v>647</v>
      </c>
      <c r="F54" s="420" t="s">
        <v>711</v>
      </c>
      <c r="G54" s="420">
        <v>625</v>
      </c>
      <c r="H54" s="421" t="s">
        <v>712</v>
      </c>
      <c r="I54" s="420" t="s">
        <v>713</v>
      </c>
    </row>
    <row r="55" spans="1:9" ht="30" x14ac:dyDescent="0.2">
      <c r="A55" s="419">
        <v>44</v>
      </c>
      <c r="B55" s="419" t="s">
        <v>494</v>
      </c>
      <c r="C55" s="420" t="s">
        <v>714</v>
      </c>
      <c r="D55" s="420" t="s">
        <v>715</v>
      </c>
      <c r="E55" s="420" t="s">
        <v>503</v>
      </c>
      <c r="F55" s="420" t="s">
        <v>716</v>
      </c>
      <c r="G55" s="420">
        <v>750</v>
      </c>
      <c r="H55" s="421" t="s">
        <v>717</v>
      </c>
      <c r="I55" s="420" t="s">
        <v>718</v>
      </c>
    </row>
    <row r="56" spans="1:9" ht="30" x14ac:dyDescent="0.2">
      <c r="A56" s="419">
        <v>45</v>
      </c>
      <c r="B56" s="419" t="s">
        <v>494</v>
      </c>
      <c r="C56" s="420" t="s">
        <v>719</v>
      </c>
      <c r="D56" s="420" t="s">
        <v>720</v>
      </c>
      <c r="E56" s="420" t="s">
        <v>503</v>
      </c>
      <c r="F56" s="420" t="s">
        <v>721</v>
      </c>
      <c r="G56" s="420">
        <v>1000</v>
      </c>
      <c r="H56" s="421">
        <v>38001047179</v>
      </c>
      <c r="I56" s="420" t="s">
        <v>722</v>
      </c>
    </row>
    <row r="57" spans="1:9" ht="30" x14ac:dyDescent="0.2">
      <c r="A57" s="419">
        <v>46</v>
      </c>
      <c r="B57" s="419" t="s">
        <v>494</v>
      </c>
      <c r="C57" s="420" t="s">
        <v>723</v>
      </c>
      <c r="D57" s="420" t="s">
        <v>724</v>
      </c>
      <c r="E57" s="420" t="s">
        <v>503</v>
      </c>
      <c r="F57" s="420" t="s">
        <v>725</v>
      </c>
      <c r="G57" s="420">
        <v>1800</v>
      </c>
      <c r="H57" s="421" t="s">
        <v>726</v>
      </c>
      <c r="I57" s="420" t="s">
        <v>727</v>
      </c>
    </row>
    <row r="58" spans="1:9" ht="30" x14ac:dyDescent="0.2">
      <c r="A58" s="419">
        <v>47</v>
      </c>
      <c r="B58" s="419" t="s">
        <v>494</v>
      </c>
      <c r="C58" s="420" t="s">
        <v>728</v>
      </c>
      <c r="D58" s="420" t="s">
        <v>729</v>
      </c>
      <c r="E58" s="420" t="s">
        <v>503</v>
      </c>
      <c r="F58" s="420" t="s">
        <v>730</v>
      </c>
      <c r="G58" s="420">
        <v>700</v>
      </c>
      <c r="H58" s="421">
        <v>225063123</v>
      </c>
      <c r="I58" s="420" t="s">
        <v>731</v>
      </c>
    </row>
    <row r="59" spans="1:9" ht="30" x14ac:dyDescent="0.2">
      <c r="A59" s="419">
        <v>48</v>
      </c>
      <c r="B59" s="419" t="s">
        <v>494</v>
      </c>
      <c r="C59" s="420" t="s">
        <v>732</v>
      </c>
      <c r="D59" s="420" t="s">
        <v>733</v>
      </c>
      <c r="E59" s="420" t="s">
        <v>503</v>
      </c>
      <c r="F59" s="420" t="s">
        <v>676</v>
      </c>
      <c r="G59" s="420">
        <v>762.5</v>
      </c>
      <c r="H59" s="421" t="s">
        <v>734</v>
      </c>
      <c r="I59" s="420" t="s">
        <v>735</v>
      </c>
    </row>
    <row r="60" spans="1:9" ht="30" x14ac:dyDescent="0.2">
      <c r="A60" s="419">
        <v>49</v>
      </c>
      <c r="B60" s="419" t="s">
        <v>494</v>
      </c>
      <c r="C60" s="420" t="s">
        <v>736</v>
      </c>
      <c r="D60" s="420" t="s">
        <v>737</v>
      </c>
      <c r="E60" s="420" t="s">
        <v>503</v>
      </c>
      <c r="F60" s="420" t="s">
        <v>738</v>
      </c>
      <c r="G60" s="420">
        <v>1250</v>
      </c>
      <c r="H60" s="421" t="s">
        <v>739</v>
      </c>
      <c r="I60" s="420" t="s">
        <v>740</v>
      </c>
    </row>
    <row r="61" spans="1:9" ht="30" x14ac:dyDescent="0.2">
      <c r="A61" s="419">
        <v>50</v>
      </c>
      <c r="B61" s="419" t="s">
        <v>494</v>
      </c>
      <c r="C61" s="420" t="s">
        <v>741</v>
      </c>
      <c r="D61" s="420" t="s">
        <v>742</v>
      </c>
      <c r="E61" s="420" t="s">
        <v>503</v>
      </c>
      <c r="F61" s="420" t="s">
        <v>743</v>
      </c>
      <c r="G61" s="420">
        <v>625</v>
      </c>
      <c r="H61" s="421">
        <v>54001031206</v>
      </c>
      <c r="I61" s="420" t="s">
        <v>744</v>
      </c>
    </row>
    <row r="62" spans="1:9" ht="30" x14ac:dyDescent="0.2">
      <c r="A62" s="419">
        <v>51</v>
      </c>
      <c r="B62" s="419" t="s">
        <v>494</v>
      </c>
      <c r="C62" s="420" t="s">
        <v>745</v>
      </c>
      <c r="D62" s="420" t="s">
        <v>746</v>
      </c>
      <c r="E62" s="420" t="s">
        <v>503</v>
      </c>
      <c r="F62" s="420" t="s">
        <v>747</v>
      </c>
      <c r="G62" s="420">
        <v>375</v>
      </c>
      <c r="H62" s="421" t="s">
        <v>748</v>
      </c>
      <c r="I62" s="420" t="s">
        <v>749</v>
      </c>
    </row>
    <row r="63" spans="1:9" ht="45" x14ac:dyDescent="0.2">
      <c r="A63" s="419">
        <v>52</v>
      </c>
      <c r="B63" s="419" t="s">
        <v>494</v>
      </c>
      <c r="C63" s="420" t="s">
        <v>750</v>
      </c>
      <c r="D63" s="420" t="s">
        <v>751</v>
      </c>
      <c r="E63" s="420" t="s">
        <v>503</v>
      </c>
      <c r="F63" s="420" t="s">
        <v>676</v>
      </c>
      <c r="G63" s="420">
        <v>500</v>
      </c>
      <c r="H63" s="421">
        <v>53001007238</v>
      </c>
      <c r="I63" s="420" t="s">
        <v>752</v>
      </c>
    </row>
    <row r="64" spans="1:9" ht="45" x14ac:dyDescent="0.2">
      <c r="A64" s="419">
        <v>53</v>
      </c>
      <c r="B64" s="419" t="s">
        <v>494</v>
      </c>
      <c r="C64" s="420" t="s">
        <v>753</v>
      </c>
      <c r="D64" s="420" t="s">
        <v>754</v>
      </c>
      <c r="E64" s="420" t="s">
        <v>503</v>
      </c>
      <c r="F64" s="420" t="s">
        <v>755</v>
      </c>
      <c r="G64" s="420">
        <v>1500</v>
      </c>
      <c r="H64" s="421" t="s">
        <v>756</v>
      </c>
      <c r="I64" s="420" t="s">
        <v>757</v>
      </c>
    </row>
    <row r="65" spans="1:9" ht="30" x14ac:dyDescent="0.2">
      <c r="A65" s="507">
        <v>54</v>
      </c>
      <c r="B65" s="507" t="s">
        <v>494</v>
      </c>
      <c r="C65" s="507" t="s">
        <v>758</v>
      </c>
      <c r="D65" s="507" t="s">
        <v>759</v>
      </c>
      <c r="E65" s="507" t="s">
        <v>503</v>
      </c>
      <c r="F65" s="507" t="s">
        <v>760</v>
      </c>
      <c r="G65" s="420">
        <v>325</v>
      </c>
      <c r="H65" s="421">
        <v>33001014275</v>
      </c>
      <c r="I65" s="420" t="s">
        <v>761</v>
      </c>
    </row>
    <row r="66" spans="1:9" ht="30" x14ac:dyDescent="0.2">
      <c r="A66" s="508"/>
      <c r="B66" s="508"/>
      <c r="C66" s="508"/>
      <c r="D66" s="508"/>
      <c r="E66" s="508"/>
      <c r="F66" s="508"/>
      <c r="G66" s="420">
        <v>325</v>
      </c>
      <c r="H66" s="421" t="s">
        <v>762</v>
      </c>
      <c r="I66" s="420" t="s">
        <v>763</v>
      </c>
    </row>
    <row r="67" spans="1:9" ht="30" x14ac:dyDescent="0.2">
      <c r="A67" s="508"/>
      <c r="B67" s="508"/>
      <c r="C67" s="508"/>
      <c r="D67" s="508"/>
      <c r="E67" s="508"/>
      <c r="F67" s="508"/>
      <c r="G67" s="420">
        <v>325</v>
      </c>
      <c r="H67" s="421">
        <v>33001050106</v>
      </c>
      <c r="I67" s="420" t="s">
        <v>764</v>
      </c>
    </row>
    <row r="68" spans="1:9" ht="30" x14ac:dyDescent="0.2">
      <c r="A68" s="509"/>
      <c r="B68" s="509"/>
      <c r="C68" s="509"/>
      <c r="D68" s="509"/>
      <c r="E68" s="509"/>
      <c r="F68" s="509"/>
      <c r="G68" s="420">
        <v>325</v>
      </c>
      <c r="H68" s="421" t="s">
        <v>765</v>
      </c>
      <c r="I68" s="420" t="s">
        <v>766</v>
      </c>
    </row>
    <row r="69" spans="1:9" ht="30" x14ac:dyDescent="0.2">
      <c r="A69" s="419">
        <v>55</v>
      </c>
      <c r="B69" s="419" t="s">
        <v>494</v>
      </c>
      <c r="C69" s="420" t="s">
        <v>767</v>
      </c>
      <c r="D69" s="420" t="s">
        <v>768</v>
      </c>
      <c r="E69" s="420" t="s">
        <v>503</v>
      </c>
      <c r="F69" s="420" t="s">
        <v>769</v>
      </c>
      <c r="G69" s="420">
        <v>625</v>
      </c>
      <c r="H69" s="421">
        <v>26001002376</v>
      </c>
      <c r="I69" s="420" t="s">
        <v>770</v>
      </c>
    </row>
    <row r="70" spans="1:9" ht="30" x14ac:dyDescent="0.2">
      <c r="A70" s="419">
        <v>56</v>
      </c>
      <c r="B70" s="419" t="s">
        <v>494</v>
      </c>
      <c r="C70" s="420" t="s">
        <v>771</v>
      </c>
      <c r="D70" s="420" t="s">
        <v>772</v>
      </c>
      <c r="E70" s="420" t="s">
        <v>503</v>
      </c>
      <c r="F70" s="420" t="s">
        <v>676</v>
      </c>
      <c r="G70" s="420">
        <v>437.5</v>
      </c>
      <c r="H70" s="421" t="s">
        <v>773</v>
      </c>
      <c r="I70" s="420" t="s">
        <v>774</v>
      </c>
    </row>
    <row r="71" spans="1:9" ht="30" customHeight="1" x14ac:dyDescent="0.2">
      <c r="A71" s="507">
        <v>57</v>
      </c>
      <c r="B71" s="507" t="s">
        <v>494</v>
      </c>
      <c r="C71" s="507" t="s">
        <v>775</v>
      </c>
      <c r="D71" s="507" t="s">
        <v>776</v>
      </c>
      <c r="E71" s="507" t="s">
        <v>503</v>
      </c>
      <c r="F71" s="507" t="s">
        <v>777</v>
      </c>
      <c r="G71" s="420">
        <v>250</v>
      </c>
      <c r="H71" s="421" t="s">
        <v>778</v>
      </c>
      <c r="I71" s="420" t="s">
        <v>779</v>
      </c>
    </row>
    <row r="72" spans="1:9" ht="30" x14ac:dyDescent="0.2">
      <c r="A72" s="509"/>
      <c r="B72" s="509"/>
      <c r="C72" s="509"/>
      <c r="D72" s="509"/>
      <c r="E72" s="509"/>
      <c r="F72" s="509"/>
      <c r="G72" s="420">
        <v>250</v>
      </c>
      <c r="H72" s="421">
        <v>62007000585</v>
      </c>
      <c r="I72" s="420" t="s">
        <v>780</v>
      </c>
    </row>
    <row r="73" spans="1:9" ht="105" x14ac:dyDescent="0.2">
      <c r="A73" s="419">
        <v>58</v>
      </c>
      <c r="B73" s="419" t="s">
        <v>494</v>
      </c>
      <c r="C73" s="420" t="s">
        <v>781</v>
      </c>
      <c r="D73" s="420" t="s">
        <v>782</v>
      </c>
      <c r="E73" s="420" t="s">
        <v>503</v>
      </c>
      <c r="F73" s="420" t="s">
        <v>783</v>
      </c>
      <c r="G73" s="420">
        <v>1200</v>
      </c>
      <c r="H73" s="421" t="s">
        <v>784</v>
      </c>
      <c r="I73" s="420" t="s">
        <v>785</v>
      </c>
    </row>
    <row r="74" spans="1:9" ht="30" x14ac:dyDescent="0.2">
      <c r="A74" s="419">
        <v>59</v>
      </c>
      <c r="B74" s="419" t="s">
        <v>494</v>
      </c>
      <c r="C74" s="420" t="s">
        <v>786</v>
      </c>
      <c r="D74" s="420" t="s">
        <v>787</v>
      </c>
      <c r="E74" s="420" t="s">
        <v>503</v>
      </c>
      <c r="F74" s="420" t="s">
        <v>788</v>
      </c>
      <c r="G74" s="420">
        <v>1000</v>
      </c>
      <c r="H74" s="421" t="s">
        <v>789</v>
      </c>
      <c r="I74" s="420" t="s">
        <v>790</v>
      </c>
    </row>
    <row r="75" spans="1:9" ht="15" x14ac:dyDescent="0.2">
      <c r="A75" s="419">
        <v>60</v>
      </c>
      <c r="B75" s="419" t="s">
        <v>494</v>
      </c>
      <c r="C75" s="420" t="s">
        <v>791</v>
      </c>
      <c r="D75" s="420" t="s">
        <v>792</v>
      </c>
      <c r="E75" s="420" t="s">
        <v>503</v>
      </c>
      <c r="F75" s="420" t="s">
        <v>793</v>
      </c>
      <c r="G75" s="420">
        <v>550</v>
      </c>
      <c r="H75" s="421" t="s">
        <v>794</v>
      </c>
      <c r="I75" s="420" t="s">
        <v>795</v>
      </c>
    </row>
    <row r="76" spans="1:9" ht="30" x14ac:dyDescent="0.2">
      <c r="A76" s="419">
        <v>61</v>
      </c>
      <c r="B76" s="419" t="s">
        <v>494</v>
      </c>
      <c r="C76" s="420" t="s">
        <v>796</v>
      </c>
      <c r="D76" s="420" t="s">
        <v>797</v>
      </c>
      <c r="E76" s="420" t="s">
        <v>695</v>
      </c>
      <c r="F76" s="420" t="s">
        <v>798</v>
      </c>
      <c r="G76" s="420">
        <v>3871.875</v>
      </c>
      <c r="H76" s="421" t="s">
        <v>799</v>
      </c>
      <c r="I76" s="420" t="s">
        <v>800</v>
      </c>
    </row>
    <row r="77" spans="1:9" ht="30" x14ac:dyDescent="0.2">
      <c r="A77" s="419">
        <v>62</v>
      </c>
      <c r="B77" s="419" t="s">
        <v>494</v>
      </c>
      <c r="C77" s="420" t="s">
        <v>801</v>
      </c>
      <c r="D77" s="420" t="s">
        <v>802</v>
      </c>
      <c r="E77" s="420" t="s">
        <v>503</v>
      </c>
      <c r="F77" s="420" t="s">
        <v>672</v>
      </c>
      <c r="G77" s="420">
        <v>737.5</v>
      </c>
      <c r="H77" s="421"/>
      <c r="I77" s="420" t="s">
        <v>803</v>
      </c>
    </row>
    <row r="78" spans="1:9" ht="30" x14ac:dyDescent="0.2">
      <c r="A78" s="419">
        <v>63</v>
      </c>
      <c r="B78" s="419" t="s">
        <v>494</v>
      </c>
      <c r="C78" s="420" t="s">
        <v>804</v>
      </c>
      <c r="D78" s="420" t="s">
        <v>805</v>
      </c>
      <c r="E78" s="420" t="s">
        <v>503</v>
      </c>
      <c r="F78" s="420" t="s">
        <v>806</v>
      </c>
      <c r="G78" s="420">
        <v>625</v>
      </c>
      <c r="H78" s="421" t="s">
        <v>807</v>
      </c>
      <c r="I78" s="420" t="s">
        <v>808</v>
      </c>
    </row>
    <row r="79" spans="1:9" ht="30" x14ac:dyDescent="0.2">
      <c r="A79" s="419">
        <v>64</v>
      </c>
      <c r="B79" s="419" t="s">
        <v>494</v>
      </c>
      <c r="C79" s="420" t="s">
        <v>809</v>
      </c>
      <c r="D79" s="420" t="s">
        <v>810</v>
      </c>
      <c r="E79" s="420" t="s">
        <v>503</v>
      </c>
      <c r="F79" s="420" t="s">
        <v>811</v>
      </c>
      <c r="G79" s="420">
        <v>1187.5</v>
      </c>
      <c r="H79" s="421" t="s">
        <v>812</v>
      </c>
      <c r="I79" s="420" t="s">
        <v>813</v>
      </c>
    </row>
    <row r="80" spans="1:9" ht="30" x14ac:dyDescent="0.2">
      <c r="A80" s="419">
        <v>65</v>
      </c>
      <c r="B80" s="419" t="s">
        <v>494</v>
      </c>
      <c r="C80" s="420" t="s">
        <v>814</v>
      </c>
      <c r="D80" s="420" t="s">
        <v>815</v>
      </c>
      <c r="E80" s="420" t="s">
        <v>503</v>
      </c>
      <c r="F80" s="420" t="s">
        <v>816</v>
      </c>
      <c r="G80" s="420">
        <v>1000</v>
      </c>
      <c r="H80" s="421">
        <v>62005023736</v>
      </c>
      <c r="I80" s="420" t="s">
        <v>817</v>
      </c>
    </row>
    <row r="81" spans="1:9" ht="30" x14ac:dyDescent="0.2">
      <c r="A81" s="419">
        <v>66</v>
      </c>
      <c r="B81" s="419" t="s">
        <v>494</v>
      </c>
      <c r="C81" s="420" t="s">
        <v>818</v>
      </c>
      <c r="D81" s="420" t="s">
        <v>819</v>
      </c>
      <c r="E81" s="420" t="s">
        <v>820</v>
      </c>
      <c r="F81" s="420" t="s">
        <v>821</v>
      </c>
      <c r="G81" s="420">
        <v>1991.25</v>
      </c>
      <c r="H81" s="421"/>
      <c r="I81" s="420" t="s">
        <v>822</v>
      </c>
    </row>
    <row r="82" spans="1:9" ht="30" x14ac:dyDescent="0.2">
      <c r="A82" s="419">
        <v>67</v>
      </c>
      <c r="B82" s="419" t="s">
        <v>494</v>
      </c>
      <c r="C82" s="420" t="s">
        <v>823</v>
      </c>
      <c r="D82" s="420" t="s">
        <v>824</v>
      </c>
      <c r="E82" s="420" t="s">
        <v>503</v>
      </c>
      <c r="F82" s="420" t="s">
        <v>825</v>
      </c>
      <c r="G82" s="420">
        <v>690</v>
      </c>
      <c r="H82" s="421">
        <v>61008000273</v>
      </c>
      <c r="I82" s="420" t="s">
        <v>826</v>
      </c>
    </row>
    <row r="83" spans="1:9" ht="45" x14ac:dyDescent="0.2">
      <c r="A83" s="419">
        <v>68</v>
      </c>
      <c r="B83" s="419" t="s">
        <v>494</v>
      </c>
      <c r="C83" s="420" t="s">
        <v>827</v>
      </c>
      <c r="D83" s="420" t="s">
        <v>828</v>
      </c>
      <c r="E83" s="420" t="s">
        <v>503</v>
      </c>
      <c r="F83" s="420" t="s">
        <v>685</v>
      </c>
      <c r="G83" s="420">
        <v>1500</v>
      </c>
      <c r="H83" s="421" t="s">
        <v>829</v>
      </c>
      <c r="I83" s="420" t="s">
        <v>830</v>
      </c>
    </row>
    <row r="84" spans="1:9" ht="30" x14ac:dyDescent="0.2">
      <c r="A84" s="419">
        <v>69</v>
      </c>
      <c r="B84" s="419" t="s">
        <v>494</v>
      </c>
      <c r="C84" s="420" t="s">
        <v>831</v>
      </c>
      <c r="D84" s="420" t="s">
        <v>832</v>
      </c>
      <c r="E84" s="420" t="s">
        <v>503</v>
      </c>
      <c r="F84" s="420" t="s">
        <v>833</v>
      </c>
      <c r="G84" s="420">
        <v>875</v>
      </c>
      <c r="H84" s="421" t="s">
        <v>834</v>
      </c>
      <c r="I84" s="420" t="s">
        <v>835</v>
      </c>
    </row>
    <row r="85" spans="1:9" ht="30" x14ac:dyDescent="0.2">
      <c r="A85" s="419">
        <v>70</v>
      </c>
      <c r="B85" s="419" t="s">
        <v>494</v>
      </c>
      <c r="C85" s="420" t="s">
        <v>836</v>
      </c>
      <c r="D85" s="420" t="s">
        <v>837</v>
      </c>
      <c r="E85" s="420" t="s">
        <v>647</v>
      </c>
      <c r="F85" s="420" t="s">
        <v>838</v>
      </c>
      <c r="G85" s="420">
        <v>1935.9375</v>
      </c>
      <c r="H85" s="421">
        <v>61006005369</v>
      </c>
      <c r="I85" s="421" t="s">
        <v>839</v>
      </c>
    </row>
    <row r="86" spans="1:9" ht="30" x14ac:dyDescent="0.2">
      <c r="A86" s="419">
        <v>71</v>
      </c>
      <c r="B86" s="419" t="s">
        <v>494</v>
      </c>
      <c r="C86" s="420" t="s">
        <v>840</v>
      </c>
      <c r="D86" s="420" t="s">
        <v>841</v>
      </c>
      <c r="E86" s="420" t="s">
        <v>503</v>
      </c>
      <c r="F86" s="420" t="s">
        <v>842</v>
      </c>
      <c r="G86" s="420">
        <v>625</v>
      </c>
      <c r="H86" s="421">
        <v>61002004053</v>
      </c>
      <c r="I86" s="420" t="s">
        <v>843</v>
      </c>
    </row>
    <row r="87" spans="1:9" ht="30" x14ac:dyDescent="0.2">
      <c r="A87" s="419">
        <v>72</v>
      </c>
      <c r="B87" s="419" t="s">
        <v>494</v>
      </c>
      <c r="C87" s="420" t="s">
        <v>844</v>
      </c>
      <c r="D87" s="420" t="s">
        <v>845</v>
      </c>
      <c r="E87" s="420" t="s">
        <v>647</v>
      </c>
      <c r="F87" s="420" t="s">
        <v>577</v>
      </c>
      <c r="G87" s="420">
        <v>3375</v>
      </c>
      <c r="H87" s="455" t="s">
        <v>846</v>
      </c>
      <c r="I87" s="420" t="s">
        <v>847</v>
      </c>
    </row>
    <row r="88" spans="1:9" ht="30" x14ac:dyDescent="0.2">
      <c r="A88" s="419">
        <v>73</v>
      </c>
      <c r="B88" s="419" t="s">
        <v>494</v>
      </c>
      <c r="C88" s="420" t="s">
        <v>848</v>
      </c>
      <c r="D88" s="420" t="s">
        <v>849</v>
      </c>
      <c r="E88" s="420" t="s">
        <v>647</v>
      </c>
      <c r="F88" s="420" t="s">
        <v>850</v>
      </c>
      <c r="G88" s="420">
        <v>1375</v>
      </c>
      <c r="H88" s="455" t="s">
        <v>851</v>
      </c>
      <c r="I88" s="420" t="s">
        <v>852</v>
      </c>
    </row>
    <row r="89" spans="1:9" ht="30" x14ac:dyDescent="0.2">
      <c r="A89" s="419">
        <v>74</v>
      </c>
      <c r="B89" s="419" t="s">
        <v>494</v>
      </c>
      <c r="C89" s="420" t="s">
        <v>853</v>
      </c>
      <c r="D89" s="420" t="s">
        <v>854</v>
      </c>
      <c r="E89" s="420" t="s">
        <v>1493</v>
      </c>
      <c r="F89" s="420" t="s">
        <v>856</v>
      </c>
      <c r="G89" s="420">
        <v>3000</v>
      </c>
      <c r="H89" s="455" t="s">
        <v>857</v>
      </c>
      <c r="I89" s="420" t="s">
        <v>858</v>
      </c>
    </row>
    <row r="90" spans="1:9" ht="30" x14ac:dyDescent="0.2">
      <c r="A90" s="419">
        <v>75</v>
      </c>
      <c r="B90" s="419" t="s">
        <v>494</v>
      </c>
      <c r="C90" s="420" t="s">
        <v>859</v>
      </c>
      <c r="D90" s="420" t="s">
        <v>860</v>
      </c>
      <c r="E90" s="420" t="s">
        <v>1493</v>
      </c>
      <c r="F90" s="420" t="s">
        <v>861</v>
      </c>
      <c r="G90" s="420">
        <v>840</v>
      </c>
      <c r="H90" s="455" t="s">
        <v>862</v>
      </c>
      <c r="I90" s="420" t="s">
        <v>863</v>
      </c>
    </row>
    <row r="91" spans="1:9" ht="30" x14ac:dyDescent="0.2">
      <c r="A91" s="419">
        <v>76</v>
      </c>
      <c r="B91" s="419" t="s">
        <v>494</v>
      </c>
      <c r="C91" s="420" t="s">
        <v>864</v>
      </c>
      <c r="D91" s="420" t="s">
        <v>865</v>
      </c>
      <c r="E91" s="420" t="s">
        <v>503</v>
      </c>
      <c r="F91" s="420" t="s">
        <v>866</v>
      </c>
      <c r="G91" s="420">
        <v>687.5</v>
      </c>
      <c r="H91" s="455" t="s">
        <v>867</v>
      </c>
      <c r="I91" s="420" t="s">
        <v>868</v>
      </c>
    </row>
    <row r="92" spans="1:9" ht="45" x14ac:dyDescent="0.2">
      <c r="A92" s="419">
        <v>77</v>
      </c>
      <c r="B92" s="419" t="s">
        <v>494</v>
      </c>
      <c r="C92" s="420" t="s">
        <v>869</v>
      </c>
      <c r="D92" s="420" t="s">
        <v>870</v>
      </c>
      <c r="E92" s="420" t="s">
        <v>647</v>
      </c>
      <c r="F92" s="420" t="s">
        <v>871</v>
      </c>
      <c r="G92" s="420">
        <v>1875</v>
      </c>
      <c r="H92" s="455" t="s">
        <v>872</v>
      </c>
      <c r="I92" s="420" t="s">
        <v>873</v>
      </c>
    </row>
    <row r="93" spans="1:9" ht="45" x14ac:dyDescent="0.2">
      <c r="A93" s="419">
        <v>78</v>
      </c>
      <c r="B93" s="419" t="s">
        <v>494</v>
      </c>
      <c r="C93" s="420" t="s">
        <v>874</v>
      </c>
      <c r="D93" s="420" t="s">
        <v>875</v>
      </c>
      <c r="E93" s="420" t="s">
        <v>647</v>
      </c>
      <c r="F93" s="420" t="s">
        <v>876</v>
      </c>
      <c r="G93" s="420">
        <v>1200</v>
      </c>
      <c r="H93" s="455" t="s">
        <v>877</v>
      </c>
      <c r="I93" s="420" t="s">
        <v>878</v>
      </c>
    </row>
    <row r="94" spans="1:9" ht="15" customHeight="1" x14ac:dyDescent="0.2">
      <c r="A94" s="419">
        <v>79</v>
      </c>
      <c r="B94" s="419" t="s">
        <v>494</v>
      </c>
      <c r="C94" s="420" t="s">
        <v>879</v>
      </c>
      <c r="D94" s="420" t="s">
        <v>880</v>
      </c>
      <c r="E94" s="420" t="s">
        <v>647</v>
      </c>
      <c r="F94" s="420" t="s">
        <v>881</v>
      </c>
      <c r="G94" s="420">
        <v>3000</v>
      </c>
      <c r="H94" s="455" t="s">
        <v>882</v>
      </c>
      <c r="I94" s="420" t="s">
        <v>883</v>
      </c>
    </row>
    <row r="95" spans="1:9" ht="30" x14ac:dyDescent="0.2">
      <c r="A95" s="419">
        <v>80</v>
      </c>
      <c r="B95" s="419" t="s">
        <v>494</v>
      </c>
      <c r="C95" s="420" t="s">
        <v>884</v>
      </c>
      <c r="D95" s="420" t="s">
        <v>885</v>
      </c>
      <c r="E95" s="420" t="s">
        <v>886</v>
      </c>
      <c r="F95" s="420" t="s">
        <v>887</v>
      </c>
      <c r="G95" s="420">
        <v>1625</v>
      </c>
      <c r="H95" s="455" t="s">
        <v>2383</v>
      </c>
      <c r="I95" s="420" t="s">
        <v>2384</v>
      </c>
    </row>
    <row r="96" spans="1:9" ht="45" x14ac:dyDescent="0.2">
      <c r="A96" s="419">
        <v>81</v>
      </c>
      <c r="B96" s="419" t="s">
        <v>494</v>
      </c>
      <c r="C96" s="420" t="s">
        <v>891</v>
      </c>
      <c r="D96" s="420" t="s">
        <v>892</v>
      </c>
      <c r="E96" s="420" t="s">
        <v>1493</v>
      </c>
      <c r="F96" s="420" t="s">
        <v>894</v>
      </c>
      <c r="G96" s="420">
        <v>2600</v>
      </c>
      <c r="H96" s="456">
        <v>416305830</v>
      </c>
      <c r="I96" s="420" t="s">
        <v>895</v>
      </c>
    </row>
    <row r="97" spans="1:9" ht="30" x14ac:dyDescent="0.2">
      <c r="A97" s="419">
        <v>82</v>
      </c>
      <c r="B97" s="419" t="s">
        <v>494</v>
      </c>
      <c r="C97" s="420" t="s">
        <v>896</v>
      </c>
      <c r="D97" s="420" t="s">
        <v>897</v>
      </c>
      <c r="E97" s="420" t="s">
        <v>1615</v>
      </c>
      <c r="F97" s="420" t="s">
        <v>898</v>
      </c>
      <c r="G97" s="420">
        <v>6000</v>
      </c>
      <c r="H97" s="455" t="s">
        <v>899</v>
      </c>
      <c r="I97" s="420" t="s">
        <v>900</v>
      </c>
    </row>
    <row r="98" spans="1:9" ht="30" x14ac:dyDescent="0.2">
      <c r="A98" s="419">
        <v>83</v>
      </c>
      <c r="B98" s="419" t="s">
        <v>494</v>
      </c>
      <c r="C98" s="420" t="s">
        <v>901</v>
      </c>
      <c r="D98" s="420" t="s">
        <v>902</v>
      </c>
      <c r="E98" s="420" t="s">
        <v>695</v>
      </c>
      <c r="F98" s="420" t="s">
        <v>903</v>
      </c>
      <c r="G98" s="420">
        <v>4187.5</v>
      </c>
      <c r="H98" s="456">
        <v>206106239</v>
      </c>
      <c r="I98" s="420" t="s">
        <v>904</v>
      </c>
    </row>
    <row r="99" spans="1:9" ht="45" x14ac:dyDescent="0.2">
      <c r="A99" s="419">
        <v>84</v>
      </c>
      <c r="B99" s="419" t="s">
        <v>494</v>
      </c>
      <c r="C99" s="420" t="s">
        <v>905</v>
      </c>
      <c r="D99" s="420" t="s">
        <v>906</v>
      </c>
      <c r="E99" s="420" t="s">
        <v>1615</v>
      </c>
      <c r="F99" s="420" t="s">
        <v>907</v>
      </c>
      <c r="G99" s="420">
        <v>1900</v>
      </c>
      <c r="H99" s="456">
        <v>406195095</v>
      </c>
      <c r="I99" s="420" t="s">
        <v>908</v>
      </c>
    </row>
    <row r="100" spans="1:9" ht="45" x14ac:dyDescent="0.2">
      <c r="A100" s="419">
        <v>85</v>
      </c>
      <c r="B100" s="419" t="s">
        <v>494</v>
      </c>
      <c r="C100" s="420" t="s">
        <v>909</v>
      </c>
      <c r="D100" s="420" t="s">
        <v>910</v>
      </c>
      <c r="E100" s="420" t="s">
        <v>695</v>
      </c>
      <c r="F100" s="420" t="s">
        <v>911</v>
      </c>
      <c r="G100" s="420">
        <v>4646.25</v>
      </c>
      <c r="H100" s="456">
        <v>404895716</v>
      </c>
      <c r="I100" s="420" t="s">
        <v>912</v>
      </c>
    </row>
    <row r="101" spans="1:9" ht="30" x14ac:dyDescent="0.2">
      <c r="A101" s="419">
        <v>86</v>
      </c>
      <c r="B101" s="419" t="s">
        <v>494</v>
      </c>
      <c r="C101" s="420" t="s">
        <v>1864</v>
      </c>
      <c r="D101" s="420" t="s">
        <v>1865</v>
      </c>
      <c r="E101" s="420" t="s">
        <v>2385</v>
      </c>
      <c r="F101" s="420" t="s">
        <v>1866</v>
      </c>
      <c r="G101" s="420">
        <v>4320</v>
      </c>
      <c r="H101" s="456">
        <v>404895716</v>
      </c>
      <c r="I101" s="420" t="s">
        <v>912</v>
      </c>
    </row>
    <row r="102" spans="1:9" ht="30" x14ac:dyDescent="0.2">
      <c r="A102" s="419">
        <v>87</v>
      </c>
      <c r="B102" s="419" t="s">
        <v>494</v>
      </c>
      <c r="C102" s="420" t="s">
        <v>913</v>
      </c>
      <c r="D102" s="420" t="s">
        <v>914</v>
      </c>
      <c r="E102" s="420" t="s">
        <v>695</v>
      </c>
      <c r="F102" s="420" t="s">
        <v>915</v>
      </c>
      <c r="G102" s="420">
        <v>3871.88</v>
      </c>
      <c r="H102" s="455" t="s">
        <v>916</v>
      </c>
      <c r="I102" s="420" t="s">
        <v>917</v>
      </c>
    </row>
    <row r="103" spans="1:9" ht="30" x14ac:dyDescent="0.2">
      <c r="A103" s="419">
        <v>88</v>
      </c>
      <c r="B103" s="419" t="s">
        <v>494</v>
      </c>
      <c r="C103" s="420" t="s">
        <v>918</v>
      </c>
      <c r="D103" s="420" t="s">
        <v>919</v>
      </c>
      <c r="E103" s="420" t="s">
        <v>1493</v>
      </c>
      <c r="F103" s="420" t="s">
        <v>920</v>
      </c>
      <c r="G103" s="420">
        <v>3750</v>
      </c>
      <c r="H103" s="421">
        <v>35031005911</v>
      </c>
      <c r="I103" s="420" t="s">
        <v>921</v>
      </c>
    </row>
    <row r="104" spans="1:9" ht="45" x14ac:dyDescent="0.2">
      <c r="A104" s="419">
        <v>89</v>
      </c>
      <c r="B104" s="419" t="s">
        <v>494</v>
      </c>
      <c r="C104" s="420" t="s">
        <v>922</v>
      </c>
      <c r="D104" s="420" t="s">
        <v>923</v>
      </c>
      <c r="E104" s="420" t="s">
        <v>1493</v>
      </c>
      <c r="F104" s="420" t="s">
        <v>924</v>
      </c>
      <c r="G104" s="420">
        <v>1500</v>
      </c>
      <c r="H104" s="421">
        <v>35001044277</v>
      </c>
      <c r="I104" s="420" t="s">
        <v>925</v>
      </c>
    </row>
    <row r="105" spans="1:9" ht="30" x14ac:dyDescent="0.2">
      <c r="A105" s="419">
        <v>90</v>
      </c>
      <c r="B105" s="419" t="s">
        <v>494</v>
      </c>
      <c r="C105" s="420" t="s">
        <v>926</v>
      </c>
      <c r="D105" s="420" t="s">
        <v>927</v>
      </c>
      <c r="E105" s="420" t="s">
        <v>1493</v>
      </c>
      <c r="F105" s="420" t="s">
        <v>928</v>
      </c>
      <c r="G105" s="420">
        <v>1250</v>
      </c>
      <c r="H105" s="421">
        <v>216425385</v>
      </c>
      <c r="I105" s="420" t="s">
        <v>929</v>
      </c>
    </row>
    <row r="106" spans="1:9" ht="30" x14ac:dyDescent="0.2">
      <c r="A106" s="419">
        <v>91</v>
      </c>
      <c r="B106" s="419" t="s">
        <v>494</v>
      </c>
      <c r="C106" s="420" t="s">
        <v>930</v>
      </c>
      <c r="D106" s="420" t="s">
        <v>931</v>
      </c>
      <c r="E106" s="420" t="s">
        <v>1493</v>
      </c>
      <c r="F106" s="420" t="s">
        <v>932</v>
      </c>
      <c r="G106" s="420">
        <v>1875</v>
      </c>
      <c r="H106" s="421">
        <v>35001029262</v>
      </c>
      <c r="I106" s="420" t="s">
        <v>933</v>
      </c>
    </row>
    <row r="107" spans="1:9" ht="45" x14ac:dyDescent="0.2">
      <c r="A107" s="419">
        <v>92</v>
      </c>
      <c r="B107" s="419" t="s">
        <v>494</v>
      </c>
      <c r="C107" s="420" t="s">
        <v>934</v>
      </c>
      <c r="D107" s="420" t="s">
        <v>935</v>
      </c>
      <c r="E107" s="420" t="s">
        <v>1493</v>
      </c>
      <c r="F107" s="420" t="s">
        <v>936</v>
      </c>
      <c r="G107" s="420">
        <v>1250</v>
      </c>
      <c r="H107" s="421">
        <v>35001028927</v>
      </c>
      <c r="I107" s="420" t="s">
        <v>937</v>
      </c>
    </row>
    <row r="108" spans="1:9" ht="45" x14ac:dyDescent="0.2">
      <c r="A108" s="419">
        <v>93</v>
      </c>
      <c r="B108" s="419" t="s">
        <v>494</v>
      </c>
      <c r="C108" s="420" t="s">
        <v>938</v>
      </c>
      <c r="D108" s="420" t="s">
        <v>939</v>
      </c>
      <c r="E108" s="420" t="s">
        <v>1493</v>
      </c>
      <c r="F108" s="420" t="s">
        <v>940</v>
      </c>
      <c r="G108" s="420">
        <v>5000</v>
      </c>
      <c r="H108" s="421">
        <v>35001045751</v>
      </c>
      <c r="I108" s="420" t="s">
        <v>941</v>
      </c>
    </row>
    <row r="109" spans="1:9" ht="30" x14ac:dyDescent="0.2">
      <c r="A109" s="419">
        <v>94</v>
      </c>
      <c r="B109" s="419" t="s">
        <v>494</v>
      </c>
      <c r="C109" s="420" t="s">
        <v>942</v>
      </c>
      <c r="D109" s="420" t="s">
        <v>943</v>
      </c>
      <c r="E109" s="420" t="s">
        <v>1493</v>
      </c>
      <c r="F109" s="420" t="s">
        <v>944</v>
      </c>
      <c r="G109" s="420">
        <v>12500</v>
      </c>
      <c r="H109" s="421">
        <v>416346234</v>
      </c>
      <c r="I109" s="420" t="s">
        <v>945</v>
      </c>
    </row>
    <row r="110" spans="1:9" ht="30" x14ac:dyDescent="0.2">
      <c r="A110" s="419">
        <v>95</v>
      </c>
      <c r="B110" s="419" t="s">
        <v>494</v>
      </c>
      <c r="C110" s="420" t="s">
        <v>946</v>
      </c>
      <c r="D110" s="420" t="s">
        <v>947</v>
      </c>
      <c r="E110" s="420" t="s">
        <v>1493</v>
      </c>
      <c r="F110" s="420" t="s">
        <v>948</v>
      </c>
      <c r="G110" s="420">
        <v>1875</v>
      </c>
      <c r="H110" s="421">
        <v>35001024663</v>
      </c>
      <c r="I110" s="420" t="s">
        <v>949</v>
      </c>
    </row>
    <row r="111" spans="1:9" ht="30" x14ac:dyDescent="0.2">
      <c r="A111" s="419">
        <v>96</v>
      </c>
      <c r="B111" s="419" t="s">
        <v>494</v>
      </c>
      <c r="C111" s="420" t="s">
        <v>950</v>
      </c>
      <c r="D111" s="420" t="s">
        <v>951</v>
      </c>
      <c r="E111" s="420" t="s">
        <v>1493</v>
      </c>
      <c r="F111" s="420" t="s">
        <v>952</v>
      </c>
      <c r="G111" s="420">
        <v>375</v>
      </c>
      <c r="H111" s="421">
        <v>12001033833</v>
      </c>
      <c r="I111" s="420" t="s">
        <v>953</v>
      </c>
    </row>
    <row r="112" spans="1:9" ht="15" x14ac:dyDescent="0.2">
      <c r="A112" s="419">
        <v>97</v>
      </c>
      <c r="B112" s="419" t="s">
        <v>494</v>
      </c>
      <c r="C112" s="420" t="s">
        <v>954</v>
      </c>
      <c r="D112" s="420" t="s">
        <v>955</v>
      </c>
      <c r="E112" s="420" t="s">
        <v>855</v>
      </c>
      <c r="F112" s="420" t="s">
        <v>956</v>
      </c>
      <c r="G112" s="420">
        <v>500</v>
      </c>
      <c r="H112" s="421">
        <v>443867451</v>
      </c>
      <c r="I112" s="420" t="s">
        <v>957</v>
      </c>
    </row>
    <row r="113" spans="1:9" ht="30" x14ac:dyDescent="0.2">
      <c r="A113" s="419">
        <v>98</v>
      </c>
      <c r="B113" s="419" t="s">
        <v>494</v>
      </c>
      <c r="C113" s="420" t="s">
        <v>960</v>
      </c>
      <c r="D113" s="420" t="s">
        <v>961</v>
      </c>
      <c r="E113" s="420" t="s">
        <v>893</v>
      </c>
      <c r="F113" s="420" t="s">
        <v>962</v>
      </c>
      <c r="G113" s="420">
        <v>937.5</v>
      </c>
      <c r="H113" s="421">
        <v>65010000005</v>
      </c>
      <c r="I113" s="420" t="s">
        <v>963</v>
      </c>
    </row>
    <row r="114" spans="1:9" ht="30" x14ac:dyDescent="0.2">
      <c r="A114" s="419">
        <v>99</v>
      </c>
      <c r="B114" s="419" t="s">
        <v>494</v>
      </c>
      <c r="C114" s="420" t="s">
        <v>1270</v>
      </c>
      <c r="D114" s="420" t="s">
        <v>1271</v>
      </c>
      <c r="E114" s="420" t="s">
        <v>2386</v>
      </c>
      <c r="F114" s="420" t="s">
        <v>1272</v>
      </c>
      <c r="G114" s="420">
        <v>1250</v>
      </c>
      <c r="H114" s="422" t="s">
        <v>1273</v>
      </c>
      <c r="I114" s="420" t="s">
        <v>1274</v>
      </c>
    </row>
    <row r="115" spans="1:9" ht="15" x14ac:dyDescent="0.2">
      <c r="A115" s="419">
        <v>100</v>
      </c>
      <c r="B115" s="419" t="s">
        <v>494</v>
      </c>
      <c r="C115" s="420" t="s">
        <v>1281</v>
      </c>
      <c r="D115" s="420" t="s">
        <v>1282</v>
      </c>
      <c r="E115" s="420" t="s">
        <v>1493</v>
      </c>
      <c r="F115" s="420" t="s">
        <v>965</v>
      </c>
      <c r="G115" s="420">
        <v>500</v>
      </c>
      <c r="H115" s="422" t="s">
        <v>1283</v>
      </c>
      <c r="I115" s="420" t="s">
        <v>1284</v>
      </c>
    </row>
    <row r="116" spans="1:9" ht="30" x14ac:dyDescent="0.2">
      <c r="A116" s="419">
        <v>101</v>
      </c>
      <c r="B116" s="419" t="s">
        <v>494</v>
      </c>
      <c r="C116" s="420" t="s">
        <v>1285</v>
      </c>
      <c r="D116" s="420" t="s">
        <v>1286</v>
      </c>
      <c r="E116" s="420" t="s">
        <v>1493</v>
      </c>
      <c r="F116" s="420" t="s">
        <v>667</v>
      </c>
      <c r="G116" s="420">
        <v>500</v>
      </c>
      <c r="H116" s="422" t="s">
        <v>1287</v>
      </c>
      <c r="I116" s="420" t="s">
        <v>1288</v>
      </c>
    </row>
    <row r="117" spans="1:9" ht="30" x14ac:dyDescent="0.2">
      <c r="A117" s="419">
        <v>102</v>
      </c>
      <c r="B117" s="419" t="s">
        <v>494</v>
      </c>
      <c r="C117" s="420" t="s">
        <v>1289</v>
      </c>
      <c r="D117" s="420" t="s">
        <v>1290</v>
      </c>
      <c r="E117" s="420" t="s">
        <v>1493</v>
      </c>
      <c r="F117" s="420" t="s">
        <v>730</v>
      </c>
      <c r="G117" s="420">
        <v>500</v>
      </c>
      <c r="H117" s="422" t="s">
        <v>1291</v>
      </c>
      <c r="I117" s="420" t="s">
        <v>1292</v>
      </c>
    </row>
    <row r="118" spans="1:9" ht="15" x14ac:dyDescent="0.2">
      <c r="A118" s="419">
        <v>103</v>
      </c>
      <c r="B118" s="419" t="s">
        <v>494</v>
      </c>
      <c r="C118" s="420" t="s">
        <v>1293</v>
      </c>
      <c r="D118" s="420" t="s">
        <v>1294</v>
      </c>
      <c r="E118" s="420" t="s">
        <v>1493</v>
      </c>
      <c r="F118" s="420" t="s">
        <v>965</v>
      </c>
      <c r="G118" s="420">
        <v>500</v>
      </c>
      <c r="H118" s="422" t="s">
        <v>1295</v>
      </c>
      <c r="I118" s="420" t="s">
        <v>1296</v>
      </c>
    </row>
    <row r="119" spans="1:9" ht="15" x14ac:dyDescent="0.2">
      <c r="A119" s="419">
        <v>104</v>
      </c>
      <c r="B119" s="419" t="s">
        <v>494</v>
      </c>
      <c r="C119" s="420" t="s">
        <v>1297</v>
      </c>
      <c r="D119" s="420" t="s">
        <v>1298</v>
      </c>
      <c r="E119" s="420" t="s">
        <v>1493</v>
      </c>
      <c r="F119" s="420" t="s">
        <v>667</v>
      </c>
      <c r="G119" s="420">
        <v>500</v>
      </c>
      <c r="H119" s="422" t="s">
        <v>1299</v>
      </c>
      <c r="I119" s="420" t="s">
        <v>1300</v>
      </c>
    </row>
    <row r="120" spans="1:9" ht="15" x14ac:dyDescent="0.2">
      <c r="A120" s="419">
        <v>105</v>
      </c>
      <c r="B120" s="419" t="s">
        <v>494</v>
      </c>
      <c r="C120" s="420" t="s">
        <v>1301</v>
      </c>
      <c r="D120" s="420" t="s">
        <v>1302</v>
      </c>
      <c r="E120" s="420" t="s">
        <v>1493</v>
      </c>
      <c r="F120" s="420" t="s">
        <v>1303</v>
      </c>
      <c r="G120" s="420">
        <v>875</v>
      </c>
      <c r="H120" s="422" t="s">
        <v>1304</v>
      </c>
      <c r="I120" s="420" t="s">
        <v>1305</v>
      </c>
    </row>
    <row r="121" spans="1:9" ht="30" x14ac:dyDescent="0.2">
      <c r="A121" s="419">
        <v>106</v>
      </c>
      <c r="B121" s="419" t="s">
        <v>494</v>
      </c>
      <c r="C121" s="420" t="s">
        <v>1306</v>
      </c>
      <c r="D121" s="420" t="s">
        <v>1307</v>
      </c>
      <c r="E121" s="420" t="s">
        <v>1493</v>
      </c>
      <c r="F121" s="420" t="s">
        <v>1278</v>
      </c>
      <c r="G121" s="420">
        <v>500</v>
      </c>
      <c r="H121" s="422" t="s">
        <v>1308</v>
      </c>
      <c r="I121" s="420" t="s">
        <v>1309</v>
      </c>
    </row>
    <row r="122" spans="1:9" ht="15" x14ac:dyDescent="0.2">
      <c r="A122" s="419">
        <v>107</v>
      </c>
      <c r="B122" s="419" t="s">
        <v>494</v>
      </c>
      <c r="C122" s="420" t="s">
        <v>1310</v>
      </c>
      <c r="D122" s="420" t="s">
        <v>1311</v>
      </c>
      <c r="E122" s="420" t="s">
        <v>1493</v>
      </c>
      <c r="F122" s="420" t="s">
        <v>1312</v>
      </c>
      <c r="G122" s="420">
        <v>500</v>
      </c>
      <c r="H122" s="422" t="s">
        <v>1313</v>
      </c>
      <c r="I122" s="420" t="s">
        <v>1314</v>
      </c>
    </row>
    <row r="123" spans="1:9" ht="30" x14ac:dyDescent="0.2">
      <c r="A123" s="419">
        <v>108</v>
      </c>
      <c r="B123" s="419" t="s">
        <v>494</v>
      </c>
      <c r="C123" s="420" t="s">
        <v>1315</v>
      </c>
      <c r="D123" s="420" t="s">
        <v>1316</v>
      </c>
      <c r="E123" s="420" t="s">
        <v>1493</v>
      </c>
      <c r="F123" s="420" t="s">
        <v>1317</v>
      </c>
      <c r="G123" s="420">
        <v>500</v>
      </c>
      <c r="H123" s="422" t="s">
        <v>1318</v>
      </c>
      <c r="I123" s="420" t="s">
        <v>1319</v>
      </c>
    </row>
    <row r="124" spans="1:9" ht="15" x14ac:dyDescent="0.2">
      <c r="A124" s="419">
        <v>109</v>
      </c>
      <c r="B124" s="419" t="s">
        <v>494</v>
      </c>
      <c r="C124" s="420" t="s">
        <v>1293</v>
      </c>
      <c r="D124" s="420" t="s">
        <v>1320</v>
      </c>
      <c r="E124" s="420" t="s">
        <v>1493</v>
      </c>
      <c r="F124" s="420" t="s">
        <v>806</v>
      </c>
      <c r="G124" s="420">
        <v>500</v>
      </c>
      <c r="H124" s="422" t="s">
        <v>1321</v>
      </c>
      <c r="I124" s="420" t="s">
        <v>1322</v>
      </c>
    </row>
    <row r="125" spans="1:9" ht="15" x14ac:dyDescent="0.2">
      <c r="A125" s="419">
        <v>110</v>
      </c>
      <c r="B125" s="419" t="s">
        <v>494</v>
      </c>
      <c r="C125" s="420" t="s">
        <v>1323</v>
      </c>
      <c r="D125" s="420" t="s">
        <v>1324</v>
      </c>
      <c r="E125" s="420" t="s">
        <v>1493</v>
      </c>
      <c r="F125" s="420" t="s">
        <v>667</v>
      </c>
      <c r="G125" s="420">
        <v>500</v>
      </c>
      <c r="H125" s="422" t="s">
        <v>1325</v>
      </c>
      <c r="I125" s="420" t="s">
        <v>1326</v>
      </c>
    </row>
    <row r="126" spans="1:9" ht="15" x14ac:dyDescent="0.2">
      <c r="A126" s="419">
        <v>111</v>
      </c>
      <c r="B126" s="419" t="s">
        <v>494</v>
      </c>
      <c r="C126" s="420" t="s">
        <v>1327</v>
      </c>
      <c r="D126" s="420" t="s">
        <v>1328</v>
      </c>
      <c r="E126" s="420" t="s">
        <v>1493</v>
      </c>
      <c r="F126" s="420" t="s">
        <v>730</v>
      </c>
      <c r="G126" s="420">
        <v>500</v>
      </c>
      <c r="H126" s="422" t="s">
        <v>1329</v>
      </c>
      <c r="I126" s="420" t="s">
        <v>1330</v>
      </c>
    </row>
    <row r="127" spans="1:9" ht="15" x14ac:dyDescent="0.2">
      <c r="A127" s="419">
        <v>112</v>
      </c>
      <c r="B127" s="419" t="s">
        <v>494</v>
      </c>
      <c r="C127" s="420" t="s">
        <v>1331</v>
      </c>
      <c r="D127" s="420" t="s">
        <v>1332</v>
      </c>
      <c r="E127" s="420" t="s">
        <v>1493</v>
      </c>
      <c r="F127" s="420" t="s">
        <v>730</v>
      </c>
      <c r="G127" s="420">
        <v>500</v>
      </c>
      <c r="H127" s="422" t="s">
        <v>1333</v>
      </c>
      <c r="I127" s="420" t="s">
        <v>1334</v>
      </c>
    </row>
    <row r="128" spans="1:9" ht="15" x14ac:dyDescent="0.2">
      <c r="A128" s="419">
        <v>113</v>
      </c>
      <c r="B128" s="419" t="s">
        <v>494</v>
      </c>
      <c r="C128" s="420" t="s">
        <v>1335</v>
      </c>
      <c r="D128" s="420" t="s">
        <v>1336</v>
      </c>
      <c r="E128" s="420" t="s">
        <v>1493</v>
      </c>
      <c r="F128" s="420" t="s">
        <v>1275</v>
      </c>
      <c r="G128" s="420">
        <v>500</v>
      </c>
      <c r="H128" s="422" t="s">
        <v>1337</v>
      </c>
      <c r="I128" s="420" t="s">
        <v>1338</v>
      </c>
    </row>
    <row r="129" spans="1:9" ht="30" x14ac:dyDescent="0.2">
      <c r="A129" s="419">
        <v>114</v>
      </c>
      <c r="B129" s="419" t="s">
        <v>494</v>
      </c>
      <c r="C129" s="420" t="s">
        <v>1339</v>
      </c>
      <c r="D129" s="420" t="s">
        <v>1340</v>
      </c>
      <c r="E129" s="420" t="s">
        <v>1493</v>
      </c>
      <c r="F129" s="420" t="s">
        <v>1341</v>
      </c>
      <c r="G129" s="420">
        <v>500</v>
      </c>
      <c r="H129" s="422" t="s">
        <v>1342</v>
      </c>
      <c r="I129" s="420" t="s">
        <v>1343</v>
      </c>
    </row>
    <row r="130" spans="1:9" ht="30" x14ac:dyDescent="0.2">
      <c r="A130" s="419">
        <v>115</v>
      </c>
      <c r="B130" s="419" t="s">
        <v>494</v>
      </c>
      <c r="C130" s="420" t="s">
        <v>1344</v>
      </c>
      <c r="D130" s="420" t="s">
        <v>1345</v>
      </c>
      <c r="E130" s="420" t="s">
        <v>1493</v>
      </c>
      <c r="F130" s="420" t="s">
        <v>730</v>
      </c>
      <c r="G130" s="420">
        <v>500</v>
      </c>
      <c r="H130" s="422" t="s">
        <v>1346</v>
      </c>
      <c r="I130" s="420" t="s">
        <v>1347</v>
      </c>
    </row>
    <row r="131" spans="1:9" ht="15" x14ac:dyDescent="0.2">
      <c r="A131" s="419">
        <v>116</v>
      </c>
      <c r="B131" s="419" t="s">
        <v>494</v>
      </c>
      <c r="C131" s="420" t="s">
        <v>1339</v>
      </c>
      <c r="D131" s="420" t="s">
        <v>1348</v>
      </c>
      <c r="E131" s="420" t="s">
        <v>1493</v>
      </c>
      <c r="F131" s="420" t="s">
        <v>1275</v>
      </c>
      <c r="G131" s="420">
        <v>500</v>
      </c>
      <c r="H131" s="422" t="s">
        <v>1349</v>
      </c>
      <c r="I131" s="420" t="s">
        <v>1350</v>
      </c>
    </row>
    <row r="132" spans="1:9" ht="15" x14ac:dyDescent="0.2">
      <c r="A132" s="419">
        <v>117</v>
      </c>
      <c r="B132" s="419" t="s">
        <v>494</v>
      </c>
      <c r="C132" s="420" t="s">
        <v>1351</v>
      </c>
      <c r="D132" s="420" t="s">
        <v>1352</v>
      </c>
      <c r="E132" s="420" t="s">
        <v>1493</v>
      </c>
      <c r="F132" s="420" t="s">
        <v>1353</v>
      </c>
      <c r="G132" s="420">
        <v>500</v>
      </c>
      <c r="H132" s="422" t="s">
        <v>1354</v>
      </c>
      <c r="I132" s="420" t="s">
        <v>1355</v>
      </c>
    </row>
    <row r="133" spans="1:9" ht="15" x14ac:dyDescent="0.2">
      <c r="A133" s="419">
        <v>118</v>
      </c>
      <c r="B133" s="419" t="s">
        <v>494</v>
      </c>
      <c r="C133" s="420" t="s">
        <v>1351</v>
      </c>
      <c r="D133" s="420" t="s">
        <v>1356</v>
      </c>
      <c r="E133" s="420" t="s">
        <v>1493</v>
      </c>
      <c r="F133" s="420" t="s">
        <v>1357</v>
      </c>
      <c r="G133" s="420">
        <v>500</v>
      </c>
      <c r="H133" s="422" t="s">
        <v>1358</v>
      </c>
      <c r="I133" s="420" t="s">
        <v>1359</v>
      </c>
    </row>
    <row r="134" spans="1:9" ht="15" x14ac:dyDescent="0.2">
      <c r="A134" s="419">
        <v>119</v>
      </c>
      <c r="B134" s="419" t="s">
        <v>494</v>
      </c>
      <c r="C134" s="420" t="s">
        <v>1360</v>
      </c>
      <c r="D134" s="420" t="s">
        <v>1361</v>
      </c>
      <c r="E134" s="420" t="s">
        <v>1493</v>
      </c>
      <c r="F134" s="420" t="s">
        <v>676</v>
      </c>
      <c r="G134" s="420">
        <v>500</v>
      </c>
      <c r="H134" s="422" t="s">
        <v>1362</v>
      </c>
      <c r="I134" s="420" t="s">
        <v>1363</v>
      </c>
    </row>
    <row r="135" spans="1:9" ht="45" x14ac:dyDescent="0.2">
      <c r="A135" s="419">
        <v>120</v>
      </c>
      <c r="B135" s="419" t="s">
        <v>494</v>
      </c>
      <c r="C135" s="420" t="s">
        <v>1364</v>
      </c>
      <c r="D135" s="420" t="s">
        <v>1365</v>
      </c>
      <c r="E135" s="420" t="s">
        <v>1493</v>
      </c>
      <c r="F135" s="420" t="s">
        <v>965</v>
      </c>
      <c r="G135" s="420">
        <v>500</v>
      </c>
      <c r="H135" s="422" t="s">
        <v>1366</v>
      </c>
      <c r="I135" s="420" t="s">
        <v>1367</v>
      </c>
    </row>
    <row r="136" spans="1:9" ht="15" x14ac:dyDescent="0.2">
      <c r="A136" s="419">
        <v>121</v>
      </c>
      <c r="B136" s="419" t="s">
        <v>494</v>
      </c>
      <c r="C136" s="420" t="s">
        <v>1368</v>
      </c>
      <c r="D136" s="420" t="s">
        <v>1369</v>
      </c>
      <c r="E136" s="420" t="s">
        <v>1493</v>
      </c>
      <c r="F136" s="420" t="s">
        <v>965</v>
      </c>
      <c r="G136" s="420">
        <v>500</v>
      </c>
      <c r="H136" s="422" t="s">
        <v>1370</v>
      </c>
      <c r="I136" s="420" t="s">
        <v>1371</v>
      </c>
    </row>
    <row r="137" spans="1:9" ht="15" x14ac:dyDescent="0.2">
      <c r="A137" s="419">
        <v>122</v>
      </c>
      <c r="B137" s="419" t="s">
        <v>494</v>
      </c>
      <c r="C137" s="420" t="s">
        <v>1372</v>
      </c>
      <c r="D137" s="420" t="s">
        <v>1373</v>
      </c>
      <c r="E137" s="420" t="s">
        <v>1493</v>
      </c>
      <c r="F137" s="420" t="s">
        <v>1275</v>
      </c>
      <c r="G137" s="420">
        <v>500</v>
      </c>
      <c r="H137" s="422" t="s">
        <v>1374</v>
      </c>
      <c r="I137" s="420" t="s">
        <v>1375</v>
      </c>
    </row>
    <row r="138" spans="1:9" ht="30" x14ac:dyDescent="0.2">
      <c r="A138" s="419">
        <v>123</v>
      </c>
      <c r="B138" s="419" t="s">
        <v>494</v>
      </c>
      <c r="C138" s="420" t="s">
        <v>1376</v>
      </c>
      <c r="D138" s="420" t="s">
        <v>1377</v>
      </c>
      <c r="E138" s="420" t="s">
        <v>1493</v>
      </c>
      <c r="F138" s="420" t="s">
        <v>642</v>
      </c>
      <c r="G138" s="420">
        <v>500</v>
      </c>
      <c r="H138" s="422" t="s">
        <v>1378</v>
      </c>
      <c r="I138" s="420" t="s">
        <v>1379</v>
      </c>
    </row>
    <row r="139" spans="1:9" ht="15" x14ac:dyDescent="0.2">
      <c r="A139" s="419">
        <v>124</v>
      </c>
      <c r="B139" s="419" t="s">
        <v>494</v>
      </c>
      <c r="C139" s="420" t="s">
        <v>1380</v>
      </c>
      <c r="D139" s="420" t="s">
        <v>1381</v>
      </c>
      <c r="E139" s="420" t="s">
        <v>1493</v>
      </c>
      <c r="F139" s="420" t="s">
        <v>730</v>
      </c>
      <c r="G139" s="420">
        <v>500</v>
      </c>
      <c r="H139" s="422" t="s">
        <v>1382</v>
      </c>
      <c r="I139" s="420" t="s">
        <v>1383</v>
      </c>
    </row>
    <row r="140" spans="1:9" ht="15" x14ac:dyDescent="0.2">
      <c r="A140" s="419">
        <v>125</v>
      </c>
      <c r="B140" s="419" t="s">
        <v>494</v>
      </c>
      <c r="C140" s="420" t="s">
        <v>1384</v>
      </c>
      <c r="D140" s="420" t="s">
        <v>1385</v>
      </c>
      <c r="E140" s="420" t="s">
        <v>1493</v>
      </c>
      <c r="F140" s="420" t="s">
        <v>1278</v>
      </c>
      <c r="G140" s="420">
        <v>500</v>
      </c>
      <c r="H140" s="422" t="s">
        <v>1386</v>
      </c>
      <c r="I140" s="420" t="s">
        <v>1387</v>
      </c>
    </row>
    <row r="141" spans="1:9" ht="30" x14ac:dyDescent="0.2">
      <c r="A141" s="419">
        <v>126</v>
      </c>
      <c r="B141" s="419" t="s">
        <v>494</v>
      </c>
      <c r="C141" s="420" t="s">
        <v>1388</v>
      </c>
      <c r="D141" s="420" t="s">
        <v>1389</v>
      </c>
      <c r="E141" s="420" t="s">
        <v>1493</v>
      </c>
      <c r="F141" s="420" t="s">
        <v>667</v>
      </c>
      <c r="G141" s="420">
        <v>500</v>
      </c>
      <c r="H141" s="422" t="s">
        <v>1390</v>
      </c>
      <c r="I141" s="420" t="s">
        <v>1391</v>
      </c>
    </row>
    <row r="142" spans="1:9" ht="15" x14ac:dyDescent="0.2">
      <c r="A142" s="419">
        <v>127</v>
      </c>
      <c r="B142" s="419" t="s">
        <v>494</v>
      </c>
      <c r="C142" s="420" t="s">
        <v>1392</v>
      </c>
      <c r="D142" s="420" t="s">
        <v>1393</v>
      </c>
      <c r="E142" s="420" t="s">
        <v>1493</v>
      </c>
      <c r="F142" s="420" t="s">
        <v>667</v>
      </c>
      <c r="G142" s="420">
        <v>500</v>
      </c>
      <c r="H142" s="422" t="s">
        <v>1394</v>
      </c>
      <c r="I142" s="420" t="s">
        <v>1395</v>
      </c>
    </row>
    <row r="143" spans="1:9" ht="30" x14ac:dyDescent="0.2">
      <c r="A143" s="419">
        <v>128</v>
      </c>
      <c r="B143" s="419" t="s">
        <v>494</v>
      </c>
      <c r="C143" s="420" t="s">
        <v>1396</v>
      </c>
      <c r="D143" s="420" t="s">
        <v>1397</v>
      </c>
      <c r="E143" s="420" t="s">
        <v>1493</v>
      </c>
      <c r="F143" s="420" t="s">
        <v>1398</v>
      </c>
      <c r="G143" s="420">
        <v>500</v>
      </c>
      <c r="H143" s="422" t="s">
        <v>1399</v>
      </c>
      <c r="I143" s="420" t="s">
        <v>1400</v>
      </c>
    </row>
    <row r="144" spans="1:9" ht="15" x14ac:dyDescent="0.2">
      <c r="A144" s="419">
        <v>129</v>
      </c>
      <c r="B144" s="419" t="s">
        <v>494</v>
      </c>
      <c r="C144" s="420" t="s">
        <v>1401</v>
      </c>
      <c r="D144" s="420" t="s">
        <v>1402</v>
      </c>
      <c r="E144" s="420" t="s">
        <v>1493</v>
      </c>
      <c r="F144" s="420" t="s">
        <v>667</v>
      </c>
      <c r="G144" s="420">
        <v>500</v>
      </c>
      <c r="H144" s="422" t="s">
        <v>1403</v>
      </c>
      <c r="I144" s="420" t="s">
        <v>1404</v>
      </c>
    </row>
    <row r="145" spans="1:9" ht="30" x14ac:dyDescent="0.2">
      <c r="A145" s="419">
        <v>130</v>
      </c>
      <c r="B145" s="419" t="s">
        <v>494</v>
      </c>
      <c r="C145" s="420" t="s">
        <v>1405</v>
      </c>
      <c r="D145" s="420" t="s">
        <v>1406</v>
      </c>
      <c r="E145" s="420" t="s">
        <v>1493</v>
      </c>
      <c r="F145" s="420" t="s">
        <v>1407</v>
      </c>
      <c r="G145" s="420">
        <v>500</v>
      </c>
      <c r="H145" s="422" t="s">
        <v>1408</v>
      </c>
      <c r="I145" s="420" t="s">
        <v>1409</v>
      </c>
    </row>
    <row r="146" spans="1:9" ht="30" x14ac:dyDescent="0.2">
      <c r="A146" s="419">
        <v>131</v>
      </c>
      <c r="B146" s="419" t="s">
        <v>494</v>
      </c>
      <c r="C146" s="420" t="s">
        <v>1410</v>
      </c>
      <c r="D146" s="420" t="s">
        <v>1411</v>
      </c>
      <c r="E146" s="420" t="s">
        <v>1493</v>
      </c>
      <c r="F146" s="420" t="s">
        <v>1412</v>
      </c>
      <c r="G146" s="420">
        <v>875</v>
      </c>
      <c r="H146" s="422" t="s">
        <v>1413</v>
      </c>
      <c r="I146" s="420" t="s">
        <v>1414</v>
      </c>
    </row>
    <row r="147" spans="1:9" ht="30" x14ac:dyDescent="0.2">
      <c r="A147" s="419">
        <v>132</v>
      </c>
      <c r="B147" s="419" t="s">
        <v>494</v>
      </c>
      <c r="C147" s="420" t="s">
        <v>1415</v>
      </c>
      <c r="D147" s="420" t="s">
        <v>1416</v>
      </c>
      <c r="E147" s="420" t="s">
        <v>1493</v>
      </c>
      <c r="F147" s="420" t="s">
        <v>667</v>
      </c>
      <c r="G147" s="420">
        <v>875</v>
      </c>
      <c r="H147" s="422" t="s">
        <v>1417</v>
      </c>
      <c r="I147" s="420" t="s">
        <v>1418</v>
      </c>
    </row>
    <row r="148" spans="1:9" ht="30" x14ac:dyDescent="0.2">
      <c r="A148" s="419">
        <v>133</v>
      </c>
      <c r="B148" s="419" t="s">
        <v>494</v>
      </c>
      <c r="C148" s="420" t="s">
        <v>1419</v>
      </c>
      <c r="D148" s="420" t="s">
        <v>1420</v>
      </c>
      <c r="E148" s="420" t="s">
        <v>1493</v>
      </c>
      <c r="F148" s="420" t="s">
        <v>1421</v>
      </c>
      <c r="G148" s="420">
        <v>875</v>
      </c>
      <c r="H148" s="422" t="s">
        <v>1422</v>
      </c>
      <c r="I148" s="420" t="s">
        <v>1423</v>
      </c>
    </row>
    <row r="149" spans="1:9" ht="30" x14ac:dyDescent="0.2">
      <c r="A149" s="419">
        <v>134</v>
      </c>
      <c r="B149" s="419" t="s">
        <v>494</v>
      </c>
      <c r="C149" s="420" t="s">
        <v>1424</v>
      </c>
      <c r="D149" s="420" t="s">
        <v>1425</v>
      </c>
      <c r="E149" s="420" t="s">
        <v>1493</v>
      </c>
      <c r="F149" s="420" t="s">
        <v>1275</v>
      </c>
      <c r="G149" s="420">
        <v>875</v>
      </c>
      <c r="H149" s="422" t="s">
        <v>1426</v>
      </c>
      <c r="I149" s="420" t="s">
        <v>1427</v>
      </c>
    </row>
    <row r="150" spans="1:9" ht="30" x14ac:dyDescent="0.2">
      <c r="A150" s="419">
        <v>135</v>
      </c>
      <c r="B150" s="419" t="s">
        <v>494</v>
      </c>
      <c r="C150" s="420" t="s">
        <v>1428</v>
      </c>
      <c r="D150" s="420" t="s">
        <v>1429</v>
      </c>
      <c r="E150" s="420" t="s">
        <v>1493</v>
      </c>
      <c r="F150" s="420" t="s">
        <v>1412</v>
      </c>
      <c r="G150" s="420">
        <v>875</v>
      </c>
      <c r="H150" s="422" t="s">
        <v>1430</v>
      </c>
      <c r="I150" s="420" t="s">
        <v>1431</v>
      </c>
    </row>
    <row r="151" spans="1:9" ht="15" x14ac:dyDescent="0.2">
      <c r="A151" s="419">
        <v>136</v>
      </c>
      <c r="B151" s="419" t="s">
        <v>494</v>
      </c>
      <c r="C151" s="420" t="s">
        <v>1432</v>
      </c>
      <c r="D151" s="420" t="s">
        <v>1433</v>
      </c>
      <c r="E151" s="420" t="s">
        <v>1493</v>
      </c>
      <c r="F151" s="420" t="s">
        <v>1434</v>
      </c>
      <c r="G151" s="420">
        <v>625</v>
      </c>
      <c r="H151" s="422" t="s">
        <v>1435</v>
      </c>
      <c r="I151" s="420" t="s">
        <v>1436</v>
      </c>
    </row>
    <row r="152" spans="1:9" ht="30" x14ac:dyDescent="0.2">
      <c r="A152" s="419">
        <v>137</v>
      </c>
      <c r="B152" s="419" t="s">
        <v>494</v>
      </c>
      <c r="C152" s="420" t="s">
        <v>1437</v>
      </c>
      <c r="D152" s="420" t="s">
        <v>1438</v>
      </c>
      <c r="E152" s="420" t="s">
        <v>1493</v>
      </c>
      <c r="F152" s="420" t="s">
        <v>1439</v>
      </c>
      <c r="G152" s="420">
        <v>375</v>
      </c>
      <c r="H152" s="422" t="s">
        <v>1440</v>
      </c>
      <c r="I152" s="420" t="s">
        <v>1441</v>
      </c>
    </row>
    <row r="153" spans="1:9" ht="30" x14ac:dyDescent="0.2">
      <c r="A153" s="419">
        <v>138</v>
      </c>
      <c r="B153" s="419" t="s">
        <v>494</v>
      </c>
      <c r="C153" s="420" t="s">
        <v>1442</v>
      </c>
      <c r="D153" s="420" t="s">
        <v>1443</v>
      </c>
      <c r="E153" s="420" t="s">
        <v>1493</v>
      </c>
      <c r="F153" s="420" t="s">
        <v>1444</v>
      </c>
      <c r="G153" s="420">
        <v>625</v>
      </c>
      <c r="H153" s="422" t="s">
        <v>1445</v>
      </c>
      <c r="I153" s="420" t="s">
        <v>1446</v>
      </c>
    </row>
    <row r="154" spans="1:9" ht="30" x14ac:dyDescent="0.2">
      <c r="A154" s="419">
        <v>139</v>
      </c>
      <c r="B154" s="419" t="s">
        <v>494</v>
      </c>
      <c r="C154" s="420" t="s">
        <v>1447</v>
      </c>
      <c r="D154" s="420" t="s">
        <v>1448</v>
      </c>
      <c r="E154" s="420" t="s">
        <v>1493</v>
      </c>
      <c r="F154" s="420" t="s">
        <v>1449</v>
      </c>
      <c r="G154" s="420">
        <v>625</v>
      </c>
      <c r="H154" s="422" t="s">
        <v>1450</v>
      </c>
      <c r="I154" s="420" t="s">
        <v>1451</v>
      </c>
    </row>
    <row r="155" spans="1:9" ht="30" x14ac:dyDescent="0.2">
      <c r="A155" s="419">
        <v>140</v>
      </c>
      <c r="B155" s="419" t="s">
        <v>494</v>
      </c>
      <c r="C155" s="420" t="s">
        <v>1452</v>
      </c>
      <c r="D155" s="420" t="s">
        <v>1453</v>
      </c>
      <c r="E155" s="420" t="s">
        <v>1493</v>
      </c>
      <c r="F155" s="420" t="s">
        <v>667</v>
      </c>
      <c r="G155" s="420">
        <v>625</v>
      </c>
      <c r="H155" s="422" t="s">
        <v>1454</v>
      </c>
      <c r="I155" s="420" t="s">
        <v>1455</v>
      </c>
    </row>
    <row r="156" spans="1:9" ht="30" x14ac:dyDescent="0.2">
      <c r="A156" s="419">
        <v>141</v>
      </c>
      <c r="B156" s="419" t="s">
        <v>494</v>
      </c>
      <c r="C156" s="420" t="s">
        <v>1456</v>
      </c>
      <c r="D156" s="420" t="s">
        <v>1457</v>
      </c>
      <c r="E156" s="420" t="s">
        <v>1493</v>
      </c>
      <c r="F156" s="420" t="s">
        <v>1458</v>
      </c>
      <c r="G156" s="420">
        <v>375</v>
      </c>
      <c r="H156" s="422" t="s">
        <v>1459</v>
      </c>
      <c r="I156" s="420" t="s">
        <v>1460</v>
      </c>
    </row>
    <row r="157" spans="1:9" ht="30" x14ac:dyDescent="0.2">
      <c r="A157" s="419">
        <v>142</v>
      </c>
      <c r="B157" s="419" t="s">
        <v>494</v>
      </c>
      <c r="C157" s="420" t="s">
        <v>1461</v>
      </c>
      <c r="D157" s="420" t="s">
        <v>1462</v>
      </c>
      <c r="E157" s="420" t="s">
        <v>1493</v>
      </c>
      <c r="F157" s="420" t="s">
        <v>1463</v>
      </c>
      <c r="G157" s="420">
        <v>2448.08</v>
      </c>
      <c r="H157" s="422" t="s">
        <v>1464</v>
      </c>
      <c r="I157" s="420" t="s">
        <v>1465</v>
      </c>
    </row>
    <row r="158" spans="1:9" ht="30" x14ac:dyDescent="0.2">
      <c r="A158" s="419">
        <v>143</v>
      </c>
      <c r="B158" s="419" t="s">
        <v>494</v>
      </c>
      <c r="C158" s="420" t="s">
        <v>1466</v>
      </c>
      <c r="D158" s="420" t="s">
        <v>1467</v>
      </c>
      <c r="E158" s="420" t="s">
        <v>1493</v>
      </c>
      <c r="F158" s="420" t="s">
        <v>1468</v>
      </c>
      <c r="G158" s="420">
        <v>437.5</v>
      </c>
      <c r="H158" s="422" t="s">
        <v>1469</v>
      </c>
      <c r="I158" s="420" t="s">
        <v>1470</v>
      </c>
    </row>
    <row r="159" spans="1:9" ht="30" x14ac:dyDescent="0.2">
      <c r="A159" s="419">
        <v>144</v>
      </c>
      <c r="B159" s="419" t="s">
        <v>494</v>
      </c>
      <c r="C159" s="420" t="s">
        <v>1471</v>
      </c>
      <c r="D159" s="420" t="s">
        <v>1472</v>
      </c>
      <c r="E159" s="420" t="s">
        <v>1493</v>
      </c>
      <c r="F159" s="420" t="s">
        <v>1463</v>
      </c>
      <c r="G159" s="420">
        <v>1250</v>
      </c>
      <c r="H159" s="422" t="s">
        <v>1473</v>
      </c>
      <c r="I159" s="420" t="s">
        <v>1474</v>
      </c>
    </row>
    <row r="160" spans="1:9" ht="30" x14ac:dyDescent="0.2">
      <c r="A160" s="419">
        <v>145</v>
      </c>
      <c r="B160" s="419" t="s">
        <v>494</v>
      </c>
      <c r="C160" s="420" t="s">
        <v>2387</v>
      </c>
      <c r="D160" s="420" t="s">
        <v>2388</v>
      </c>
      <c r="E160" s="420" t="s">
        <v>2118</v>
      </c>
      <c r="F160" s="420" t="s">
        <v>1501</v>
      </c>
      <c r="G160" s="420">
        <v>875</v>
      </c>
      <c r="H160" s="422" t="s">
        <v>2389</v>
      </c>
      <c r="I160" s="420" t="s">
        <v>2390</v>
      </c>
    </row>
    <row r="161" spans="1:9" ht="30" x14ac:dyDescent="0.2">
      <c r="A161" s="419">
        <v>146</v>
      </c>
      <c r="B161" s="419" t="s">
        <v>494</v>
      </c>
      <c r="C161" s="420" t="s">
        <v>2391</v>
      </c>
      <c r="D161" s="420" t="s">
        <v>2392</v>
      </c>
      <c r="E161" s="420" t="s">
        <v>1493</v>
      </c>
      <c r="F161" s="420" t="s">
        <v>642</v>
      </c>
      <c r="G161" s="420">
        <v>1250</v>
      </c>
      <c r="H161" s="422" t="s">
        <v>2393</v>
      </c>
      <c r="I161" s="420" t="s">
        <v>2394</v>
      </c>
    </row>
    <row r="162" spans="1:9" ht="30" x14ac:dyDescent="0.2">
      <c r="A162" s="419">
        <v>147</v>
      </c>
      <c r="B162" s="419" t="s">
        <v>494</v>
      </c>
      <c r="C162" s="420" t="s">
        <v>2395</v>
      </c>
      <c r="D162" s="420" t="s">
        <v>2396</v>
      </c>
      <c r="E162" s="420" t="s">
        <v>1493</v>
      </c>
      <c r="F162" s="420" t="s">
        <v>2397</v>
      </c>
      <c r="G162" s="420">
        <v>1651.05</v>
      </c>
      <c r="H162" s="422" t="s">
        <v>2398</v>
      </c>
      <c r="I162" s="420" t="s">
        <v>2399</v>
      </c>
    </row>
    <row r="163" spans="1:9" ht="30" x14ac:dyDescent="0.2">
      <c r="A163" s="419">
        <v>148</v>
      </c>
      <c r="B163" s="419" t="s">
        <v>494</v>
      </c>
      <c r="C163" s="420" t="s">
        <v>1475</v>
      </c>
      <c r="D163" s="420" t="s">
        <v>1476</v>
      </c>
      <c r="E163" s="420" t="s">
        <v>1493</v>
      </c>
      <c r="F163" s="420" t="s">
        <v>1317</v>
      </c>
      <c r="G163" s="420">
        <v>625</v>
      </c>
      <c r="H163" s="422" t="s">
        <v>1477</v>
      </c>
      <c r="I163" s="420" t="s">
        <v>1478</v>
      </c>
    </row>
    <row r="164" spans="1:9" ht="15" x14ac:dyDescent="0.2">
      <c r="A164" s="507">
        <v>149</v>
      </c>
      <c r="B164" s="507" t="s">
        <v>494</v>
      </c>
      <c r="C164" s="507" t="s">
        <v>1479</v>
      </c>
      <c r="D164" s="507" t="s">
        <v>1480</v>
      </c>
      <c r="E164" s="507" t="s">
        <v>893</v>
      </c>
      <c r="F164" s="507" t="s">
        <v>1481</v>
      </c>
      <c r="G164" s="507">
        <v>2500.02</v>
      </c>
      <c r="H164" s="422" t="s">
        <v>1482</v>
      </c>
      <c r="I164" s="420" t="s">
        <v>1483</v>
      </c>
    </row>
    <row r="165" spans="1:9" ht="15" x14ac:dyDescent="0.2">
      <c r="A165" s="508"/>
      <c r="B165" s="508"/>
      <c r="C165" s="508"/>
      <c r="D165" s="508"/>
      <c r="E165" s="508"/>
      <c r="F165" s="508"/>
      <c r="G165" s="508"/>
      <c r="H165" s="422" t="s">
        <v>1484</v>
      </c>
      <c r="I165" s="420" t="s">
        <v>1485</v>
      </c>
    </row>
    <row r="166" spans="1:9" ht="15" x14ac:dyDescent="0.2">
      <c r="A166" s="509"/>
      <c r="B166" s="509"/>
      <c r="C166" s="509"/>
      <c r="D166" s="509"/>
      <c r="E166" s="509"/>
      <c r="F166" s="509"/>
      <c r="G166" s="509"/>
      <c r="H166" s="422" t="s">
        <v>1486</v>
      </c>
      <c r="I166" s="420" t="s">
        <v>1487</v>
      </c>
    </row>
    <row r="167" spans="1:9" ht="30" x14ac:dyDescent="0.2">
      <c r="A167" s="419">
        <v>150</v>
      </c>
      <c r="B167" s="419" t="s">
        <v>494</v>
      </c>
      <c r="C167" s="420" t="s">
        <v>1488</v>
      </c>
      <c r="D167" s="420" t="s">
        <v>1489</v>
      </c>
      <c r="E167" s="420" t="s">
        <v>699</v>
      </c>
      <c r="F167" s="420" t="s">
        <v>1317</v>
      </c>
      <c r="G167" s="420">
        <v>62.5</v>
      </c>
      <c r="H167" s="422" t="s">
        <v>1490</v>
      </c>
      <c r="I167" s="420" t="s">
        <v>1491</v>
      </c>
    </row>
    <row r="168" spans="1:9" ht="30" x14ac:dyDescent="0.2">
      <c r="A168" s="419">
        <v>151</v>
      </c>
      <c r="B168" s="419" t="s">
        <v>494</v>
      </c>
      <c r="C168" s="420" t="s">
        <v>723</v>
      </c>
      <c r="D168" s="420" t="s">
        <v>1492</v>
      </c>
      <c r="E168" s="420" t="s">
        <v>1493</v>
      </c>
      <c r="F168" s="420" t="s">
        <v>725</v>
      </c>
      <c r="G168" s="420">
        <v>1000</v>
      </c>
      <c r="H168" s="422" t="s">
        <v>726</v>
      </c>
      <c r="I168" s="420" t="s">
        <v>727</v>
      </c>
    </row>
    <row r="169" spans="1:9" ht="30" x14ac:dyDescent="0.2">
      <c r="A169" s="419">
        <v>152</v>
      </c>
      <c r="B169" s="419" t="s">
        <v>494</v>
      </c>
      <c r="C169" s="420" t="s">
        <v>1494</v>
      </c>
      <c r="D169" s="420" t="s">
        <v>1495</v>
      </c>
      <c r="E169" s="420" t="s">
        <v>1493</v>
      </c>
      <c r="F169" s="420" t="s">
        <v>1496</v>
      </c>
      <c r="G169" s="420">
        <v>250</v>
      </c>
      <c r="H169" s="422" t="s">
        <v>1497</v>
      </c>
      <c r="I169" s="420" t="s">
        <v>1498</v>
      </c>
    </row>
    <row r="170" spans="1:9" ht="30" x14ac:dyDescent="0.2">
      <c r="A170" s="419">
        <v>153</v>
      </c>
      <c r="B170" s="419" t="s">
        <v>494</v>
      </c>
      <c r="C170" s="420" t="s">
        <v>1499</v>
      </c>
      <c r="D170" s="420" t="s">
        <v>1500</v>
      </c>
      <c r="E170" s="420" t="s">
        <v>1493</v>
      </c>
      <c r="F170" s="420" t="s">
        <v>1501</v>
      </c>
      <c r="G170" s="420">
        <v>250</v>
      </c>
      <c r="H170" s="422" t="s">
        <v>1502</v>
      </c>
      <c r="I170" s="420" t="s">
        <v>1503</v>
      </c>
    </row>
    <row r="171" spans="1:9" ht="30" x14ac:dyDescent="0.2">
      <c r="A171" s="419">
        <v>154</v>
      </c>
      <c r="B171" s="419" t="s">
        <v>494</v>
      </c>
      <c r="C171" s="420" t="s">
        <v>1504</v>
      </c>
      <c r="D171" s="420" t="s">
        <v>1505</v>
      </c>
      <c r="E171" s="420" t="s">
        <v>1493</v>
      </c>
      <c r="F171" s="420" t="s">
        <v>1506</v>
      </c>
      <c r="G171" s="420">
        <v>250</v>
      </c>
      <c r="H171" s="422" t="s">
        <v>1507</v>
      </c>
      <c r="I171" s="420" t="s">
        <v>1508</v>
      </c>
    </row>
    <row r="172" spans="1:9" ht="30" x14ac:dyDescent="0.2">
      <c r="A172" s="419">
        <v>155</v>
      </c>
      <c r="B172" s="419" t="s">
        <v>494</v>
      </c>
      <c r="C172" s="420" t="s">
        <v>1509</v>
      </c>
      <c r="D172" s="420" t="s">
        <v>1510</v>
      </c>
      <c r="E172" s="420" t="s">
        <v>1493</v>
      </c>
      <c r="F172" s="420" t="s">
        <v>702</v>
      </c>
      <c r="G172" s="420">
        <v>250</v>
      </c>
      <c r="H172" s="422" t="s">
        <v>1511</v>
      </c>
      <c r="I172" s="420" t="s">
        <v>1512</v>
      </c>
    </row>
    <row r="173" spans="1:9" ht="15" x14ac:dyDescent="0.2">
      <c r="A173" s="419">
        <v>156</v>
      </c>
      <c r="B173" s="419" t="s">
        <v>494</v>
      </c>
      <c r="C173" s="420" t="s">
        <v>1513</v>
      </c>
      <c r="D173" s="420" t="s">
        <v>1514</v>
      </c>
      <c r="E173" s="420" t="s">
        <v>1493</v>
      </c>
      <c r="F173" s="420" t="s">
        <v>965</v>
      </c>
      <c r="G173" s="420">
        <v>250</v>
      </c>
      <c r="H173" s="422" t="s">
        <v>1515</v>
      </c>
      <c r="I173" s="420" t="s">
        <v>1516</v>
      </c>
    </row>
    <row r="174" spans="1:9" ht="30" x14ac:dyDescent="0.2">
      <c r="A174" s="419">
        <v>157</v>
      </c>
      <c r="B174" s="419" t="s">
        <v>494</v>
      </c>
      <c r="C174" s="420" t="s">
        <v>1517</v>
      </c>
      <c r="D174" s="420" t="s">
        <v>1518</v>
      </c>
      <c r="E174" s="420" t="s">
        <v>1493</v>
      </c>
      <c r="F174" s="420" t="s">
        <v>1353</v>
      </c>
      <c r="G174" s="420">
        <v>250</v>
      </c>
      <c r="H174" s="422" t="s">
        <v>1519</v>
      </c>
      <c r="I174" s="420" t="s">
        <v>1520</v>
      </c>
    </row>
    <row r="175" spans="1:9" ht="30" x14ac:dyDescent="0.2">
      <c r="A175" s="419">
        <v>158</v>
      </c>
      <c r="B175" s="419" t="s">
        <v>494</v>
      </c>
      <c r="C175" s="420" t="s">
        <v>1521</v>
      </c>
      <c r="D175" s="420" t="s">
        <v>1522</v>
      </c>
      <c r="E175" s="420" t="s">
        <v>1493</v>
      </c>
      <c r="F175" s="420" t="s">
        <v>1278</v>
      </c>
      <c r="G175" s="420">
        <v>150</v>
      </c>
      <c r="H175" s="422" t="s">
        <v>1523</v>
      </c>
      <c r="I175" s="420" t="s">
        <v>1524</v>
      </c>
    </row>
    <row r="176" spans="1:9" ht="30" x14ac:dyDescent="0.2">
      <c r="A176" s="419">
        <v>159</v>
      </c>
      <c r="B176" s="419" t="s">
        <v>494</v>
      </c>
      <c r="C176" s="420" t="s">
        <v>1525</v>
      </c>
      <c r="D176" s="420" t="s">
        <v>1526</v>
      </c>
      <c r="E176" s="420" t="s">
        <v>1493</v>
      </c>
      <c r="F176" s="420" t="s">
        <v>1468</v>
      </c>
      <c r="G176" s="420">
        <v>250</v>
      </c>
      <c r="H176" s="422" t="s">
        <v>1527</v>
      </c>
      <c r="I176" s="420" t="s">
        <v>1528</v>
      </c>
    </row>
    <row r="177" spans="1:9" ht="30" x14ac:dyDescent="0.2">
      <c r="A177" s="419">
        <v>160</v>
      </c>
      <c r="B177" s="419" t="s">
        <v>494</v>
      </c>
      <c r="C177" s="420" t="s">
        <v>1529</v>
      </c>
      <c r="D177" s="420" t="s">
        <v>1530</v>
      </c>
      <c r="E177" s="420" t="s">
        <v>1493</v>
      </c>
      <c r="F177" s="420" t="s">
        <v>965</v>
      </c>
      <c r="G177" s="420">
        <v>250</v>
      </c>
      <c r="H177" s="422" t="s">
        <v>1531</v>
      </c>
      <c r="I177" s="420" t="s">
        <v>1532</v>
      </c>
    </row>
    <row r="178" spans="1:9" ht="30" x14ac:dyDescent="0.2">
      <c r="A178" s="419">
        <v>161</v>
      </c>
      <c r="B178" s="419" t="s">
        <v>494</v>
      </c>
      <c r="C178" s="420" t="s">
        <v>1533</v>
      </c>
      <c r="D178" s="420" t="s">
        <v>1534</v>
      </c>
      <c r="E178" s="420" t="s">
        <v>1493</v>
      </c>
      <c r="F178" s="420" t="s">
        <v>1317</v>
      </c>
      <c r="G178" s="420">
        <v>250</v>
      </c>
      <c r="H178" s="422" t="s">
        <v>1535</v>
      </c>
      <c r="I178" s="420" t="s">
        <v>1536</v>
      </c>
    </row>
    <row r="179" spans="1:9" ht="30" x14ac:dyDescent="0.2">
      <c r="A179" s="419">
        <v>162</v>
      </c>
      <c r="B179" s="419" t="s">
        <v>494</v>
      </c>
      <c r="C179" s="420" t="s">
        <v>1537</v>
      </c>
      <c r="D179" s="420" t="s">
        <v>1538</v>
      </c>
      <c r="E179" s="420" t="s">
        <v>1493</v>
      </c>
      <c r="F179" s="420" t="s">
        <v>959</v>
      </c>
      <c r="G179" s="420">
        <v>250</v>
      </c>
      <c r="H179" s="422" t="s">
        <v>1539</v>
      </c>
      <c r="I179" s="420" t="s">
        <v>1540</v>
      </c>
    </row>
    <row r="180" spans="1:9" ht="30" x14ac:dyDescent="0.2">
      <c r="A180" s="419">
        <v>163</v>
      </c>
      <c r="B180" s="419" t="s">
        <v>494</v>
      </c>
      <c r="C180" s="420" t="s">
        <v>1541</v>
      </c>
      <c r="D180" s="420" t="s">
        <v>1542</v>
      </c>
      <c r="E180" s="420" t="s">
        <v>1493</v>
      </c>
      <c r="F180" s="420" t="s">
        <v>1275</v>
      </c>
      <c r="G180" s="420">
        <v>250</v>
      </c>
      <c r="H180" s="422" t="s">
        <v>1543</v>
      </c>
      <c r="I180" s="420" t="s">
        <v>1544</v>
      </c>
    </row>
    <row r="181" spans="1:9" ht="30" x14ac:dyDescent="0.2">
      <c r="A181" s="419">
        <v>164</v>
      </c>
      <c r="B181" s="419" t="s">
        <v>494</v>
      </c>
      <c r="C181" s="420" t="s">
        <v>1545</v>
      </c>
      <c r="D181" s="420" t="s">
        <v>1546</v>
      </c>
      <c r="E181" s="420" t="s">
        <v>1493</v>
      </c>
      <c r="F181" s="420" t="s">
        <v>667</v>
      </c>
      <c r="G181" s="420">
        <v>250</v>
      </c>
      <c r="H181" s="422" t="s">
        <v>1547</v>
      </c>
      <c r="I181" s="420" t="s">
        <v>1548</v>
      </c>
    </row>
    <row r="182" spans="1:9" ht="30" x14ac:dyDescent="0.2">
      <c r="A182" s="419">
        <v>165</v>
      </c>
      <c r="B182" s="419" t="s">
        <v>494</v>
      </c>
      <c r="C182" s="420" t="s">
        <v>1549</v>
      </c>
      <c r="D182" s="420" t="s">
        <v>1550</v>
      </c>
      <c r="E182" s="420" t="s">
        <v>1493</v>
      </c>
      <c r="F182" s="420" t="s">
        <v>1551</v>
      </c>
      <c r="G182" s="420">
        <v>250</v>
      </c>
      <c r="H182" s="422" t="s">
        <v>1552</v>
      </c>
      <c r="I182" s="420" t="s">
        <v>1553</v>
      </c>
    </row>
    <row r="183" spans="1:9" ht="15" x14ac:dyDescent="0.2">
      <c r="A183" s="419">
        <v>166</v>
      </c>
      <c r="B183" s="419" t="s">
        <v>494</v>
      </c>
      <c r="C183" s="420" t="s">
        <v>1555</v>
      </c>
      <c r="D183" s="420" t="s">
        <v>1556</v>
      </c>
      <c r="E183" s="420" t="s">
        <v>1493</v>
      </c>
      <c r="F183" s="420" t="s">
        <v>965</v>
      </c>
      <c r="G183" s="420">
        <v>250</v>
      </c>
      <c r="H183" s="422" t="s">
        <v>1557</v>
      </c>
      <c r="I183" s="420" t="s">
        <v>1558</v>
      </c>
    </row>
    <row r="184" spans="1:9" ht="30" x14ac:dyDescent="0.2">
      <c r="A184" s="419">
        <v>167</v>
      </c>
      <c r="B184" s="419" t="s">
        <v>494</v>
      </c>
      <c r="C184" s="420" t="s">
        <v>1559</v>
      </c>
      <c r="D184" s="420" t="s">
        <v>1560</v>
      </c>
      <c r="E184" s="420" t="s">
        <v>1493</v>
      </c>
      <c r="F184" s="420" t="s">
        <v>1278</v>
      </c>
      <c r="G184" s="420">
        <v>250</v>
      </c>
      <c r="H184" s="422" t="s">
        <v>1561</v>
      </c>
      <c r="I184" s="420" t="s">
        <v>1562</v>
      </c>
    </row>
    <row r="185" spans="1:9" ht="30" x14ac:dyDescent="0.2">
      <c r="A185" s="419">
        <v>168</v>
      </c>
      <c r="B185" s="419" t="s">
        <v>494</v>
      </c>
      <c r="C185" s="420" t="s">
        <v>1563</v>
      </c>
      <c r="D185" s="420" t="s">
        <v>1564</v>
      </c>
      <c r="E185" s="420" t="s">
        <v>1493</v>
      </c>
      <c r="F185" s="420" t="s">
        <v>1565</v>
      </c>
      <c r="G185" s="420">
        <v>250</v>
      </c>
      <c r="H185" s="422" t="s">
        <v>1566</v>
      </c>
      <c r="I185" s="420" t="s">
        <v>1567</v>
      </c>
    </row>
    <row r="186" spans="1:9" ht="30" x14ac:dyDescent="0.2">
      <c r="A186" s="419">
        <v>169</v>
      </c>
      <c r="B186" s="419" t="s">
        <v>494</v>
      </c>
      <c r="C186" s="420" t="s">
        <v>1568</v>
      </c>
      <c r="D186" s="420" t="s">
        <v>1569</v>
      </c>
      <c r="E186" s="420" t="s">
        <v>1493</v>
      </c>
      <c r="F186" s="420" t="s">
        <v>1570</v>
      </c>
      <c r="G186" s="420">
        <v>250</v>
      </c>
      <c r="H186" s="422" t="s">
        <v>1571</v>
      </c>
      <c r="I186" s="420" t="s">
        <v>1572</v>
      </c>
    </row>
    <row r="187" spans="1:9" ht="30" x14ac:dyDescent="0.2">
      <c r="A187" s="419">
        <v>170</v>
      </c>
      <c r="B187" s="419" t="s">
        <v>494</v>
      </c>
      <c r="C187" s="420" t="s">
        <v>1573</v>
      </c>
      <c r="D187" s="420" t="s">
        <v>1574</v>
      </c>
      <c r="E187" s="420" t="s">
        <v>1493</v>
      </c>
      <c r="F187" s="420" t="s">
        <v>958</v>
      </c>
      <c r="G187" s="420">
        <v>250</v>
      </c>
      <c r="H187" s="422" t="s">
        <v>1575</v>
      </c>
      <c r="I187" s="420" t="s">
        <v>1576</v>
      </c>
    </row>
    <row r="188" spans="1:9" ht="30" x14ac:dyDescent="0.2">
      <c r="A188" s="419">
        <v>171</v>
      </c>
      <c r="B188" s="419" t="s">
        <v>494</v>
      </c>
      <c r="C188" s="420" t="s">
        <v>1577</v>
      </c>
      <c r="D188" s="420" t="s">
        <v>1578</v>
      </c>
      <c r="E188" s="420" t="s">
        <v>1493</v>
      </c>
      <c r="F188" s="420" t="s">
        <v>1579</v>
      </c>
      <c r="G188" s="420">
        <v>400</v>
      </c>
      <c r="H188" s="422" t="s">
        <v>1580</v>
      </c>
      <c r="I188" s="420" t="s">
        <v>1581</v>
      </c>
    </row>
    <row r="189" spans="1:9" ht="30" x14ac:dyDescent="0.2">
      <c r="A189" s="419">
        <v>172</v>
      </c>
      <c r="B189" s="419" t="s">
        <v>494</v>
      </c>
      <c r="C189" s="420" t="s">
        <v>1582</v>
      </c>
      <c r="D189" s="420" t="s">
        <v>1583</v>
      </c>
      <c r="E189" s="420" t="s">
        <v>1493</v>
      </c>
      <c r="F189" s="420" t="s">
        <v>806</v>
      </c>
      <c r="G189" s="420">
        <v>625</v>
      </c>
      <c r="H189" s="422" t="s">
        <v>1584</v>
      </c>
      <c r="I189" s="420" t="s">
        <v>1585</v>
      </c>
    </row>
    <row r="190" spans="1:9" ht="30" x14ac:dyDescent="0.2">
      <c r="A190" s="419">
        <v>173</v>
      </c>
      <c r="B190" s="419" t="s">
        <v>494</v>
      </c>
      <c r="C190" s="420" t="s">
        <v>1586</v>
      </c>
      <c r="D190" s="420" t="s">
        <v>1587</v>
      </c>
      <c r="E190" s="420" t="s">
        <v>1493</v>
      </c>
      <c r="F190" s="420" t="s">
        <v>1280</v>
      </c>
      <c r="G190" s="420">
        <v>500</v>
      </c>
      <c r="H190" s="422" t="s">
        <v>1588</v>
      </c>
      <c r="I190" s="420" t="s">
        <v>1589</v>
      </c>
    </row>
    <row r="191" spans="1:9" ht="15" x14ac:dyDescent="0.2">
      <c r="A191" s="419">
        <v>174</v>
      </c>
      <c r="B191" s="419" t="s">
        <v>494</v>
      </c>
      <c r="C191" s="420" t="s">
        <v>1590</v>
      </c>
      <c r="D191" s="420" t="s">
        <v>1591</v>
      </c>
      <c r="E191" s="420" t="s">
        <v>1493</v>
      </c>
      <c r="F191" s="420" t="s">
        <v>1592</v>
      </c>
      <c r="G191" s="420">
        <v>1300</v>
      </c>
      <c r="H191" s="422" t="s">
        <v>1593</v>
      </c>
      <c r="I191" s="420" t="s">
        <v>1594</v>
      </c>
    </row>
    <row r="192" spans="1:9" ht="45" x14ac:dyDescent="0.2">
      <c r="A192" s="419">
        <v>175</v>
      </c>
      <c r="B192" s="419" t="s">
        <v>494</v>
      </c>
      <c r="C192" s="420" t="s">
        <v>1595</v>
      </c>
      <c r="D192" s="420" t="s">
        <v>1596</v>
      </c>
      <c r="E192" s="420" t="s">
        <v>1493</v>
      </c>
      <c r="F192" s="420" t="s">
        <v>577</v>
      </c>
      <c r="G192" s="420">
        <v>500</v>
      </c>
      <c r="H192" s="422" t="s">
        <v>1597</v>
      </c>
      <c r="I192" s="420" t="s">
        <v>1598</v>
      </c>
    </row>
    <row r="193" spans="1:9" ht="30" x14ac:dyDescent="0.2">
      <c r="A193" s="419">
        <v>176</v>
      </c>
      <c r="B193" s="419" t="s">
        <v>494</v>
      </c>
      <c r="C193" s="420" t="s">
        <v>1599</v>
      </c>
      <c r="D193" s="420" t="s">
        <v>1600</v>
      </c>
      <c r="E193" s="420" t="s">
        <v>1493</v>
      </c>
      <c r="F193" s="420" t="s">
        <v>1279</v>
      </c>
      <c r="G193" s="420">
        <v>500</v>
      </c>
      <c r="H193" s="422" t="s">
        <v>1601</v>
      </c>
      <c r="I193" s="420" t="s">
        <v>1602</v>
      </c>
    </row>
    <row r="194" spans="1:9" ht="15" customHeight="1" x14ac:dyDescent="0.2">
      <c r="A194" s="419">
        <v>177</v>
      </c>
      <c r="B194" s="419" t="s">
        <v>494</v>
      </c>
      <c r="C194" s="420" t="s">
        <v>1603</v>
      </c>
      <c r="D194" s="420" t="s">
        <v>1604</v>
      </c>
      <c r="E194" s="420" t="s">
        <v>1493</v>
      </c>
      <c r="F194" s="420" t="s">
        <v>1279</v>
      </c>
      <c r="G194" s="420">
        <v>1000</v>
      </c>
      <c r="H194" s="422" t="s">
        <v>1605</v>
      </c>
      <c r="I194" s="420" t="s">
        <v>1606</v>
      </c>
    </row>
    <row r="195" spans="1:9" ht="30" x14ac:dyDescent="0.2">
      <c r="A195" s="419">
        <v>178</v>
      </c>
      <c r="B195" s="419" t="s">
        <v>494</v>
      </c>
      <c r="C195" s="420" t="s">
        <v>1607</v>
      </c>
      <c r="D195" s="420" t="s">
        <v>1608</v>
      </c>
      <c r="E195" s="420" t="s">
        <v>1493</v>
      </c>
      <c r="F195" s="420" t="s">
        <v>1609</v>
      </c>
      <c r="G195" s="420">
        <v>500</v>
      </c>
      <c r="H195" s="422" t="s">
        <v>1610</v>
      </c>
      <c r="I195" s="420" t="s">
        <v>1611</v>
      </c>
    </row>
    <row r="196" spans="1:9" ht="30" x14ac:dyDescent="0.2">
      <c r="A196" s="419">
        <v>179</v>
      </c>
      <c r="B196" s="419" t="s">
        <v>494</v>
      </c>
      <c r="C196" s="420" t="s">
        <v>1613</v>
      </c>
      <c r="D196" s="420" t="s">
        <v>1614</v>
      </c>
      <c r="E196" s="420" t="s">
        <v>1615</v>
      </c>
      <c r="F196" s="420" t="s">
        <v>1616</v>
      </c>
      <c r="G196" s="420">
        <v>2500</v>
      </c>
      <c r="H196" s="422" t="s">
        <v>1617</v>
      </c>
      <c r="I196" s="420" t="s">
        <v>192</v>
      </c>
    </row>
    <row r="197" spans="1:9" ht="60" x14ac:dyDescent="0.2">
      <c r="A197" s="419">
        <v>180</v>
      </c>
      <c r="B197" s="419" t="s">
        <v>494</v>
      </c>
      <c r="C197" s="420" t="s">
        <v>1618</v>
      </c>
      <c r="D197" s="420" t="s">
        <v>1619</v>
      </c>
      <c r="E197" s="420" t="s">
        <v>1493</v>
      </c>
      <c r="F197" s="420" t="s">
        <v>1620</v>
      </c>
      <c r="G197" s="420">
        <v>625</v>
      </c>
      <c r="H197" s="422">
        <v>45001003522</v>
      </c>
      <c r="I197" s="420" t="s">
        <v>1621</v>
      </c>
    </row>
    <row r="198" spans="1:9" ht="30" x14ac:dyDescent="0.2">
      <c r="A198" s="419">
        <v>181</v>
      </c>
      <c r="B198" s="419" t="s">
        <v>494</v>
      </c>
      <c r="C198" s="420" t="s">
        <v>1622</v>
      </c>
      <c r="D198" s="420" t="s">
        <v>1623</v>
      </c>
      <c r="E198" s="420" t="s">
        <v>1493</v>
      </c>
      <c r="F198" s="420" t="s">
        <v>1867</v>
      </c>
      <c r="G198" s="420">
        <v>625</v>
      </c>
      <c r="H198" s="422">
        <v>45001004035</v>
      </c>
      <c r="I198" s="420" t="s">
        <v>1624</v>
      </c>
    </row>
    <row r="199" spans="1:9" ht="30" x14ac:dyDescent="0.2">
      <c r="A199" s="419">
        <v>182</v>
      </c>
      <c r="B199" s="419" t="s">
        <v>494</v>
      </c>
      <c r="C199" s="420" t="s">
        <v>1625</v>
      </c>
      <c r="D199" s="420" t="s">
        <v>1868</v>
      </c>
      <c r="E199" s="420" t="s">
        <v>1493</v>
      </c>
      <c r="F199" s="420" t="s">
        <v>2400</v>
      </c>
      <c r="G199" s="420">
        <v>625</v>
      </c>
      <c r="H199" s="422">
        <v>45001008653</v>
      </c>
      <c r="I199" s="420" t="s">
        <v>1626</v>
      </c>
    </row>
    <row r="200" spans="1:9" ht="30" x14ac:dyDescent="0.2">
      <c r="A200" s="419">
        <v>183</v>
      </c>
      <c r="B200" s="419" t="s">
        <v>494</v>
      </c>
      <c r="C200" s="420" t="s">
        <v>1627</v>
      </c>
      <c r="D200" s="420" t="s">
        <v>1628</v>
      </c>
      <c r="E200" s="420" t="s">
        <v>1493</v>
      </c>
      <c r="F200" s="420" t="s">
        <v>2401</v>
      </c>
      <c r="G200" s="420">
        <v>625</v>
      </c>
      <c r="H200" s="422">
        <v>45001028228</v>
      </c>
      <c r="I200" s="420" t="s">
        <v>1629</v>
      </c>
    </row>
    <row r="201" spans="1:9" ht="30" x14ac:dyDescent="0.2">
      <c r="A201" s="419">
        <v>184</v>
      </c>
      <c r="B201" s="419" t="s">
        <v>494</v>
      </c>
      <c r="C201" s="420" t="s">
        <v>1631</v>
      </c>
      <c r="D201" s="420" t="s">
        <v>1632</v>
      </c>
      <c r="E201" s="420" t="s">
        <v>1493</v>
      </c>
      <c r="F201" s="420">
        <v>67</v>
      </c>
      <c r="G201" s="420">
        <v>375</v>
      </c>
      <c r="H201" s="422">
        <v>20001028944</v>
      </c>
      <c r="I201" s="420" t="s">
        <v>1633</v>
      </c>
    </row>
    <row r="202" spans="1:9" ht="15" customHeight="1" x14ac:dyDescent="0.2">
      <c r="A202" s="419">
        <v>185</v>
      </c>
      <c r="B202" s="419" t="s">
        <v>494</v>
      </c>
      <c r="C202" s="420" t="s">
        <v>1870</v>
      </c>
      <c r="D202" s="420" t="s">
        <v>1871</v>
      </c>
      <c r="E202" s="420" t="s">
        <v>1493</v>
      </c>
      <c r="F202" s="420" t="s">
        <v>1278</v>
      </c>
      <c r="G202" s="420">
        <v>375</v>
      </c>
      <c r="H202" s="422" t="s">
        <v>1872</v>
      </c>
      <c r="I202" s="420" t="s">
        <v>1873</v>
      </c>
    </row>
    <row r="203" spans="1:9" ht="30" x14ac:dyDescent="0.2">
      <c r="A203" s="419">
        <v>186</v>
      </c>
      <c r="B203" s="419" t="s">
        <v>494</v>
      </c>
      <c r="C203" s="420" t="s">
        <v>1635</v>
      </c>
      <c r="D203" s="420" t="s">
        <v>1636</v>
      </c>
      <c r="E203" s="420" t="s">
        <v>1493</v>
      </c>
      <c r="F203" s="420">
        <v>20</v>
      </c>
      <c r="G203" s="420">
        <v>375</v>
      </c>
      <c r="H203" s="422">
        <v>20001028207</v>
      </c>
      <c r="I203" s="420" t="s">
        <v>1637</v>
      </c>
    </row>
    <row r="204" spans="1:9" ht="30" x14ac:dyDescent="0.2">
      <c r="A204" s="419">
        <v>187</v>
      </c>
      <c r="B204" s="419" t="s">
        <v>494</v>
      </c>
      <c r="C204" s="420" t="s">
        <v>1638</v>
      </c>
      <c r="D204" s="420" t="s">
        <v>1639</v>
      </c>
      <c r="E204" s="420" t="s">
        <v>1493</v>
      </c>
      <c r="F204" s="420" t="s">
        <v>2402</v>
      </c>
      <c r="G204" s="420">
        <v>375</v>
      </c>
      <c r="H204" s="422">
        <v>20001005341</v>
      </c>
      <c r="I204" s="420" t="s">
        <v>1640</v>
      </c>
    </row>
    <row r="205" spans="1:9" ht="30" x14ac:dyDescent="0.2">
      <c r="A205" s="419">
        <v>188</v>
      </c>
      <c r="B205" s="419" t="s">
        <v>494</v>
      </c>
      <c r="C205" s="420" t="s">
        <v>1641</v>
      </c>
      <c r="D205" s="420" t="s">
        <v>1642</v>
      </c>
      <c r="E205" s="420" t="s">
        <v>1493</v>
      </c>
      <c r="F205" s="420">
        <v>30</v>
      </c>
      <c r="G205" s="420">
        <v>375</v>
      </c>
      <c r="H205" s="422">
        <v>20001039687</v>
      </c>
      <c r="I205" s="420" t="s">
        <v>1643</v>
      </c>
    </row>
    <row r="206" spans="1:9" ht="30" x14ac:dyDescent="0.2">
      <c r="A206" s="419">
        <v>189</v>
      </c>
      <c r="B206" s="419" t="s">
        <v>494</v>
      </c>
      <c r="C206" s="420" t="s">
        <v>1644</v>
      </c>
      <c r="D206" s="420" t="s">
        <v>1645</v>
      </c>
      <c r="E206" s="420" t="s">
        <v>1493</v>
      </c>
      <c r="F206" s="420">
        <v>48</v>
      </c>
      <c r="G206" s="420">
        <v>375</v>
      </c>
      <c r="H206" s="422">
        <v>20001006876</v>
      </c>
      <c r="I206" s="420" t="s">
        <v>1646</v>
      </c>
    </row>
    <row r="207" spans="1:9" ht="15" customHeight="1" x14ac:dyDescent="0.2">
      <c r="A207" s="419">
        <v>190</v>
      </c>
      <c r="B207" s="419" t="s">
        <v>494</v>
      </c>
      <c r="C207" s="420" t="s">
        <v>1647</v>
      </c>
      <c r="D207" s="420" t="s">
        <v>1648</v>
      </c>
      <c r="E207" s="420" t="s">
        <v>1493</v>
      </c>
      <c r="F207" s="420">
        <v>23</v>
      </c>
      <c r="G207" s="420">
        <v>375</v>
      </c>
      <c r="H207" s="422">
        <v>20001016069</v>
      </c>
      <c r="I207" s="420" t="s">
        <v>2403</v>
      </c>
    </row>
    <row r="208" spans="1:9" ht="30" x14ac:dyDescent="0.2">
      <c r="A208" s="419">
        <v>191</v>
      </c>
      <c r="B208" s="419" t="s">
        <v>494</v>
      </c>
      <c r="C208" s="420" t="s">
        <v>1649</v>
      </c>
      <c r="D208" s="420" t="s">
        <v>1650</v>
      </c>
      <c r="E208" s="420" t="s">
        <v>1493</v>
      </c>
      <c r="F208" s="420">
        <v>221</v>
      </c>
      <c r="G208" s="420">
        <v>375</v>
      </c>
      <c r="H208" s="422">
        <v>20001009731</v>
      </c>
      <c r="I208" s="420" t="s">
        <v>1651</v>
      </c>
    </row>
    <row r="209" spans="1:9" ht="30" x14ac:dyDescent="0.2">
      <c r="A209" s="419">
        <v>192</v>
      </c>
      <c r="B209" s="419" t="s">
        <v>494</v>
      </c>
      <c r="C209" s="420" t="s">
        <v>1652</v>
      </c>
      <c r="D209" s="420" t="s">
        <v>1653</v>
      </c>
      <c r="E209" s="420" t="s">
        <v>1493</v>
      </c>
      <c r="F209" s="420">
        <v>39.200000000000003</v>
      </c>
      <c r="G209" s="420">
        <v>375</v>
      </c>
      <c r="H209" s="422">
        <v>20001010211</v>
      </c>
      <c r="I209" s="420" t="s">
        <v>1654</v>
      </c>
    </row>
    <row r="210" spans="1:9" ht="30" x14ac:dyDescent="0.2">
      <c r="A210" s="419">
        <v>193</v>
      </c>
      <c r="B210" s="419" t="s">
        <v>494</v>
      </c>
      <c r="C210" s="420" t="s">
        <v>1655</v>
      </c>
      <c r="D210" s="420" t="s">
        <v>1656</v>
      </c>
      <c r="E210" s="420" t="s">
        <v>1493</v>
      </c>
      <c r="F210" s="420">
        <v>45</v>
      </c>
      <c r="G210" s="420">
        <v>375</v>
      </c>
      <c r="H210" s="422">
        <v>20001001906</v>
      </c>
      <c r="I210" s="420" t="s">
        <v>2404</v>
      </c>
    </row>
    <row r="211" spans="1:9" ht="45" x14ac:dyDescent="0.2">
      <c r="A211" s="419">
        <v>194</v>
      </c>
      <c r="B211" s="419" t="s">
        <v>494</v>
      </c>
      <c r="C211" s="420" t="s">
        <v>1657</v>
      </c>
      <c r="D211" s="420" t="s">
        <v>1658</v>
      </c>
      <c r="E211" s="420" t="s">
        <v>1493</v>
      </c>
      <c r="F211" s="420">
        <v>36</v>
      </c>
      <c r="G211" s="420">
        <v>375</v>
      </c>
      <c r="H211" s="422">
        <v>20001009790</v>
      </c>
      <c r="I211" s="420" t="s">
        <v>1659</v>
      </c>
    </row>
    <row r="212" spans="1:9" ht="30" x14ac:dyDescent="0.2">
      <c r="A212" s="419">
        <v>195</v>
      </c>
      <c r="B212" s="419" t="s">
        <v>494</v>
      </c>
      <c r="C212" s="420" t="s">
        <v>1660</v>
      </c>
      <c r="D212" s="420" t="s">
        <v>1661</v>
      </c>
      <c r="E212" s="420" t="s">
        <v>1493</v>
      </c>
      <c r="F212" s="420">
        <v>150.1</v>
      </c>
      <c r="G212" s="420">
        <v>375</v>
      </c>
      <c r="H212" s="422">
        <v>20001000999</v>
      </c>
      <c r="I212" s="420" t="s">
        <v>2405</v>
      </c>
    </row>
    <row r="213" spans="1:9" ht="30" x14ac:dyDescent="0.2">
      <c r="A213" s="419">
        <v>196</v>
      </c>
      <c r="B213" s="419" t="s">
        <v>494</v>
      </c>
      <c r="C213" s="420" t="s">
        <v>1662</v>
      </c>
      <c r="D213" s="420" t="s">
        <v>1663</v>
      </c>
      <c r="E213" s="420" t="s">
        <v>1493</v>
      </c>
      <c r="F213" s="420">
        <v>22</v>
      </c>
      <c r="G213" s="420">
        <v>375</v>
      </c>
      <c r="H213" s="422">
        <v>20001056705</v>
      </c>
      <c r="I213" s="420" t="s">
        <v>2406</v>
      </c>
    </row>
    <row r="214" spans="1:9" ht="30" x14ac:dyDescent="0.2">
      <c r="A214" s="419">
        <v>197</v>
      </c>
      <c r="B214" s="419" t="s">
        <v>494</v>
      </c>
      <c r="C214" s="420" t="s">
        <v>2407</v>
      </c>
      <c r="D214" s="420" t="s">
        <v>2408</v>
      </c>
      <c r="E214" s="420" t="s">
        <v>893</v>
      </c>
      <c r="F214" s="420" t="s">
        <v>2409</v>
      </c>
      <c r="G214" s="420">
        <v>375</v>
      </c>
      <c r="H214" s="422" t="s">
        <v>2410</v>
      </c>
      <c r="I214" s="420" t="s">
        <v>2411</v>
      </c>
    </row>
    <row r="215" spans="1:9" ht="30" x14ac:dyDescent="0.2">
      <c r="A215" s="419">
        <v>198</v>
      </c>
      <c r="B215" s="419" t="s">
        <v>494</v>
      </c>
      <c r="C215" s="420" t="s">
        <v>1665</v>
      </c>
      <c r="D215" s="420" t="s">
        <v>1666</v>
      </c>
      <c r="E215" s="420" t="s">
        <v>1493</v>
      </c>
      <c r="F215" s="420">
        <v>23</v>
      </c>
      <c r="G215" s="420">
        <v>375</v>
      </c>
      <c r="H215" s="422" t="s">
        <v>1667</v>
      </c>
      <c r="I215" s="420" t="s">
        <v>2412</v>
      </c>
    </row>
    <row r="216" spans="1:9" ht="30" x14ac:dyDescent="0.2">
      <c r="A216" s="419">
        <v>199</v>
      </c>
      <c r="B216" s="419" t="s">
        <v>494</v>
      </c>
      <c r="C216" s="420" t="s">
        <v>2413</v>
      </c>
      <c r="D216" s="420" t="s">
        <v>1664</v>
      </c>
      <c r="E216" s="420" t="s">
        <v>1493</v>
      </c>
      <c r="F216" s="420" t="s">
        <v>965</v>
      </c>
      <c r="G216" s="420">
        <v>375</v>
      </c>
      <c r="H216" s="422" t="s">
        <v>2414</v>
      </c>
      <c r="I216" s="420" t="s">
        <v>2415</v>
      </c>
    </row>
    <row r="217" spans="1:9" ht="30" x14ac:dyDescent="0.2">
      <c r="A217" s="419">
        <v>200</v>
      </c>
      <c r="B217" s="419" t="s">
        <v>494</v>
      </c>
      <c r="C217" s="420" t="s">
        <v>1668</v>
      </c>
      <c r="D217" s="420" t="s">
        <v>1669</v>
      </c>
      <c r="E217" s="420" t="s">
        <v>1493</v>
      </c>
      <c r="F217" s="420" t="s">
        <v>1670</v>
      </c>
      <c r="G217" s="420">
        <v>618.75</v>
      </c>
      <c r="H217" s="422">
        <v>12001047559</v>
      </c>
      <c r="I217" s="420" t="s">
        <v>1671</v>
      </c>
    </row>
    <row r="218" spans="1:9" ht="15" customHeight="1" x14ac:dyDescent="0.2">
      <c r="A218" s="419">
        <v>201</v>
      </c>
      <c r="B218" s="419" t="s">
        <v>494</v>
      </c>
      <c r="C218" s="420" t="s">
        <v>1672</v>
      </c>
      <c r="D218" s="420" t="s">
        <v>1673</v>
      </c>
      <c r="E218" s="420" t="s">
        <v>1493</v>
      </c>
      <c r="F218" s="420" t="s">
        <v>1674</v>
      </c>
      <c r="G218" s="420">
        <v>320.8</v>
      </c>
      <c r="H218" s="422" t="s">
        <v>2416</v>
      </c>
      <c r="I218" s="420" t="s">
        <v>1675</v>
      </c>
    </row>
    <row r="219" spans="1:9" ht="30" x14ac:dyDescent="0.2">
      <c r="A219" s="419">
        <v>202</v>
      </c>
      <c r="B219" s="419" t="s">
        <v>494</v>
      </c>
      <c r="C219" s="420" t="s">
        <v>1676</v>
      </c>
      <c r="D219" s="420" t="s">
        <v>1677</v>
      </c>
      <c r="E219" s="420" t="s">
        <v>1493</v>
      </c>
      <c r="F219" s="420" t="s">
        <v>1678</v>
      </c>
      <c r="G219" s="420">
        <v>687.5</v>
      </c>
      <c r="H219" s="422" t="s">
        <v>1679</v>
      </c>
      <c r="I219" s="420" t="s">
        <v>1680</v>
      </c>
    </row>
    <row r="220" spans="1:9" ht="30" x14ac:dyDescent="0.2">
      <c r="A220" s="419">
        <v>203</v>
      </c>
      <c r="B220" s="419" t="s">
        <v>494</v>
      </c>
      <c r="C220" s="420" t="s">
        <v>1681</v>
      </c>
      <c r="D220" s="420" t="s">
        <v>1682</v>
      </c>
      <c r="E220" s="420" t="s">
        <v>1493</v>
      </c>
      <c r="F220" s="420" t="s">
        <v>1874</v>
      </c>
      <c r="G220" s="420">
        <v>550</v>
      </c>
      <c r="H220" s="422" t="s">
        <v>1683</v>
      </c>
      <c r="I220" s="420" t="s">
        <v>1684</v>
      </c>
    </row>
    <row r="221" spans="1:9" ht="30" x14ac:dyDescent="0.2">
      <c r="A221" s="419">
        <v>204</v>
      </c>
      <c r="B221" s="419" t="s">
        <v>494</v>
      </c>
      <c r="C221" s="420" t="s">
        <v>1685</v>
      </c>
      <c r="D221" s="420" t="s">
        <v>1686</v>
      </c>
      <c r="E221" s="420" t="s">
        <v>1493</v>
      </c>
      <c r="F221" s="420" t="s">
        <v>1687</v>
      </c>
      <c r="G221" s="420">
        <v>275</v>
      </c>
      <c r="H221" s="422" t="s">
        <v>1688</v>
      </c>
      <c r="I221" s="420" t="s">
        <v>1689</v>
      </c>
    </row>
    <row r="222" spans="1:9" ht="30" x14ac:dyDescent="0.2">
      <c r="A222" s="419">
        <v>205</v>
      </c>
      <c r="B222" s="419" t="s">
        <v>494</v>
      </c>
      <c r="C222" s="420" t="s">
        <v>1690</v>
      </c>
      <c r="D222" s="420" t="s">
        <v>1691</v>
      </c>
      <c r="E222" s="420" t="s">
        <v>1493</v>
      </c>
      <c r="F222" s="420" t="s">
        <v>1692</v>
      </c>
      <c r="G222" s="420">
        <v>458.3</v>
      </c>
      <c r="H222" s="422" t="s">
        <v>1693</v>
      </c>
      <c r="I222" s="420" t="s">
        <v>1694</v>
      </c>
    </row>
    <row r="223" spans="1:9" ht="30" x14ac:dyDescent="0.2">
      <c r="A223" s="419">
        <v>206</v>
      </c>
      <c r="B223" s="419" t="s">
        <v>494</v>
      </c>
      <c r="C223" s="420" t="s">
        <v>1695</v>
      </c>
      <c r="D223" s="420" t="s">
        <v>1696</v>
      </c>
      <c r="E223" s="420" t="s">
        <v>1493</v>
      </c>
      <c r="F223" s="420" t="s">
        <v>1697</v>
      </c>
      <c r="G223" s="420">
        <v>366.6</v>
      </c>
      <c r="H223" s="422" t="s">
        <v>1698</v>
      </c>
      <c r="I223" s="420" t="s">
        <v>1699</v>
      </c>
    </row>
    <row r="224" spans="1:9" ht="15" x14ac:dyDescent="0.2">
      <c r="A224" s="419">
        <v>207</v>
      </c>
      <c r="B224" s="419" t="s">
        <v>494</v>
      </c>
      <c r="C224" s="420" t="s">
        <v>1701</v>
      </c>
      <c r="D224" s="420" t="s">
        <v>1702</v>
      </c>
      <c r="E224" s="420" t="s">
        <v>699</v>
      </c>
      <c r="F224" s="420" t="s">
        <v>1875</v>
      </c>
      <c r="G224" s="420">
        <v>375</v>
      </c>
      <c r="H224" s="422">
        <v>29001031650</v>
      </c>
      <c r="I224" s="420" t="s">
        <v>1703</v>
      </c>
    </row>
    <row r="225" spans="1:9" ht="30" x14ac:dyDescent="0.2">
      <c r="A225" s="419">
        <v>208</v>
      </c>
      <c r="B225" s="419" t="s">
        <v>494</v>
      </c>
      <c r="C225" s="420" t="s">
        <v>1704</v>
      </c>
      <c r="D225" s="420" t="s">
        <v>1705</v>
      </c>
      <c r="E225" s="420" t="s">
        <v>699</v>
      </c>
      <c r="F225" s="420" t="s">
        <v>1279</v>
      </c>
      <c r="G225" s="420">
        <v>375</v>
      </c>
      <c r="H225" s="422">
        <v>29001010658</v>
      </c>
      <c r="I225" s="420" t="s">
        <v>1706</v>
      </c>
    </row>
    <row r="226" spans="1:9" ht="30" x14ac:dyDescent="0.2">
      <c r="A226" s="419">
        <v>209</v>
      </c>
      <c r="B226" s="419" t="s">
        <v>494</v>
      </c>
      <c r="C226" s="420" t="s">
        <v>1707</v>
      </c>
      <c r="D226" s="420" t="s">
        <v>1708</v>
      </c>
      <c r="E226" s="420" t="s">
        <v>699</v>
      </c>
      <c r="F226" s="420" t="s">
        <v>1876</v>
      </c>
      <c r="G226" s="420">
        <v>375</v>
      </c>
      <c r="H226" s="422">
        <v>29001008461</v>
      </c>
      <c r="I226" s="420" t="s">
        <v>1709</v>
      </c>
    </row>
    <row r="227" spans="1:9" ht="30" x14ac:dyDescent="0.2">
      <c r="A227" s="419">
        <v>210</v>
      </c>
      <c r="B227" s="419" t="s">
        <v>494</v>
      </c>
      <c r="C227" s="420" t="s">
        <v>1710</v>
      </c>
      <c r="D227" s="420" t="s">
        <v>1711</v>
      </c>
      <c r="E227" s="420" t="s">
        <v>699</v>
      </c>
      <c r="F227" s="420" t="s">
        <v>965</v>
      </c>
      <c r="G227" s="420">
        <v>375</v>
      </c>
      <c r="H227" s="422">
        <v>62005024195</v>
      </c>
      <c r="I227" s="420" t="s">
        <v>1712</v>
      </c>
    </row>
    <row r="228" spans="1:9" ht="30" x14ac:dyDescent="0.2">
      <c r="A228" s="419">
        <v>211</v>
      </c>
      <c r="B228" s="419" t="s">
        <v>494</v>
      </c>
      <c r="C228" s="420" t="s">
        <v>1713</v>
      </c>
      <c r="D228" s="420" t="s">
        <v>1714</v>
      </c>
      <c r="E228" s="420" t="s">
        <v>699</v>
      </c>
      <c r="F228" s="420" t="s">
        <v>1700</v>
      </c>
      <c r="G228" s="420">
        <v>375</v>
      </c>
      <c r="H228" s="422">
        <v>235446503</v>
      </c>
      <c r="I228" s="420" t="s">
        <v>1715</v>
      </c>
    </row>
    <row r="229" spans="1:9" ht="30" x14ac:dyDescent="0.2">
      <c r="A229" s="419">
        <v>212</v>
      </c>
      <c r="B229" s="419" t="s">
        <v>494</v>
      </c>
      <c r="C229" s="420" t="s">
        <v>1716</v>
      </c>
      <c r="D229" s="420" t="s">
        <v>1717</v>
      </c>
      <c r="E229" s="420" t="s">
        <v>699</v>
      </c>
      <c r="F229" s="420" t="s">
        <v>1877</v>
      </c>
      <c r="G229" s="420">
        <v>375</v>
      </c>
      <c r="H229" s="422">
        <v>29001019830</v>
      </c>
      <c r="I229" s="420" t="s">
        <v>1718</v>
      </c>
    </row>
    <row r="230" spans="1:9" ht="30" x14ac:dyDescent="0.2">
      <c r="A230" s="419">
        <v>213</v>
      </c>
      <c r="B230" s="419" t="s">
        <v>494</v>
      </c>
      <c r="C230" s="420" t="s">
        <v>2417</v>
      </c>
      <c r="D230" s="420" t="s">
        <v>2418</v>
      </c>
      <c r="E230" s="420" t="s">
        <v>893</v>
      </c>
      <c r="F230" s="420" t="s">
        <v>959</v>
      </c>
      <c r="G230" s="420">
        <v>2000</v>
      </c>
      <c r="H230" s="422" t="s">
        <v>2419</v>
      </c>
      <c r="I230" s="420" t="s">
        <v>2420</v>
      </c>
    </row>
    <row r="231" spans="1:9" ht="45" x14ac:dyDescent="0.2">
      <c r="A231" s="419">
        <v>214</v>
      </c>
      <c r="B231" s="419" t="s">
        <v>494</v>
      </c>
      <c r="C231" s="420" t="s">
        <v>1719</v>
      </c>
      <c r="D231" s="420" t="s">
        <v>1720</v>
      </c>
      <c r="E231" s="420" t="s">
        <v>1493</v>
      </c>
      <c r="F231" s="420" t="s">
        <v>1878</v>
      </c>
      <c r="G231" s="420">
        <v>250</v>
      </c>
      <c r="H231" s="422">
        <v>16001008900</v>
      </c>
      <c r="I231" s="420" t="s">
        <v>1721</v>
      </c>
    </row>
    <row r="232" spans="1:9" ht="45" x14ac:dyDescent="0.2">
      <c r="A232" s="419">
        <v>215</v>
      </c>
      <c r="B232" s="419" t="s">
        <v>494</v>
      </c>
      <c r="C232" s="420" t="s">
        <v>1722</v>
      </c>
      <c r="D232" s="420" t="s">
        <v>1723</v>
      </c>
      <c r="E232" s="420" t="s">
        <v>1493</v>
      </c>
      <c r="F232" s="420" t="s">
        <v>1724</v>
      </c>
      <c r="G232" s="420">
        <v>1200</v>
      </c>
      <c r="H232" s="422">
        <v>16001011074</v>
      </c>
      <c r="I232" s="420" t="s">
        <v>1725</v>
      </c>
    </row>
    <row r="233" spans="1:9" ht="30" x14ac:dyDescent="0.2">
      <c r="A233" s="419">
        <v>216</v>
      </c>
      <c r="B233" s="419" t="s">
        <v>494</v>
      </c>
      <c r="C233" s="420" t="s">
        <v>1731</v>
      </c>
      <c r="D233" s="420" t="s">
        <v>1732</v>
      </c>
      <c r="E233" s="420" t="s">
        <v>1493</v>
      </c>
      <c r="F233" s="420" t="s">
        <v>1280</v>
      </c>
      <c r="G233" s="420">
        <v>625</v>
      </c>
      <c r="H233" s="422">
        <v>21001031858</v>
      </c>
      <c r="I233" s="420" t="s">
        <v>1733</v>
      </c>
    </row>
    <row r="234" spans="1:9" ht="15" x14ac:dyDescent="0.2">
      <c r="A234" s="419">
        <v>217</v>
      </c>
      <c r="B234" s="419" t="s">
        <v>494</v>
      </c>
      <c r="C234" s="420" t="s">
        <v>1734</v>
      </c>
      <c r="D234" s="420" t="s">
        <v>1735</v>
      </c>
      <c r="E234" s="420" t="s">
        <v>1493</v>
      </c>
      <c r="F234" s="420" t="s">
        <v>1736</v>
      </c>
      <c r="G234" s="420">
        <v>1000</v>
      </c>
      <c r="H234" s="422">
        <v>60001072810</v>
      </c>
      <c r="I234" s="420" t="s">
        <v>1737</v>
      </c>
    </row>
    <row r="235" spans="1:9" ht="30" x14ac:dyDescent="0.2">
      <c r="A235" s="419">
        <v>218</v>
      </c>
      <c r="B235" s="419" t="s">
        <v>494</v>
      </c>
      <c r="C235" s="420" t="s">
        <v>1738</v>
      </c>
      <c r="D235" s="420" t="s">
        <v>1739</v>
      </c>
      <c r="E235" s="420" t="s">
        <v>1493</v>
      </c>
      <c r="F235" s="420" t="s">
        <v>1879</v>
      </c>
      <c r="G235" s="420">
        <v>1000</v>
      </c>
      <c r="H235" s="422">
        <v>6000201165</v>
      </c>
      <c r="I235" s="420" t="s">
        <v>1740</v>
      </c>
    </row>
    <row r="236" spans="1:9" ht="15" x14ac:dyDescent="0.2">
      <c r="A236" s="419">
        <v>219</v>
      </c>
      <c r="B236" s="419" t="s">
        <v>494</v>
      </c>
      <c r="C236" s="420" t="s">
        <v>1741</v>
      </c>
      <c r="D236" s="420" t="s">
        <v>1742</v>
      </c>
      <c r="E236" s="420" t="s">
        <v>1493</v>
      </c>
      <c r="F236" s="420" t="s">
        <v>1743</v>
      </c>
      <c r="G236" s="420">
        <v>625</v>
      </c>
      <c r="H236" s="422">
        <v>60002017887</v>
      </c>
      <c r="I236" s="420" t="s">
        <v>1744</v>
      </c>
    </row>
    <row r="237" spans="1:9" ht="30" x14ac:dyDescent="0.2">
      <c r="A237" s="419">
        <v>220</v>
      </c>
      <c r="B237" s="419" t="s">
        <v>494</v>
      </c>
      <c r="C237" s="420" t="s">
        <v>1745</v>
      </c>
      <c r="D237" s="420" t="s">
        <v>1746</v>
      </c>
      <c r="E237" s="420" t="s">
        <v>1493</v>
      </c>
      <c r="F237" s="420" t="s">
        <v>1747</v>
      </c>
      <c r="G237" s="420">
        <v>625</v>
      </c>
      <c r="H237" s="422">
        <v>60001144002</v>
      </c>
      <c r="I237" s="420" t="s">
        <v>1748</v>
      </c>
    </row>
    <row r="238" spans="1:9" ht="45" x14ac:dyDescent="0.2">
      <c r="A238" s="419">
        <v>221</v>
      </c>
      <c r="B238" s="419" t="s">
        <v>494</v>
      </c>
      <c r="C238" s="420" t="s">
        <v>1749</v>
      </c>
      <c r="D238" s="420" t="s">
        <v>1750</v>
      </c>
      <c r="E238" s="420" t="s">
        <v>1493</v>
      </c>
      <c r="F238" s="420" t="s">
        <v>1751</v>
      </c>
      <c r="G238" s="420">
        <v>625</v>
      </c>
      <c r="H238" s="422">
        <v>60001002735</v>
      </c>
      <c r="I238" s="420" t="s">
        <v>1752</v>
      </c>
    </row>
    <row r="239" spans="1:9" ht="30" x14ac:dyDescent="0.2">
      <c r="A239" s="419">
        <v>222</v>
      </c>
      <c r="B239" s="419" t="s">
        <v>494</v>
      </c>
      <c r="C239" s="420" t="s">
        <v>1753</v>
      </c>
      <c r="D239" s="420" t="s">
        <v>1754</v>
      </c>
      <c r="E239" s="420" t="s">
        <v>1493</v>
      </c>
      <c r="F239" s="420" t="s">
        <v>1755</v>
      </c>
      <c r="G239" s="420">
        <v>1000</v>
      </c>
      <c r="H239" s="422">
        <v>60001005261</v>
      </c>
      <c r="I239" s="420" t="s">
        <v>1756</v>
      </c>
    </row>
    <row r="240" spans="1:9" ht="30" x14ac:dyDescent="0.2">
      <c r="A240" s="419">
        <v>223</v>
      </c>
      <c r="B240" s="419" t="s">
        <v>494</v>
      </c>
      <c r="C240" s="420" t="s">
        <v>1757</v>
      </c>
      <c r="D240" s="420" t="s">
        <v>1758</v>
      </c>
      <c r="E240" s="420" t="s">
        <v>1493</v>
      </c>
      <c r="F240" s="420" t="s">
        <v>1759</v>
      </c>
      <c r="G240" s="420">
        <v>1000</v>
      </c>
      <c r="H240" s="422">
        <v>60002015857</v>
      </c>
      <c r="I240" s="420" t="s">
        <v>1760</v>
      </c>
    </row>
    <row r="241" spans="1:9" ht="30" x14ac:dyDescent="0.2">
      <c r="A241" s="419">
        <v>224</v>
      </c>
      <c r="B241" s="419" t="s">
        <v>494</v>
      </c>
      <c r="C241" s="420" t="s">
        <v>1761</v>
      </c>
      <c r="D241" s="420" t="s">
        <v>1762</v>
      </c>
      <c r="E241" s="420" t="s">
        <v>1493</v>
      </c>
      <c r="F241" s="420" t="s">
        <v>1763</v>
      </c>
      <c r="G241" s="420">
        <v>875</v>
      </c>
      <c r="H241" s="422">
        <v>412674592</v>
      </c>
      <c r="I241" s="420" t="s">
        <v>1764</v>
      </c>
    </row>
    <row r="242" spans="1:9" ht="30" x14ac:dyDescent="0.2">
      <c r="A242" s="419">
        <v>225</v>
      </c>
      <c r="B242" s="419" t="s">
        <v>494</v>
      </c>
      <c r="C242" s="420" t="s">
        <v>1765</v>
      </c>
      <c r="D242" s="420" t="s">
        <v>1766</v>
      </c>
      <c r="E242" s="420" t="s">
        <v>1493</v>
      </c>
      <c r="F242" s="420" t="s">
        <v>1767</v>
      </c>
      <c r="G242" s="420">
        <v>875</v>
      </c>
      <c r="H242" s="422">
        <v>212920794</v>
      </c>
      <c r="I242" s="420" t="s">
        <v>2421</v>
      </c>
    </row>
    <row r="243" spans="1:9" ht="30" x14ac:dyDescent="0.2">
      <c r="A243" s="419">
        <v>226</v>
      </c>
      <c r="B243" s="419" t="s">
        <v>494</v>
      </c>
      <c r="C243" s="420" t="s">
        <v>1768</v>
      </c>
      <c r="D243" s="420" t="s">
        <v>1769</v>
      </c>
      <c r="E243" s="420" t="s">
        <v>1493</v>
      </c>
      <c r="F243" s="420" t="s">
        <v>2422</v>
      </c>
      <c r="G243" s="420">
        <v>296.92</v>
      </c>
      <c r="H243" s="422">
        <v>60001040595</v>
      </c>
      <c r="I243" s="420" t="s">
        <v>1770</v>
      </c>
    </row>
    <row r="244" spans="1:9" ht="30" x14ac:dyDescent="0.2">
      <c r="A244" s="419">
        <v>227</v>
      </c>
      <c r="B244" s="419" t="s">
        <v>494</v>
      </c>
      <c r="C244" s="420" t="s">
        <v>1771</v>
      </c>
      <c r="D244" s="420" t="s">
        <v>1772</v>
      </c>
      <c r="E244" s="420" t="s">
        <v>1493</v>
      </c>
      <c r="F244" s="420" t="s">
        <v>1773</v>
      </c>
      <c r="G244" s="420">
        <v>1000</v>
      </c>
      <c r="H244" s="422">
        <v>60002009246</v>
      </c>
      <c r="I244" s="420" t="s">
        <v>1774</v>
      </c>
    </row>
    <row r="245" spans="1:9" ht="30" x14ac:dyDescent="0.2">
      <c r="A245" s="419">
        <v>228</v>
      </c>
      <c r="B245" s="419" t="s">
        <v>494</v>
      </c>
      <c r="C245" s="420" t="s">
        <v>1775</v>
      </c>
      <c r="D245" s="420" t="s">
        <v>1776</v>
      </c>
      <c r="E245" s="420" t="s">
        <v>1493</v>
      </c>
      <c r="F245" s="420" t="s">
        <v>1777</v>
      </c>
      <c r="G245" s="420">
        <v>625</v>
      </c>
      <c r="H245" s="422">
        <v>60002008919</v>
      </c>
      <c r="I245" s="420" t="s">
        <v>2423</v>
      </c>
    </row>
    <row r="246" spans="1:9" ht="45" x14ac:dyDescent="0.2">
      <c r="A246" s="419">
        <v>229</v>
      </c>
      <c r="B246" s="419" t="s">
        <v>494</v>
      </c>
      <c r="C246" s="420" t="s">
        <v>1880</v>
      </c>
      <c r="D246" s="420" t="s">
        <v>1881</v>
      </c>
      <c r="E246" s="420" t="s">
        <v>2386</v>
      </c>
      <c r="F246" s="420" t="s">
        <v>1883</v>
      </c>
      <c r="G246" s="420">
        <v>1000</v>
      </c>
      <c r="H246" s="422" t="s">
        <v>1884</v>
      </c>
      <c r="I246" s="420" t="s">
        <v>1885</v>
      </c>
    </row>
    <row r="247" spans="1:9" ht="30" x14ac:dyDescent="0.2">
      <c r="A247" s="419">
        <v>230</v>
      </c>
      <c r="B247" s="419" t="s">
        <v>494</v>
      </c>
      <c r="C247" s="420" t="s">
        <v>1886</v>
      </c>
      <c r="D247" s="420" t="s">
        <v>1887</v>
      </c>
      <c r="E247" s="420" t="s">
        <v>1882</v>
      </c>
      <c r="F247" s="420" t="s">
        <v>1565</v>
      </c>
      <c r="G247" s="420">
        <v>700</v>
      </c>
      <c r="H247" s="422" t="s">
        <v>1888</v>
      </c>
      <c r="I247" s="420" t="s">
        <v>1889</v>
      </c>
    </row>
    <row r="248" spans="1:9" ht="60" x14ac:dyDescent="0.2">
      <c r="A248" s="419">
        <v>231</v>
      </c>
      <c r="B248" s="419" t="s">
        <v>494</v>
      </c>
      <c r="C248" s="420" t="s">
        <v>1890</v>
      </c>
      <c r="D248" s="420" t="s">
        <v>1891</v>
      </c>
      <c r="E248" s="420" t="s">
        <v>1882</v>
      </c>
      <c r="F248" s="420" t="s">
        <v>1892</v>
      </c>
      <c r="G248" s="420">
        <v>400</v>
      </c>
      <c r="H248" s="422" t="s">
        <v>1893</v>
      </c>
      <c r="I248" s="420" t="s">
        <v>1894</v>
      </c>
    </row>
    <row r="249" spans="1:9" ht="30" x14ac:dyDescent="0.2">
      <c r="A249" s="419">
        <v>232</v>
      </c>
      <c r="B249" s="419" t="s">
        <v>494</v>
      </c>
      <c r="C249" s="420" t="s">
        <v>1895</v>
      </c>
      <c r="D249" s="420" t="s">
        <v>1896</v>
      </c>
      <c r="E249" s="420" t="s">
        <v>1882</v>
      </c>
      <c r="F249" s="420" t="s">
        <v>1897</v>
      </c>
      <c r="G249" s="420">
        <v>250</v>
      </c>
      <c r="H249" s="422" t="s">
        <v>1898</v>
      </c>
      <c r="I249" s="420" t="s">
        <v>1899</v>
      </c>
    </row>
    <row r="250" spans="1:9" ht="15" x14ac:dyDescent="0.2">
      <c r="A250" s="419">
        <v>233</v>
      </c>
      <c r="B250" s="419" t="s">
        <v>494</v>
      </c>
      <c r="C250" s="420" t="s">
        <v>1900</v>
      </c>
      <c r="D250" s="420" t="s">
        <v>1901</v>
      </c>
      <c r="E250" s="420" t="s">
        <v>1882</v>
      </c>
      <c r="F250" s="420" t="s">
        <v>690</v>
      </c>
      <c r="G250" s="420">
        <v>450</v>
      </c>
      <c r="H250" s="422" t="s">
        <v>1902</v>
      </c>
      <c r="I250" s="420" t="s">
        <v>1903</v>
      </c>
    </row>
    <row r="251" spans="1:9" ht="15" x14ac:dyDescent="0.2">
      <c r="A251" s="419">
        <v>234</v>
      </c>
      <c r="B251" s="419" t="s">
        <v>494</v>
      </c>
      <c r="C251" s="420" t="s">
        <v>1904</v>
      </c>
      <c r="D251" s="420" t="s">
        <v>1905</v>
      </c>
      <c r="E251" s="420" t="s">
        <v>1882</v>
      </c>
      <c r="F251" s="420" t="s">
        <v>1906</v>
      </c>
      <c r="G251" s="420">
        <v>250</v>
      </c>
      <c r="H251" s="422" t="s">
        <v>1907</v>
      </c>
      <c r="I251" s="420" t="s">
        <v>1908</v>
      </c>
    </row>
    <row r="252" spans="1:9" ht="15" x14ac:dyDescent="0.2">
      <c r="A252" s="419">
        <v>235</v>
      </c>
      <c r="B252" s="419" t="s">
        <v>494</v>
      </c>
      <c r="C252" s="420" t="s">
        <v>1909</v>
      </c>
      <c r="D252" s="420" t="s">
        <v>1910</v>
      </c>
      <c r="E252" s="420" t="s">
        <v>1882</v>
      </c>
      <c r="F252" s="420" t="s">
        <v>1911</v>
      </c>
      <c r="G252" s="420">
        <v>250</v>
      </c>
      <c r="H252" s="422" t="s">
        <v>1912</v>
      </c>
      <c r="I252" s="420" t="s">
        <v>1913</v>
      </c>
    </row>
    <row r="253" spans="1:9" ht="15" x14ac:dyDescent="0.2">
      <c r="A253" s="419">
        <v>236</v>
      </c>
      <c r="B253" s="419" t="s">
        <v>494</v>
      </c>
      <c r="C253" s="420" t="s">
        <v>1914</v>
      </c>
      <c r="D253" s="420" t="s">
        <v>1915</v>
      </c>
      <c r="E253" s="420" t="s">
        <v>1882</v>
      </c>
      <c r="F253" s="420" t="s">
        <v>1279</v>
      </c>
      <c r="G253" s="420">
        <v>350</v>
      </c>
      <c r="H253" s="422" t="s">
        <v>1916</v>
      </c>
      <c r="I253" s="420" t="s">
        <v>1917</v>
      </c>
    </row>
    <row r="254" spans="1:9" ht="30" x14ac:dyDescent="0.2">
      <c r="A254" s="419">
        <v>237</v>
      </c>
      <c r="B254" s="419" t="s">
        <v>494</v>
      </c>
      <c r="C254" s="420" t="s">
        <v>1918</v>
      </c>
      <c r="D254" s="420" t="s">
        <v>1919</v>
      </c>
      <c r="E254" s="420" t="s">
        <v>1882</v>
      </c>
      <c r="F254" s="420" t="s">
        <v>1920</v>
      </c>
      <c r="G254" s="420">
        <v>250</v>
      </c>
      <c r="H254" s="422" t="s">
        <v>1921</v>
      </c>
      <c r="I254" s="420" t="s">
        <v>1922</v>
      </c>
    </row>
    <row r="255" spans="1:9" ht="45" x14ac:dyDescent="0.2">
      <c r="A255" s="419">
        <v>238</v>
      </c>
      <c r="B255" s="419" t="s">
        <v>494</v>
      </c>
      <c r="C255" s="420" t="s">
        <v>1923</v>
      </c>
      <c r="D255" s="420" t="s">
        <v>1924</v>
      </c>
      <c r="E255" s="420" t="s">
        <v>1882</v>
      </c>
      <c r="F255" s="420" t="s">
        <v>1468</v>
      </c>
      <c r="G255" s="420">
        <v>350</v>
      </c>
      <c r="H255" s="422" t="s">
        <v>1925</v>
      </c>
      <c r="I255" s="420" t="s">
        <v>2424</v>
      </c>
    </row>
    <row r="256" spans="1:9" ht="15" x14ac:dyDescent="0.2">
      <c r="A256" s="419">
        <v>239</v>
      </c>
      <c r="B256" s="419" t="s">
        <v>494</v>
      </c>
      <c r="C256" s="420" t="s">
        <v>1926</v>
      </c>
      <c r="D256" s="420" t="s">
        <v>1927</v>
      </c>
      <c r="E256" s="420" t="s">
        <v>1882</v>
      </c>
      <c r="F256" s="420" t="s">
        <v>965</v>
      </c>
      <c r="G256" s="420">
        <v>250</v>
      </c>
      <c r="H256" s="422" t="s">
        <v>1928</v>
      </c>
      <c r="I256" s="420" t="s">
        <v>1929</v>
      </c>
    </row>
    <row r="257" spans="1:9" ht="30" x14ac:dyDescent="0.2">
      <c r="A257" s="419">
        <v>240</v>
      </c>
      <c r="B257" s="419" t="s">
        <v>494</v>
      </c>
      <c r="C257" s="420" t="s">
        <v>1930</v>
      </c>
      <c r="D257" s="420" t="s">
        <v>1931</v>
      </c>
      <c r="E257" s="420" t="s">
        <v>1882</v>
      </c>
      <c r="F257" s="420" t="s">
        <v>1897</v>
      </c>
      <c r="G257" s="420">
        <v>250</v>
      </c>
      <c r="H257" s="422" t="s">
        <v>1932</v>
      </c>
      <c r="I257" s="420" t="s">
        <v>1933</v>
      </c>
    </row>
    <row r="258" spans="1:9" ht="30" x14ac:dyDescent="0.2">
      <c r="A258" s="419">
        <v>241</v>
      </c>
      <c r="B258" s="419" t="s">
        <v>494</v>
      </c>
      <c r="C258" s="420" t="s">
        <v>1934</v>
      </c>
      <c r="D258" s="420" t="s">
        <v>1935</v>
      </c>
      <c r="E258" s="420" t="s">
        <v>1882</v>
      </c>
      <c r="F258" s="420" t="s">
        <v>1936</v>
      </c>
      <c r="G258" s="420">
        <v>250</v>
      </c>
      <c r="H258" s="422" t="s">
        <v>1937</v>
      </c>
      <c r="I258" s="420" t="s">
        <v>1938</v>
      </c>
    </row>
    <row r="259" spans="1:9" ht="30" x14ac:dyDescent="0.2">
      <c r="A259" s="419">
        <v>242</v>
      </c>
      <c r="B259" s="419" t="s">
        <v>494</v>
      </c>
      <c r="C259" s="420" t="s">
        <v>1939</v>
      </c>
      <c r="D259" s="420" t="s">
        <v>1940</v>
      </c>
      <c r="E259" s="420" t="s">
        <v>1882</v>
      </c>
      <c r="F259" s="420" t="s">
        <v>1941</v>
      </c>
      <c r="G259" s="420">
        <v>350</v>
      </c>
      <c r="H259" s="422" t="s">
        <v>1942</v>
      </c>
      <c r="I259" s="420" t="s">
        <v>1943</v>
      </c>
    </row>
    <row r="260" spans="1:9" ht="30" x14ac:dyDescent="0.2">
      <c r="A260" s="419">
        <v>243</v>
      </c>
      <c r="B260" s="419" t="s">
        <v>494</v>
      </c>
      <c r="C260" s="420" t="s">
        <v>1944</v>
      </c>
      <c r="D260" s="420" t="s">
        <v>1945</v>
      </c>
      <c r="E260" s="420" t="s">
        <v>1882</v>
      </c>
      <c r="F260" s="420" t="s">
        <v>1946</v>
      </c>
      <c r="G260" s="420">
        <v>250</v>
      </c>
      <c r="H260" s="422" t="s">
        <v>1947</v>
      </c>
      <c r="I260" s="420" t="s">
        <v>1948</v>
      </c>
    </row>
    <row r="261" spans="1:9" ht="30" x14ac:dyDescent="0.2">
      <c r="A261" s="419">
        <v>244</v>
      </c>
      <c r="B261" s="419" t="s">
        <v>494</v>
      </c>
      <c r="C261" s="420" t="s">
        <v>1949</v>
      </c>
      <c r="D261" s="420" t="s">
        <v>1950</v>
      </c>
      <c r="E261" s="420" t="s">
        <v>1493</v>
      </c>
      <c r="F261" s="420" t="s">
        <v>730</v>
      </c>
      <c r="G261" s="420">
        <v>500</v>
      </c>
      <c r="H261" s="422" t="s">
        <v>1951</v>
      </c>
      <c r="I261" s="420" t="s">
        <v>1952</v>
      </c>
    </row>
    <row r="262" spans="1:9" ht="30" x14ac:dyDescent="0.2">
      <c r="A262" s="419">
        <v>245</v>
      </c>
      <c r="B262" s="419" t="s">
        <v>494</v>
      </c>
      <c r="C262" s="420" t="s">
        <v>1953</v>
      </c>
      <c r="D262" s="420" t="s">
        <v>1954</v>
      </c>
      <c r="E262" s="420" t="s">
        <v>1493</v>
      </c>
      <c r="F262" s="420" t="s">
        <v>1275</v>
      </c>
      <c r="G262" s="420">
        <v>500</v>
      </c>
      <c r="H262" s="422" t="s">
        <v>1955</v>
      </c>
      <c r="I262" s="420" t="s">
        <v>1956</v>
      </c>
    </row>
    <row r="263" spans="1:9" ht="30" x14ac:dyDescent="0.2">
      <c r="A263" s="419">
        <v>246</v>
      </c>
      <c r="B263" s="419" t="s">
        <v>494</v>
      </c>
      <c r="C263" s="420" t="s">
        <v>1957</v>
      </c>
      <c r="D263" s="420" t="s">
        <v>1958</v>
      </c>
      <c r="E263" s="420" t="s">
        <v>1493</v>
      </c>
      <c r="F263" s="420" t="s">
        <v>965</v>
      </c>
      <c r="G263" s="420">
        <v>500</v>
      </c>
      <c r="H263" s="422" t="s">
        <v>1959</v>
      </c>
      <c r="I263" s="420" t="s">
        <v>1960</v>
      </c>
    </row>
    <row r="264" spans="1:9" ht="30" x14ac:dyDescent="0.2">
      <c r="A264" s="419">
        <v>247</v>
      </c>
      <c r="B264" s="419" t="s">
        <v>494</v>
      </c>
      <c r="C264" s="420" t="s">
        <v>1961</v>
      </c>
      <c r="D264" s="420" t="s">
        <v>1962</v>
      </c>
      <c r="E264" s="420" t="s">
        <v>1493</v>
      </c>
      <c r="F264" s="420" t="s">
        <v>1612</v>
      </c>
      <c r="G264" s="420">
        <v>500</v>
      </c>
      <c r="H264" s="422" t="s">
        <v>1963</v>
      </c>
      <c r="I264" s="420" t="s">
        <v>1964</v>
      </c>
    </row>
    <row r="265" spans="1:9" ht="30" x14ac:dyDescent="0.2">
      <c r="A265" s="419">
        <v>248</v>
      </c>
      <c r="B265" s="419" t="s">
        <v>494</v>
      </c>
      <c r="C265" s="420" t="s">
        <v>1965</v>
      </c>
      <c r="D265" s="420" t="s">
        <v>1966</v>
      </c>
      <c r="E265" s="420" t="s">
        <v>1493</v>
      </c>
      <c r="F265" s="420" t="s">
        <v>1317</v>
      </c>
      <c r="G265" s="420">
        <v>500</v>
      </c>
      <c r="H265" s="422" t="s">
        <v>1967</v>
      </c>
      <c r="I265" s="420" t="s">
        <v>1968</v>
      </c>
    </row>
    <row r="266" spans="1:9" ht="15" x14ac:dyDescent="0.2">
      <c r="A266" s="419">
        <v>249</v>
      </c>
      <c r="B266" s="419" t="s">
        <v>494</v>
      </c>
      <c r="C266" s="420" t="s">
        <v>1969</v>
      </c>
      <c r="D266" s="420" t="s">
        <v>1970</v>
      </c>
      <c r="E266" s="420" t="s">
        <v>1882</v>
      </c>
      <c r="F266" s="420" t="s">
        <v>1278</v>
      </c>
      <c r="G266" s="420">
        <v>500</v>
      </c>
      <c r="H266" s="422" t="s">
        <v>1971</v>
      </c>
      <c r="I266" s="420" t="s">
        <v>1972</v>
      </c>
    </row>
    <row r="267" spans="1:9" ht="30" x14ac:dyDescent="0.2">
      <c r="A267" s="419">
        <v>250</v>
      </c>
      <c r="B267" s="419" t="s">
        <v>494</v>
      </c>
      <c r="C267" s="420" t="s">
        <v>1973</v>
      </c>
      <c r="D267" s="420" t="s">
        <v>1974</v>
      </c>
      <c r="E267" s="420" t="s">
        <v>1493</v>
      </c>
      <c r="F267" s="420" t="s">
        <v>667</v>
      </c>
      <c r="G267" s="420">
        <v>500</v>
      </c>
      <c r="H267" s="422" t="s">
        <v>1975</v>
      </c>
      <c r="I267" s="420" t="s">
        <v>1976</v>
      </c>
    </row>
    <row r="268" spans="1:9" ht="30" x14ac:dyDescent="0.2">
      <c r="A268" s="419">
        <v>251</v>
      </c>
      <c r="B268" s="419" t="s">
        <v>494</v>
      </c>
      <c r="C268" s="420" t="s">
        <v>1977</v>
      </c>
      <c r="D268" s="420" t="s">
        <v>1978</v>
      </c>
      <c r="E268" s="420" t="s">
        <v>1493</v>
      </c>
      <c r="F268" s="420" t="s">
        <v>642</v>
      </c>
      <c r="G268" s="420">
        <v>875</v>
      </c>
      <c r="H268" s="422" t="s">
        <v>1979</v>
      </c>
      <c r="I268" s="420" t="s">
        <v>1980</v>
      </c>
    </row>
    <row r="269" spans="1:9" ht="15" x14ac:dyDescent="0.2">
      <c r="A269" s="419">
        <v>252</v>
      </c>
      <c r="B269" s="419" t="s">
        <v>494</v>
      </c>
      <c r="C269" s="420" t="s">
        <v>1981</v>
      </c>
      <c r="D269" s="420" t="s">
        <v>1982</v>
      </c>
      <c r="E269" s="420" t="s">
        <v>1493</v>
      </c>
      <c r="F269" s="420" t="s">
        <v>1468</v>
      </c>
      <c r="G269" s="420">
        <v>500</v>
      </c>
      <c r="H269" s="422" t="s">
        <v>1983</v>
      </c>
      <c r="I269" s="420" t="s">
        <v>1984</v>
      </c>
    </row>
    <row r="270" spans="1:9" ht="15" x14ac:dyDescent="0.2">
      <c r="A270" s="419">
        <v>253</v>
      </c>
      <c r="B270" s="419" t="s">
        <v>494</v>
      </c>
      <c r="C270" s="420" t="s">
        <v>1985</v>
      </c>
      <c r="D270" s="420" t="s">
        <v>1986</v>
      </c>
      <c r="E270" s="420" t="s">
        <v>1493</v>
      </c>
      <c r="F270" s="420" t="s">
        <v>1341</v>
      </c>
      <c r="G270" s="420">
        <v>625</v>
      </c>
      <c r="H270" s="422" t="s">
        <v>1987</v>
      </c>
      <c r="I270" s="420" t="s">
        <v>1988</v>
      </c>
    </row>
    <row r="271" spans="1:9" ht="15" customHeight="1" x14ac:dyDescent="0.2">
      <c r="A271" s="419">
        <v>254</v>
      </c>
      <c r="B271" s="419" t="s">
        <v>494</v>
      </c>
      <c r="C271" s="420" t="s">
        <v>1989</v>
      </c>
      <c r="D271" s="420" t="s">
        <v>1990</v>
      </c>
      <c r="E271" s="420" t="s">
        <v>1493</v>
      </c>
      <c r="F271" s="420" t="s">
        <v>1554</v>
      </c>
      <c r="G271" s="420">
        <v>500</v>
      </c>
      <c r="H271" s="422" t="s">
        <v>1991</v>
      </c>
      <c r="I271" s="420" t="s">
        <v>1992</v>
      </c>
    </row>
    <row r="272" spans="1:9" ht="15" x14ac:dyDescent="0.2">
      <c r="A272" s="419">
        <v>255</v>
      </c>
      <c r="B272" s="419" t="s">
        <v>494</v>
      </c>
      <c r="C272" s="420" t="s">
        <v>1384</v>
      </c>
      <c r="D272" s="420" t="s">
        <v>1993</v>
      </c>
      <c r="E272" s="420" t="s">
        <v>1493</v>
      </c>
      <c r="F272" s="420" t="s">
        <v>730</v>
      </c>
      <c r="G272" s="420">
        <v>500</v>
      </c>
      <c r="H272" s="422" t="s">
        <v>1994</v>
      </c>
      <c r="I272" s="420" t="s">
        <v>1995</v>
      </c>
    </row>
    <row r="273" spans="1:9" ht="30" x14ac:dyDescent="0.2">
      <c r="A273" s="419">
        <v>256</v>
      </c>
      <c r="B273" s="419" t="s">
        <v>494</v>
      </c>
      <c r="C273" s="420" t="s">
        <v>1996</v>
      </c>
      <c r="D273" s="420" t="s">
        <v>1997</v>
      </c>
      <c r="E273" s="420" t="s">
        <v>1493</v>
      </c>
      <c r="F273" s="420" t="s">
        <v>1551</v>
      </c>
      <c r="G273" s="420">
        <v>500</v>
      </c>
      <c r="H273" s="422" t="s">
        <v>1998</v>
      </c>
      <c r="I273" s="420" t="s">
        <v>1999</v>
      </c>
    </row>
    <row r="274" spans="1:9" ht="15" x14ac:dyDescent="0.2">
      <c r="A274" s="419">
        <v>257</v>
      </c>
      <c r="B274" s="419" t="s">
        <v>494</v>
      </c>
      <c r="C274" s="420" t="s">
        <v>2000</v>
      </c>
      <c r="D274" s="420" t="s">
        <v>2001</v>
      </c>
      <c r="E274" s="420" t="s">
        <v>1493</v>
      </c>
      <c r="F274" s="420" t="s">
        <v>965</v>
      </c>
      <c r="G274" s="420">
        <v>500</v>
      </c>
      <c r="H274" s="422" t="s">
        <v>2002</v>
      </c>
      <c r="I274" s="420" t="s">
        <v>2003</v>
      </c>
    </row>
    <row r="275" spans="1:9" ht="30" x14ac:dyDescent="0.2">
      <c r="A275" s="419">
        <v>258</v>
      </c>
      <c r="B275" s="419" t="s">
        <v>494</v>
      </c>
      <c r="C275" s="420" t="s">
        <v>2004</v>
      </c>
      <c r="D275" s="420" t="s">
        <v>2005</v>
      </c>
      <c r="E275" s="420" t="s">
        <v>1493</v>
      </c>
      <c r="F275" s="420" t="s">
        <v>1398</v>
      </c>
      <c r="G275" s="420">
        <v>875</v>
      </c>
      <c r="H275" s="422" t="s">
        <v>2006</v>
      </c>
      <c r="I275" s="420" t="s">
        <v>2007</v>
      </c>
    </row>
    <row r="276" spans="1:9" ht="45" x14ac:dyDescent="0.2">
      <c r="A276" s="419">
        <v>259</v>
      </c>
      <c r="B276" s="419" t="s">
        <v>494</v>
      </c>
      <c r="C276" s="420" t="s">
        <v>2008</v>
      </c>
      <c r="D276" s="420" t="s">
        <v>2009</v>
      </c>
      <c r="E276" s="420" t="s">
        <v>1493</v>
      </c>
      <c r="F276" s="420" t="s">
        <v>1278</v>
      </c>
      <c r="G276" s="420">
        <v>500</v>
      </c>
      <c r="H276" s="422" t="s">
        <v>2010</v>
      </c>
      <c r="I276" s="420" t="s">
        <v>2011</v>
      </c>
    </row>
    <row r="277" spans="1:9" ht="30" x14ac:dyDescent="0.2">
      <c r="A277" s="419">
        <v>260</v>
      </c>
      <c r="B277" s="419" t="s">
        <v>494</v>
      </c>
      <c r="C277" s="420" t="s">
        <v>2012</v>
      </c>
      <c r="D277" s="420" t="s">
        <v>2013</v>
      </c>
      <c r="E277" s="420" t="s">
        <v>1493</v>
      </c>
      <c r="F277" s="420" t="s">
        <v>2014</v>
      </c>
      <c r="G277" s="420">
        <v>875</v>
      </c>
      <c r="H277" s="422" t="s">
        <v>2015</v>
      </c>
      <c r="I277" s="420" t="s">
        <v>2016</v>
      </c>
    </row>
    <row r="278" spans="1:9" ht="15" x14ac:dyDescent="0.2">
      <c r="A278" s="419">
        <v>261</v>
      </c>
      <c r="B278" s="419" t="s">
        <v>494</v>
      </c>
      <c r="C278" s="420" t="s">
        <v>2017</v>
      </c>
      <c r="D278" s="420" t="s">
        <v>2018</v>
      </c>
      <c r="E278" s="420" t="s">
        <v>1493</v>
      </c>
      <c r="F278" s="420" t="s">
        <v>730</v>
      </c>
      <c r="G278" s="420">
        <v>500</v>
      </c>
      <c r="H278" s="422" t="s">
        <v>2019</v>
      </c>
      <c r="I278" s="420" t="s">
        <v>2020</v>
      </c>
    </row>
    <row r="279" spans="1:9" ht="30" x14ac:dyDescent="0.2">
      <c r="A279" s="419">
        <v>262</v>
      </c>
      <c r="B279" s="419" t="s">
        <v>494</v>
      </c>
      <c r="C279" s="420" t="s">
        <v>2021</v>
      </c>
      <c r="D279" s="420" t="s">
        <v>2022</v>
      </c>
      <c r="E279" s="420" t="s">
        <v>1493</v>
      </c>
      <c r="F279" s="420" t="s">
        <v>2023</v>
      </c>
      <c r="G279" s="420">
        <v>875</v>
      </c>
      <c r="H279" s="422" t="s">
        <v>2024</v>
      </c>
      <c r="I279" s="420" t="s">
        <v>2025</v>
      </c>
    </row>
    <row r="280" spans="1:9" ht="15" x14ac:dyDescent="0.2">
      <c r="A280" s="419">
        <v>263</v>
      </c>
      <c r="B280" s="419" t="s">
        <v>494</v>
      </c>
      <c r="C280" s="420" t="s">
        <v>2026</v>
      </c>
      <c r="D280" s="420" t="s">
        <v>2027</v>
      </c>
      <c r="E280" s="420" t="s">
        <v>1493</v>
      </c>
      <c r="F280" s="420" t="s">
        <v>667</v>
      </c>
      <c r="G280" s="420">
        <v>500</v>
      </c>
      <c r="H280" s="422" t="s">
        <v>2028</v>
      </c>
      <c r="I280" s="420" t="s">
        <v>2029</v>
      </c>
    </row>
    <row r="281" spans="1:9" ht="30" x14ac:dyDescent="0.2">
      <c r="A281" s="419">
        <v>264</v>
      </c>
      <c r="B281" s="419" t="s">
        <v>494</v>
      </c>
      <c r="C281" s="420" t="s">
        <v>2030</v>
      </c>
      <c r="D281" s="420" t="s">
        <v>2031</v>
      </c>
      <c r="E281" s="420" t="s">
        <v>1493</v>
      </c>
      <c r="F281" s="420" t="s">
        <v>2032</v>
      </c>
      <c r="G281" s="420">
        <v>875</v>
      </c>
      <c r="H281" s="422" t="s">
        <v>2033</v>
      </c>
      <c r="I281" s="420" t="s">
        <v>2034</v>
      </c>
    </row>
    <row r="282" spans="1:9" ht="30" x14ac:dyDescent="0.2">
      <c r="A282" s="419">
        <v>265</v>
      </c>
      <c r="B282" s="419" t="s">
        <v>494</v>
      </c>
      <c r="C282" s="420" t="s">
        <v>2035</v>
      </c>
      <c r="D282" s="420" t="s">
        <v>2036</v>
      </c>
      <c r="E282" s="420" t="s">
        <v>1493</v>
      </c>
      <c r="F282" s="420" t="s">
        <v>1278</v>
      </c>
      <c r="G282" s="420">
        <v>500</v>
      </c>
      <c r="H282" s="422" t="s">
        <v>2037</v>
      </c>
      <c r="I282" s="420" t="s">
        <v>2038</v>
      </c>
    </row>
    <row r="283" spans="1:9" ht="30" x14ac:dyDescent="0.2">
      <c r="A283" s="419">
        <v>266</v>
      </c>
      <c r="B283" s="419" t="s">
        <v>494</v>
      </c>
      <c r="C283" s="420" t="s">
        <v>2039</v>
      </c>
      <c r="D283" s="420" t="s">
        <v>2040</v>
      </c>
      <c r="E283" s="420" t="s">
        <v>1493</v>
      </c>
      <c r="F283" s="420" t="s">
        <v>2041</v>
      </c>
      <c r="G283" s="420">
        <v>250</v>
      </c>
      <c r="H283" s="420" t="s">
        <v>1811</v>
      </c>
      <c r="I283" s="420" t="s">
        <v>1810</v>
      </c>
    </row>
    <row r="284" spans="1:9" ht="30" x14ac:dyDescent="0.2">
      <c r="A284" s="419">
        <v>267</v>
      </c>
      <c r="B284" s="419" t="s">
        <v>494</v>
      </c>
      <c r="C284" s="420" t="s">
        <v>2042</v>
      </c>
      <c r="D284" s="420" t="s">
        <v>2043</v>
      </c>
      <c r="E284" s="420" t="s">
        <v>1493</v>
      </c>
      <c r="F284" s="420" t="s">
        <v>1729</v>
      </c>
      <c r="G284" s="420">
        <v>250</v>
      </c>
      <c r="H284" s="420" t="s">
        <v>1813</v>
      </c>
      <c r="I284" s="420" t="s">
        <v>1812</v>
      </c>
    </row>
    <row r="285" spans="1:9" ht="30" x14ac:dyDescent="0.2">
      <c r="A285" s="419">
        <v>268</v>
      </c>
      <c r="B285" s="419" t="s">
        <v>494</v>
      </c>
      <c r="C285" s="420" t="s">
        <v>2044</v>
      </c>
      <c r="D285" s="420" t="s">
        <v>2045</v>
      </c>
      <c r="E285" s="420" t="s">
        <v>1493</v>
      </c>
      <c r="F285" s="420" t="s">
        <v>2046</v>
      </c>
      <c r="G285" s="420">
        <v>250</v>
      </c>
      <c r="H285" s="420" t="s">
        <v>1815</v>
      </c>
      <c r="I285" s="420" t="s">
        <v>1814</v>
      </c>
    </row>
    <row r="286" spans="1:9" ht="30" x14ac:dyDescent="0.2">
      <c r="A286" s="419">
        <v>269</v>
      </c>
      <c r="B286" s="419" t="s">
        <v>494</v>
      </c>
      <c r="C286" s="420" t="s">
        <v>2047</v>
      </c>
      <c r="D286" s="420" t="s">
        <v>2048</v>
      </c>
      <c r="E286" s="420" t="s">
        <v>1493</v>
      </c>
      <c r="F286" s="420" t="s">
        <v>2049</v>
      </c>
      <c r="G286" s="420">
        <v>250</v>
      </c>
      <c r="H286" s="420" t="s">
        <v>1817</v>
      </c>
      <c r="I286" s="420" t="s">
        <v>1816</v>
      </c>
    </row>
    <row r="287" spans="1:9" ht="45" x14ac:dyDescent="0.2">
      <c r="A287" s="419">
        <v>270</v>
      </c>
      <c r="B287" s="419" t="s">
        <v>494</v>
      </c>
      <c r="C287" s="420" t="s">
        <v>2050</v>
      </c>
      <c r="D287" s="420" t="s">
        <v>2051</v>
      </c>
      <c r="E287" s="420" t="s">
        <v>1493</v>
      </c>
      <c r="F287" s="420" t="s">
        <v>2052</v>
      </c>
      <c r="G287" s="420">
        <v>250</v>
      </c>
      <c r="H287" s="420" t="s">
        <v>1819</v>
      </c>
      <c r="I287" s="420" t="s">
        <v>1818</v>
      </c>
    </row>
    <row r="288" spans="1:9" ht="30" x14ac:dyDescent="0.2">
      <c r="A288" s="419">
        <v>271</v>
      </c>
      <c r="B288" s="419" t="s">
        <v>494</v>
      </c>
      <c r="C288" s="420" t="s">
        <v>2042</v>
      </c>
      <c r="D288" s="420" t="s">
        <v>2053</v>
      </c>
      <c r="E288" s="420" t="s">
        <v>1493</v>
      </c>
      <c r="F288" s="420" t="s">
        <v>2049</v>
      </c>
      <c r="G288" s="420">
        <v>250</v>
      </c>
      <c r="H288" s="420" t="s">
        <v>1821</v>
      </c>
      <c r="I288" s="420" t="s">
        <v>1820</v>
      </c>
    </row>
    <row r="289" spans="1:9" ht="30" x14ac:dyDescent="0.2">
      <c r="A289" s="419">
        <v>272</v>
      </c>
      <c r="B289" s="419" t="s">
        <v>494</v>
      </c>
      <c r="C289" s="420" t="s">
        <v>2054</v>
      </c>
      <c r="D289" s="420" t="s">
        <v>2055</v>
      </c>
      <c r="E289" s="420" t="s">
        <v>1493</v>
      </c>
      <c r="F289" s="420" t="s">
        <v>2056</v>
      </c>
      <c r="G289" s="420">
        <v>250</v>
      </c>
      <c r="H289" s="420" t="s">
        <v>1823</v>
      </c>
      <c r="I289" s="420" t="s">
        <v>1822</v>
      </c>
    </row>
    <row r="290" spans="1:9" ht="30" x14ac:dyDescent="0.2">
      <c r="A290" s="419">
        <v>273</v>
      </c>
      <c r="B290" s="419" t="s">
        <v>494</v>
      </c>
      <c r="C290" s="420" t="s">
        <v>2057</v>
      </c>
      <c r="D290" s="420" t="s">
        <v>2058</v>
      </c>
      <c r="E290" s="420" t="s">
        <v>1493</v>
      </c>
      <c r="F290" s="420" t="s">
        <v>1778</v>
      </c>
      <c r="G290" s="420">
        <v>250</v>
      </c>
      <c r="H290" s="420" t="s">
        <v>1825</v>
      </c>
      <c r="I290" s="420" t="s">
        <v>1824</v>
      </c>
    </row>
    <row r="291" spans="1:9" ht="30" x14ac:dyDescent="0.2">
      <c r="A291" s="419">
        <v>274</v>
      </c>
      <c r="B291" s="419" t="s">
        <v>494</v>
      </c>
      <c r="C291" s="420" t="s">
        <v>2059</v>
      </c>
      <c r="D291" s="420" t="s">
        <v>2060</v>
      </c>
      <c r="E291" s="420" t="s">
        <v>1493</v>
      </c>
      <c r="F291" s="420" t="s">
        <v>2061</v>
      </c>
      <c r="G291" s="420">
        <v>250</v>
      </c>
      <c r="H291" s="420" t="s">
        <v>1790</v>
      </c>
      <c r="I291" s="420" t="s">
        <v>1826</v>
      </c>
    </row>
    <row r="292" spans="1:9" ht="30" x14ac:dyDescent="0.2">
      <c r="A292" s="419">
        <v>275</v>
      </c>
      <c r="B292" s="419" t="s">
        <v>494</v>
      </c>
      <c r="C292" s="420" t="s">
        <v>2062</v>
      </c>
      <c r="D292" s="420" t="s">
        <v>2063</v>
      </c>
      <c r="E292" s="420" t="s">
        <v>1493</v>
      </c>
      <c r="F292" s="420" t="s">
        <v>2041</v>
      </c>
      <c r="G292" s="420">
        <v>250</v>
      </c>
      <c r="H292" s="420" t="s">
        <v>1828</v>
      </c>
      <c r="I292" s="420" t="s">
        <v>1827</v>
      </c>
    </row>
    <row r="293" spans="1:9" ht="15" x14ac:dyDescent="0.2">
      <c r="A293" s="419">
        <v>276</v>
      </c>
      <c r="B293" s="419" t="s">
        <v>494</v>
      </c>
      <c r="C293" s="420" t="s">
        <v>2064</v>
      </c>
      <c r="D293" s="420" t="s">
        <v>2065</v>
      </c>
      <c r="E293" s="420" t="s">
        <v>1493</v>
      </c>
      <c r="F293" s="420" t="s">
        <v>2041</v>
      </c>
      <c r="G293" s="420">
        <v>250</v>
      </c>
      <c r="H293" s="420" t="s">
        <v>1830</v>
      </c>
      <c r="I293" s="420" t="s">
        <v>1829</v>
      </c>
    </row>
    <row r="294" spans="1:9" ht="30" x14ac:dyDescent="0.2">
      <c r="A294" s="419">
        <v>277</v>
      </c>
      <c r="B294" s="419" t="s">
        <v>494</v>
      </c>
      <c r="C294" s="420" t="s">
        <v>2066</v>
      </c>
      <c r="D294" s="420" t="s">
        <v>2067</v>
      </c>
      <c r="E294" s="420" t="s">
        <v>1493</v>
      </c>
      <c r="F294" s="420" t="s">
        <v>1779</v>
      </c>
      <c r="G294" s="420">
        <v>250</v>
      </c>
      <c r="H294" s="420" t="s">
        <v>1832</v>
      </c>
      <c r="I294" s="420" t="s">
        <v>1831</v>
      </c>
    </row>
    <row r="295" spans="1:9" ht="30" x14ac:dyDescent="0.2">
      <c r="A295" s="419">
        <v>278</v>
      </c>
      <c r="B295" s="419" t="s">
        <v>494</v>
      </c>
      <c r="C295" s="420" t="s">
        <v>2068</v>
      </c>
      <c r="D295" s="420" t="s">
        <v>2069</v>
      </c>
      <c r="E295" s="420" t="s">
        <v>1493</v>
      </c>
      <c r="F295" s="420" t="s">
        <v>1729</v>
      </c>
      <c r="G295" s="420">
        <v>250</v>
      </c>
      <c r="H295" s="420" t="s">
        <v>1834</v>
      </c>
      <c r="I295" s="420" t="s">
        <v>1833</v>
      </c>
    </row>
    <row r="296" spans="1:9" ht="30" x14ac:dyDescent="0.2">
      <c r="A296" s="419">
        <v>279</v>
      </c>
      <c r="B296" s="419" t="s">
        <v>494</v>
      </c>
      <c r="C296" s="420" t="s">
        <v>2070</v>
      </c>
      <c r="D296" s="420" t="s">
        <v>2071</v>
      </c>
      <c r="E296" s="420" t="s">
        <v>1493</v>
      </c>
      <c r="F296" s="420">
        <v>50</v>
      </c>
      <c r="G296" s="420">
        <v>200</v>
      </c>
      <c r="H296" s="420">
        <v>18001000006</v>
      </c>
      <c r="I296" s="420" t="s">
        <v>2072</v>
      </c>
    </row>
    <row r="297" spans="1:9" ht="15" x14ac:dyDescent="0.2">
      <c r="A297" s="419">
        <v>280</v>
      </c>
      <c r="B297" s="419" t="s">
        <v>494</v>
      </c>
      <c r="C297" s="507" t="s">
        <v>2073</v>
      </c>
      <c r="D297" s="507" t="s">
        <v>2074</v>
      </c>
      <c r="E297" s="507" t="s">
        <v>893</v>
      </c>
      <c r="F297" s="507">
        <v>130</v>
      </c>
      <c r="G297" s="420">
        <v>625</v>
      </c>
      <c r="H297" s="422" t="s">
        <v>2075</v>
      </c>
      <c r="I297" s="420" t="s">
        <v>2076</v>
      </c>
    </row>
    <row r="298" spans="1:9" ht="15" x14ac:dyDescent="0.2">
      <c r="A298" s="419">
        <v>281</v>
      </c>
      <c r="B298" s="419" t="s">
        <v>494</v>
      </c>
      <c r="C298" s="509"/>
      <c r="D298" s="509"/>
      <c r="E298" s="509"/>
      <c r="F298" s="509"/>
      <c r="G298" s="420">
        <v>625</v>
      </c>
      <c r="H298" s="422" t="s">
        <v>2077</v>
      </c>
      <c r="I298" s="420" t="s">
        <v>2078</v>
      </c>
    </row>
    <row r="299" spans="1:9" ht="30" x14ac:dyDescent="0.2">
      <c r="A299" s="419">
        <v>282</v>
      </c>
      <c r="B299" s="419" t="s">
        <v>494</v>
      </c>
      <c r="C299" s="420" t="s">
        <v>2079</v>
      </c>
      <c r="D299" s="420" t="s">
        <v>2080</v>
      </c>
      <c r="E299" s="420" t="s">
        <v>1882</v>
      </c>
      <c r="F299" s="420" t="s">
        <v>2081</v>
      </c>
      <c r="G299" s="420">
        <v>2500</v>
      </c>
      <c r="H299" s="422" t="s">
        <v>2082</v>
      </c>
      <c r="I299" s="420" t="s">
        <v>2083</v>
      </c>
    </row>
    <row r="300" spans="1:9" ht="30" x14ac:dyDescent="0.2">
      <c r="A300" s="419">
        <v>283</v>
      </c>
      <c r="B300" s="419" t="s">
        <v>494</v>
      </c>
      <c r="C300" s="420" t="s">
        <v>2084</v>
      </c>
      <c r="D300" s="420" t="s">
        <v>2085</v>
      </c>
      <c r="E300" s="420" t="s">
        <v>2086</v>
      </c>
      <c r="F300" s="420">
        <v>110</v>
      </c>
      <c r="G300" s="420">
        <v>3200</v>
      </c>
      <c r="H300" s="422" t="s">
        <v>2087</v>
      </c>
      <c r="I300" s="420" t="s">
        <v>2088</v>
      </c>
    </row>
    <row r="301" spans="1:9" ht="30" customHeight="1" x14ac:dyDescent="0.2">
      <c r="A301" s="419">
        <v>284</v>
      </c>
      <c r="B301" s="419" t="s">
        <v>494</v>
      </c>
      <c r="C301" s="420" t="s">
        <v>2089</v>
      </c>
      <c r="D301" s="420" t="s">
        <v>888</v>
      </c>
      <c r="E301" s="420" t="s">
        <v>1493</v>
      </c>
      <c r="F301" s="420" t="s">
        <v>889</v>
      </c>
      <c r="G301" s="420">
        <v>1200</v>
      </c>
      <c r="H301" s="422" t="s">
        <v>890</v>
      </c>
      <c r="I301" s="420" t="s">
        <v>2090</v>
      </c>
    </row>
    <row r="302" spans="1:9" ht="45" x14ac:dyDescent="0.2">
      <c r="A302" s="419">
        <v>285</v>
      </c>
      <c r="B302" s="419" t="s">
        <v>494</v>
      </c>
      <c r="C302" s="420" t="s">
        <v>2091</v>
      </c>
      <c r="D302" s="420" t="s">
        <v>2092</v>
      </c>
      <c r="E302" s="420" t="s">
        <v>893</v>
      </c>
      <c r="F302" s="420" t="s">
        <v>2049</v>
      </c>
      <c r="G302" s="420">
        <v>650</v>
      </c>
      <c r="H302" s="422" t="s">
        <v>2093</v>
      </c>
      <c r="I302" s="420" t="s">
        <v>2094</v>
      </c>
    </row>
    <row r="303" spans="1:9" ht="45" x14ac:dyDescent="0.2">
      <c r="A303" s="419">
        <v>286</v>
      </c>
      <c r="B303" s="419" t="s">
        <v>494</v>
      </c>
      <c r="C303" s="420" t="s">
        <v>2095</v>
      </c>
      <c r="D303" s="420" t="s">
        <v>2096</v>
      </c>
      <c r="E303" s="420" t="s">
        <v>893</v>
      </c>
      <c r="F303" s="420" t="s">
        <v>2097</v>
      </c>
      <c r="G303" s="420">
        <v>2000</v>
      </c>
      <c r="H303" s="422" t="s">
        <v>2098</v>
      </c>
      <c r="I303" s="420" t="s">
        <v>2099</v>
      </c>
    </row>
    <row r="304" spans="1:9" ht="15" x14ac:dyDescent="0.2">
      <c r="A304" s="419">
        <v>287</v>
      </c>
      <c r="B304" s="419" t="s">
        <v>494</v>
      </c>
      <c r="C304" s="420" t="s">
        <v>2100</v>
      </c>
      <c r="D304" s="420" t="s">
        <v>2101</v>
      </c>
      <c r="E304" s="420" t="s">
        <v>893</v>
      </c>
      <c r="F304" s="420" t="s">
        <v>2102</v>
      </c>
      <c r="G304" s="420">
        <v>1250</v>
      </c>
      <c r="H304" s="422" t="s">
        <v>2103</v>
      </c>
      <c r="I304" s="420" t="s">
        <v>2104</v>
      </c>
    </row>
    <row r="305" spans="1:9" ht="15" x14ac:dyDescent="0.2">
      <c r="A305" s="419">
        <v>288</v>
      </c>
      <c r="B305" s="419" t="s">
        <v>494</v>
      </c>
      <c r="C305" s="420" t="s">
        <v>2105</v>
      </c>
      <c r="D305" s="420" t="s">
        <v>2106</v>
      </c>
      <c r="E305" s="420" t="s">
        <v>1493</v>
      </c>
      <c r="F305" s="420" t="s">
        <v>2107</v>
      </c>
      <c r="G305" s="420">
        <v>250</v>
      </c>
      <c r="H305" s="422" t="s">
        <v>1836</v>
      </c>
      <c r="I305" s="420" t="s">
        <v>1835</v>
      </c>
    </row>
    <row r="306" spans="1:9" ht="30" x14ac:dyDescent="0.2">
      <c r="A306" s="419">
        <v>289</v>
      </c>
      <c r="B306" s="419" t="s">
        <v>494</v>
      </c>
      <c r="C306" s="420" t="s">
        <v>2108</v>
      </c>
      <c r="D306" s="420" t="s">
        <v>2109</v>
      </c>
      <c r="E306" s="420" t="s">
        <v>1493</v>
      </c>
      <c r="F306" s="420" t="s">
        <v>2110</v>
      </c>
      <c r="G306" s="420">
        <v>250</v>
      </c>
      <c r="H306" s="422" t="s">
        <v>1838</v>
      </c>
      <c r="I306" s="420" t="s">
        <v>1837</v>
      </c>
    </row>
    <row r="307" spans="1:9" ht="15" x14ac:dyDescent="0.2">
      <c r="A307" s="419">
        <v>290</v>
      </c>
      <c r="B307" s="419" t="s">
        <v>494</v>
      </c>
      <c r="C307" s="420" t="s">
        <v>2111</v>
      </c>
      <c r="D307" s="420" t="s">
        <v>2112</v>
      </c>
      <c r="E307" s="420" t="s">
        <v>1493</v>
      </c>
      <c r="F307" s="420" t="s">
        <v>2425</v>
      </c>
      <c r="G307" s="420">
        <v>250</v>
      </c>
      <c r="H307" s="422" t="s">
        <v>1840</v>
      </c>
      <c r="I307" s="420" t="s">
        <v>1839</v>
      </c>
    </row>
    <row r="308" spans="1:9" ht="30" x14ac:dyDescent="0.2">
      <c r="A308" s="419">
        <v>291</v>
      </c>
      <c r="B308" s="419" t="s">
        <v>494</v>
      </c>
      <c r="C308" s="420" t="s">
        <v>2113</v>
      </c>
      <c r="D308" s="420" t="s">
        <v>2114</v>
      </c>
      <c r="E308" s="420" t="s">
        <v>1493</v>
      </c>
      <c r="F308" s="420" t="s">
        <v>2115</v>
      </c>
      <c r="G308" s="420">
        <v>250</v>
      </c>
      <c r="H308" s="422" t="s">
        <v>1842</v>
      </c>
      <c r="I308" s="420" t="s">
        <v>1841</v>
      </c>
    </row>
    <row r="309" spans="1:9" ht="30" x14ac:dyDescent="0.2">
      <c r="A309" s="419">
        <v>292</v>
      </c>
      <c r="B309" s="419" t="s">
        <v>494</v>
      </c>
      <c r="C309" s="420" t="s">
        <v>2116</v>
      </c>
      <c r="D309" s="420" t="s">
        <v>2117</v>
      </c>
      <c r="E309" s="420" t="s">
        <v>1493</v>
      </c>
      <c r="F309" s="420" t="s">
        <v>2119</v>
      </c>
      <c r="G309" s="420">
        <v>250</v>
      </c>
      <c r="H309" s="422" t="s">
        <v>1844</v>
      </c>
      <c r="I309" s="420" t="s">
        <v>1843</v>
      </c>
    </row>
    <row r="310" spans="1:9" ht="15" x14ac:dyDescent="0.2">
      <c r="A310" s="419">
        <v>293</v>
      </c>
      <c r="B310" s="419" t="s">
        <v>494</v>
      </c>
      <c r="C310" s="420" t="s">
        <v>2120</v>
      </c>
      <c r="D310" s="420" t="s">
        <v>2121</v>
      </c>
      <c r="E310" s="420" t="s">
        <v>1493</v>
      </c>
      <c r="F310" s="420" t="s">
        <v>2122</v>
      </c>
      <c r="G310" s="420">
        <v>250</v>
      </c>
      <c r="H310" s="422" t="s">
        <v>1846</v>
      </c>
      <c r="I310" s="420" t="s">
        <v>1845</v>
      </c>
    </row>
    <row r="311" spans="1:9" ht="15" x14ac:dyDescent="0.2">
      <c r="A311" s="419">
        <v>294</v>
      </c>
      <c r="B311" s="419" t="s">
        <v>494</v>
      </c>
      <c r="C311" s="420" t="s">
        <v>2123</v>
      </c>
      <c r="D311" s="420" t="s">
        <v>2124</v>
      </c>
      <c r="E311" s="420" t="s">
        <v>1493</v>
      </c>
      <c r="F311" s="420" t="s">
        <v>2125</v>
      </c>
      <c r="G311" s="420">
        <v>250</v>
      </c>
      <c r="H311" s="422" t="s">
        <v>1848</v>
      </c>
      <c r="I311" s="420" t="s">
        <v>1847</v>
      </c>
    </row>
    <row r="312" spans="1:9" ht="15" x14ac:dyDescent="0.2">
      <c r="A312" s="419">
        <v>295</v>
      </c>
      <c r="B312" s="419" t="s">
        <v>494</v>
      </c>
      <c r="C312" s="420" t="s">
        <v>2123</v>
      </c>
      <c r="D312" s="420" t="s">
        <v>2126</v>
      </c>
      <c r="E312" s="420" t="s">
        <v>1493</v>
      </c>
      <c r="F312" s="420" t="s">
        <v>2127</v>
      </c>
      <c r="G312" s="420">
        <v>250</v>
      </c>
      <c r="H312" s="422" t="s">
        <v>2128</v>
      </c>
      <c r="I312" s="420" t="s">
        <v>2426</v>
      </c>
    </row>
    <row r="313" spans="1:9" ht="15" x14ac:dyDescent="0.2">
      <c r="A313" s="419">
        <v>296</v>
      </c>
      <c r="B313" s="419" t="s">
        <v>494</v>
      </c>
      <c r="C313" s="420" t="s">
        <v>2129</v>
      </c>
      <c r="D313" s="420" t="s">
        <v>2130</v>
      </c>
      <c r="E313" s="420" t="s">
        <v>1493</v>
      </c>
      <c r="F313" s="420" t="s">
        <v>2131</v>
      </c>
      <c r="G313" s="420">
        <v>250</v>
      </c>
      <c r="H313" s="422" t="s">
        <v>1791</v>
      </c>
      <c r="I313" s="420" t="s">
        <v>1849</v>
      </c>
    </row>
    <row r="314" spans="1:9" ht="15" x14ac:dyDescent="0.2">
      <c r="A314" s="419">
        <v>297</v>
      </c>
      <c r="B314" s="419" t="s">
        <v>494</v>
      </c>
      <c r="C314" s="420" t="s">
        <v>2132</v>
      </c>
      <c r="D314" s="420" t="s">
        <v>2133</v>
      </c>
      <c r="E314" s="420" t="s">
        <v>1493</v>
      </c>
      <c r="F314" s="420" t="s">
        <v>2427</v>
      </c>
      <c r="G314" s="420">
        <v>250</v>
      </c>
      <c r="H314" s="422" t="s">
        <v>1789</v>
      </c>
      <c r="I314" s="420" t="s">
        <v>1850</v>
      </c>
    </row>
    <row r="315" spans="1:9" ht="15" x14ac:dyDescent="0.2">
      <c r="A315" s="419">
        <v>298</v>
      </c>
      <c r="B315" s="419" t="s">
        <v>494</v>
      </c>
      <c r="C315" s="420" t="s">
        <v>2134</v>
      </c>
      <c r="D315" s="420" t="s">
        <v>1630</v>
      </c>
      <c r="E315" s="420" t="s">
        <v>1493</v>
      </c>
      <c r="F315" s="420" t="s">
        <v>2135</v>
      </c>
      <c r="G315" s="420">
        <v>625</v>
      </c>
      <c r="H315" s="422" t="s">
        <v>1869</v>
      </c>
      <c r="I315" s="420" t="s">
        <v>2136</v>
      </c>
    </row>
    <row r="316" spans="1:9" ht="15" x14ac:dyDescent="0.2">
      <c r="A316" s="419">
        <v>299</v>
      </c>
      <c r="B316" s="419" t="s">
        <v>494</v>
      </c>
      <c r="C316" s="420" t="s">
        <v>2137</v>
      </c>
      <c r="D316" s="420" t="s">
        <v>1634</v>
      </c>
      <c r="E316" s="420" t="s">
        <v>1493</v>
      </c>
      <c r="F316" s="420" t="s">
        <v>2138</v>
      </c>
      <c r="G316" s="420">
        <v>375</v>
      </c>
      <c r="H316" s="422" t="s">
        <v>2139</v>
      </c>
      <c r="I316" s="420" t="s">
        <v>2140</v>
      </c>
    </row>
    <row r="317" spans="1:9" ht="30" x14ac:dyDescent="0.2">
      <c r="A317" s="419">
        <v>300</v>
      </c>
      <c r="B317" s="419" t="s">
        <v>494</v>
      </c>
      <c r="C317" s="420" t="s">
        <v>2141</v>
      </c>
      <c r="D317" s="420" t="s">
        <v>2142</v>
      </c>
      <c r="E317" s="420" t="s">
        <v>1493</v>
      </c>
      <c r="F317" s="420" t="s">
        <v>2143</v>
      </c>
      <c r="G317" s="420">
        <v>250</v>
      </c>
      <c r="H317" s="422" t="s">
        <v>1852</v>
      </c>
      <c r="I317" s="420" t="s">
        <v>1851</v>
      </c>
    </row>
    <row r="318" spans="1:9" ht="30" x14ac:dyDescent="0.2">
      <c r="A318" s="419">
        <v>301</v>
      </c>
      <c r="B318" s="419" t="s">
        <v>494</v>
      </c>
      <c r="C318" s="420" t="s">
        <v>2144</v>
      </c>
      <c r="D318" s="420" t="s">
        <v>2145</v>
      </c>
      <c r="E318" s="420" t="s">
        <v>1493</v>
      </c>
      <c r="F318" s="420" t="s">
        <v>1554</v>
      </c>
      <c r="G318" s="420">
        <v>1000</v>
      </c>
      <c r="H318" s="422" t="s">
        <v>1854</v>
      </c>
      <c r="I318" s="420" t="s">
        <v>1853</v>
      </c>
    </row>
    <row r="319" spans="1:9" ht="15" x14ac:dyDescent="0.2">
      <c r="A319" s="419">
        <v>302</v>
      </c>
      <c r="B319" s="419" t="s">
        <v>494</v>
      </c>
      <c r="C319" s="420" t="s">
        <v>2146</v>
      </c>
      <c r="D319" s="420" t="s">
        <v>1769</v>
      </c>
      <c r="E319" s="420" t="s">
        <v>1493</v>
      </c>
      <c r="F319" s="420" t="s">
        <v>2147</v>
      </c>
      <c r="G319" s="420">
        <v>453.08</v>
      </c>
      <c r="H319" s="422" t="s">
        <v>1856</v>
      </c>
      <c r="I319" s="420" t="s">
        <v>1855</v>
      </c>
    </row>
    <row r="320" spans="1:9" ht="15" x14ac:dyDescent="0.2">
      <c r="A320" s="419">
        <v>303</v>
      </c>
      <c r="B320" s="419" t="s">
        <v>494</v>
      </c>
      <c r="C320" s="420" t="s">
        <v>2148</v>
      </c>
      <c r="D320" s="420" t="s">
        <v>2149</v>
      </c>
      <c r="E320" s="420" t="s">
        <v>699</v>
      </c>
      <c r="F320" s="420" t="s">
        <v>2150</v>
      </c>
      <c r="G320" s="420">
        <v>375</v>
      </c>
      <c r="H320" s="422" t="s">
        <v>2151</v>
      </c>
      <c r="I320" s="420" t="s">
        <v>2152</v>
      </c>
    </row>
    <row r="321" spans="1:9" ht="45" x14ac:dyDescent="0.2">
      <c r="A321" s="419">
        <v>304</v>
      </c>
      <c r="B321" s="419" t="s">
        <v>494</v>
      </c>
      <c r="C321" s="420" t="s">
        <v>2153</v>
      </c>
      <c r="D321" s="420" t="s">
        <v>2154</v>
      </c>
      <c r="E321" s="420" t="s">
        <v>699</v>
      </c>
      <c r="F321" s="420" t="s">
        <v>681</v>
      </c>
      <c r="G321" s="420">
        <v>375</v>
      </c>
      <c r="H321" s="422" t="s">
        <v>2155</v>
      </c>
      <c r="I321" s="420" t="s">
        <v>2156</v>
      </c>
    </row>
    <row r="322" spans="1:9" ht="30" x14ac:dyDescent="0.2">
      <c r="A322" s="419">
        <v>305</v>
      </c>
      <c r="B322" s="419" t="s">
        <v>494</v>
      </c>
      <c r="C322" s="420" t="s">
        <v>2157</v>
      </c>
      <c r="D322" s="420" t="s">
        <v>2158</v>
      </c>
      <c r="E322" s="420" t="s">
        <v>1493</v>
      </c>
      <c r="F322" s="420" t="s">
        <v>2159</v>
      </c>
      <c r="G322" s="420">
        <v>625</v>
      </c>
      <c r="H322" s="422" t="s">
        <v>2160</v>
      </c>
      <c r="I322" s="420" t="s">
        <v>2161</v>
      </c>
    </row>
    <row r="323" spans="1:9" ht="30" x14ac:dyDescent="0.2">
      <c r="A323" s="419">
        <v>306</v>
      </c>
      <c r="B323" s="419" t="s">
        <v>494</v>
      </c>
      <c r="C323" s="420" t="s">
        <v>2162</v>
      </c>
      <c r="D323" s="420" t="s">
        <v>2163</v>
      </c>
      <c r="E323" s="420" t="s">
        <v>1493</v>
      </c>
      <c r="F323" s="420" t="s">
        <v>681</v>
      </c>
      <c r="G323" s="420">
        <v>375</v>
      </c>
      <c r="H323" s="422" t="s">
        <v>2164</v>
      </c>
      <c r="I323" s="420" t="s">
        <v>2428</v>
      </c>
    </row>
    <row r="324" spans="1:9" ht="15" x14ac:dyDescent="0.2">
      <c r="A324" s="419">
        <v>307</v>
      </c>
      <c r="B324" s="419" t="s">
        <v>494</v>
      </c>
      <c r="C324" s="420" t="s">
        <v>2165</v>
      </c>
      <c r="D324" s="420" t="s">
        <v>2166</v>
      </c>
      <c r="E324" s="420" t="s">
        <v>1493</v>
      </c>
      <c r="F324" s="420" t="s">
        <v>2167</v>
      </c>
      <c r="G324" s="420">
        <v>412.5</v>
      </c>
      <c r="H324" s="422" t="s">
        <v>2168</v>
      </c>
      <c r="I324" s="420" t="s">
        <v>2169</v>
      </c>
    </row>
    <row r="325" spans="1:9" ht="60" x14ac:dyDescent="0.2">
      <c r="A325" s="419">
        <v>308</v>
      </c>
      <c r="B325" s="419" t="s">
        <v>494</v>
      </c>
      <c r="C325" s="420" t="s">
        <v>2429</v>
      </c>
      <c r="D325" s="420" t="s">
        <v>2172</v>
      </c>
      <c r="E325" s="420" t="s">
        <v>964</v>
      </c>
      <c r="F325" s="420" t="s">
        <v>504</v>
      </c>
      <c r="G325" s="420">
        <v>600</v>
      </c>
      <c r="H325" s="422" t="s">
        <v>2173</v>
      </c>
      <c r="I325" s="420" t="s">
        <v>2174</v>
      </c>
    </row>
    <row r="326" spans="1:9" ht="15" x14ac:dyDescent="0.2">
      <c r="A326" s="368" t="s">
        <v>261</v>
      </c>
      <c r="B326" s="368"/>
      <c r="C326" s="369"/>
      <c r="D326" s="369"/>
      <c r="E326" s="369"/>
      <c r="F326" s="369"/>
      <c r="G326" s="369"/>
      <c r="H326" s="369"/>
      <c r="I326" s="369"/>
    </row>
    <row r="327" spans="1:9" x14ac:dyDescent="0.2">
      <c r="A327" s="188"/>
      <c r="B327" s="188"/>
      <c r="C327" s="188"/>
      <c r="D327" s="188"/>
      <c r="E327" s="188"/>
      <c r="F327" s="188"/>
      <c r="G327" s="188"/>
      <c r="H327" s="188"/>
      <c r="I327" s="188"/>
    </row>
    <row r="328" spans="1:9" x14ac:dyDescent="0.2">
      <c r="A328" s="188"/>
      <c r="B328" s="188"/>
      <c r="C328" s="188"/>
      <c r="D328" s="188"/>
      <c r="E328" s="188"/>
      <c r="F328" s="188"/>
      <c r="G328" s="188"/>
      <c r="H328" s="188"/>
      <c r="I328" s="188"/>
    </row>
    <row r="329" spans="1:9" ht="15" x14ac:dyDescent="0.3">
      <c r="A329" s="370"/>
      <c r="B329" s="370"/>
      <c r="C329" s="188"/>
      <c r="D329" s="188"/>
      <c r="E329" s="188"/>
      <c r="F329" s="188"/>
      <c r="G329" s="188"/>
      <c r="H329" s="188"/>
      <c r="I329" s="188"/>
    </row>
    <row r="330" spans="1:9" ht="15" x14ac:dyDescent="0.3">
      <c r="A330" s="21"/>
      <c r="B330" s="21"/>
      <c r="C330" s="371" t="s">
        <v>96</v>
      </c>
      <c r="D330" s="21"/>
      <c r="E330" s="21"/>
      <c r="F330" s="19"/>
      <c r="G330" s="21"/>
      <c r="H330" s="21"/>
      <c r="I330" s="21"/>
    </row>
    <row r="331" spans="1:9" ht="15" x14ac:dyDescent="0.3">
      <c r="A331" s="21"/>
      <c r="B331" s="21"/>
      <c r="C331" s="21"/>
      <c r="D331" s="510"/>
      <c r="E331" s="510"/>
      <c r="G331" s="191"/>
      <c r="H331" s="372"/>
    </row>
    <row r="332" spans="1:9" ht="15" x14ac:dyDescent="0.3">
      <c r="C332" s="21"/>
      <c r="D332" s="511" t="s">
        <v>251</v>
      </c>
      <c r="E332" s="511"/>
      <c r="G332" s="512" t="s">
        <v>457</v>
      </c>
      <c r="H332" s="512"/>
    </row>
    <row r="333" spans="1:9" ht="15" x14ac:dyDescent="0.3">
      <c r="C333" s="21"/>
      <c r="D333" s="21"/>
      <c r="E333" s="21"/>
      <c r="G333" s="513"/>
      <c r="H333" s="513"/>
    </row>
    <row r="334" spans="1:9" ht="15" x14ac:dyDescent="0.3">
      <c r="C334" s="21"/>
      <c r="D334" s="514" t="s">
        <v>127</v>
      </c>
      <c r="E334" s="514"/>
      <c r="G334" s="513"/>
      <c r="H334" s="513"/>
    </row>
  </sheetData>
  <mergeCells count="45">
    <mergeCell ref="E164:E166"/>
    <mergeCell ref="F164:F166"/>
    <mergeCell ref="G164:G166"/>
    <mergeCell ref="C297:C298"/>
    <mergeCell ref="D297:D298"/>
    <mergeCell ref="E297:E298"/>
    <mergeCell ref="F297:F298"/>
    <mergeCell ref="D331:E331"/>
    <mergeCell ref="D332:E332"/>
    <mergeCell ref="G332:H334"/>
    <mergeCell ref="D334:E334"/>
    <mergeCell ref="A31:A32"/>
    <mergeCell ref="B31:B32"/>
    <mergeCell ref="C31:C32"/>
    <mergeCell ref="D31:D32"/>
    <mergeCell ref="E31:E32"/>
    <mergeCell ref="F31:F32"/>
    <mergeCell ref="A65:A68"/>
    <mergeCell ref="B65:B68"/>
    <mergeCell ref="C65:C68"/>
    <mergeCell ref="D65:D68"/>
    <mergeCell ref="E65:E68"/>
    <mergeCell ref="F65:F68"/>
    <mergeCell ref="F10:F11"/>
    <mergeCell ref="A16:A17"/>
    <mergeCell ref="B16:B17"/>
    <mergeCell ref="C16:C17"/>
    <mergeCell ref="D16:D17"/>
    <mergeCell ref="E16:E17"/>
    <mergeCell ref="F16:F17"/>
    <mergeCell ref="A10:A11"/>
    <mergeCell ref="B10:B11"/>
    <mergeCell ref="C10:C11"/>
    <mergeCell ref="D10:D11"/>
    <mergeCell ref="E10:E11"/>
    <mergeCell ref="F71:F72"/>
    <mergeCell ref="A71:A72"/>
    <mergeCell ref="B71:B72"/>
    <mergeCell ref="C71:C72"/>
    <mergeCell ref="D71:D72"/>
    <mergeCell ref="E71:E72"/>
    <mergeCell ref="A164:A166"/>
    <mergeCell ref="B164:B166"/>
    <mergeCell ref="C164:C166"/>
    <mergeCell ref="D164:D166"/>
  </mergeCells>
  <dataValidations count="1">
    <dataValidation type="list" allowBlank="1" showInputMessage="1" showErrorMessage="1" sqref="B9:B10 B12:B16 B69:B71 B33:B65 B18:B31 B73:B164 B167:B3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topLeftCell="A10" zoomScale="80" zoomScaleNormal="100" zoomScaleSheetLayoutView="80" workbookViewId="0">
      <selection activeCell="N21" sqref="N21"/>
    </sheetView>
  </sheetViews>
  <sheetFormatPr defaultColWidth="9.140625" defaultRowHeight="12.75" x14ac:dyDescent="0.2"/>
  <cols>
    <col min="1" max="1" width="6.85546875" style="364" customWidth="1"/>
    <col min="2" max="2" width="14.85546875" style="364" customWidth="1"/>
    <col min="3" max="3" width="21.140625" style="364" customWidth="1"/>
    <col min="4" max="5" width="12.7109375" style="364" customWidth="1"/>
    <col min="6" max="6" width="13.42578125" style="364" bestFit="1" customWidth="1"/>
    <col min="7" max="7" width="15.28515625" style="364" customWidth="1"/>
    <col min="8" max="8" width="23.85546875" style="364" customWidth="1"/>
    <col min="9" max="9" width="12.140625" style="364" bestFit="1" customWidth="1"/>
    <col min="10" max="10" width="19" style="364" customWidth="1"/>
    <col min="11" max="11" width="17.7109375" style="364" customWidth="1"/>
    <col min="12" max="16384" width="9.140625" style="364"/>
  </cols>
  <sheetData>
    <row r="1" spans="1:12" s="192" customFormat="1" ht="15" x14ac:dyDescent="0.2">
      <c r="A1" s="185" t="s">
        <v>288</v>
      </c>
      <c r="B1" s="185"/>
      <c r="C1" s="185"/>
      <c r="D1" s="186"/>
      <c r="E1" s="186"/>
      <c r="F1" s="186"/>
      <c r="G1" s="186"/>
      <c r="H1" s="186"/>
      <c r="I1" s="186"/>
      <c r="J1" s="186"/>
      <c r="K1" s="351" t="s">
        <v>97</v>
      </c>
    </row>
    <row r="2" spans="1:12" s="192" customFormat="1" ht="15" x14ac:dyDescent="0.3">
      <c r="A2" s="145" t="s">
        <v>128</v>
      </c>
      <c r="B2" s="145"/>
      <c r="C2" s="145"/>
      <c r="D2" s="186"/>
      <c r="E2" s="186"/>
      <c r="F2" s="186"/>
      <c r="G2" s="186"/>
      <c r="H2" s="186"/>
      <c r="I2" s="186"/>
      <c r="J2" s="186"/>
      <c r="K2" s="348" t="str">
        <f>'ფორმა N1'!L2</f>
        <v>01.11-17.11.2020</v>
      </c>
    </row>
    <row r="3" spans="1:12" s="192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8"/>
      <c r="L3" s="364"/>
    </row>
    <row r="4" spans="1:12" s="192" customFormat="1" ht="15" x14ac:dyDescent="0.3">
      <c r="A4" s="112" t="s">
        <v>257</v>
      </c>
      <c r="B4" s="112"/>
      <c r="C4" s="112"/>
      <c r="D4" s="112"/>
      <c r="E4" s="112"/>
      <c r="F4" s="359"/>
      <c r="G4" s="187"/>
      <c r="H4" s="186"/>
      <c r="I4" s="186"/>
      <c r="J4" s="186"/>
      <c r="K4" s="186"/>
    </row>
    <row r="5" spans="1:12" ht="15" x14ac:dyDescent="0.3">
      <c r="A5" s="360" t="str">
        <f>'ფორმა N1'!A5</f>
        <v>მ.პ.გ. ქართული ოცნება დემოკრატიული საქართველო</v>
      </c>
      <c r="B5" s="360"/>
      <c r="C5" s="360"/>
      <c r="D5" s="361"/>
      <c r="E5" s="361"/>
      <c r="F5" s="361"/>
      <c r="G5" s="362"/>
      <c r="H5" s="363"/>
      <c r="I5" s="363"/>
      <c r="J5" s="363"/>
      <c r="K5" s="362"/>
    </row>
    <row r="6" spans="1:12" s="192" customFormat="1" ht="13.5" x14ac:dyDescent="0.2">
      <c r="A6" s="139"/>
      <c r="B6" s="139"/>
      <c r="C6" s="139"/>
      <c r="D6" s="365"/>
      <c r="E6" s="365"/>
      <c r="F6" s="365"/>
      <c r="G6" s="186"/>
      <c r="H6" s="186"/>
      <c r="I6" s="186"/>
      <c r="J6" s="186"/>
      <c r="K6" s="186"/>
    </row>
    <row r="7" spans="1:12" s="192" customFormat="1" ht="60" x14ac:dyDescent="0.2">
      <c r="A7" s="366" t="s">
        <v>64</v>
      </c>
      <c r="B7" s="366" t="s">
        <v>450</v>
      </c>
      <c r="C7" s="366" t="s">
        <v>231</v>
      </c>
      <c r="D7" s="367" t="s">
        <v>228</v>
      </c>
      <c r="E7" s="367" t="s">
        <v>229</v>
      </c>
      <c r="F7" s="367" t="s">
        <v>322</v>
      </c>
      <c r="G7" s="367" t="s">
        <v>230</v>
      </c>
      <c r="H7" s="367" t="s">
        <v>458</v>
      </c>
      <c r="I7" s="367" t="s">
        <v>227</v>
      </c>
      <c r="J7" s="367" t="s">
        <v>455</v>
      </c>
      <c r="K7" s="367" t="s">
        <v>456</v>
      </c>
    </row>
    <row r="8" spans="1:12" s="192" customFormat="1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6">
        <v>9</v>
      </c>
      <c r="J8" s="366">
        <v>10</v>
      </c>
      <c r="K8" s="367">
        <v>11</v>
      </c>
    </row>
    <row r="9" spans="1:12" s="192" customFormat="1" ht="30" x14ac:dyDescent="0.2">
      <c r="A9" s="419">
        <v>1</v>
      </c>
      <c r="B9" s="419" t="s">
        <v>966</v>
      </c>
      <c r="C9" s="419" t="s">
        <v>967</v>
      </c>
      <c r="D9" s="420" t="s">
        <v>968</v>
      </c>
      <c r="E9" s="420" t="s">
        <v>969</v>
      </c>
      <c r="F9" s="420">
        <v>2012</v>
      </c>
      <c r="G9" s="420" t="s">
        <v>970</v>
      </c>
      <c r="H9" s="420">
        <v>66066.13</v>
      </c>
      <c r="I9" s="420" t="s">
        <v>971</v>
      </c>
      <c r="J9" s="420"/>
      <c r="K9" s="420"/>
    </row>
    <row r="10" spans="1:12" s="192" customFormat="1" ht="15" x14ac:dyDescent="0.2">
      <c r="A10" s="419">
        <v>2</v>
      </c>
      <c r="B10" s="419" t="s">
        <v>966</v>
      </c>
      <c r="C10" s="419" t="s">
        <v>972</v>
      </c>
      <c r="D10" s="420" t="s">
        <v>973</v>
      </c>
      <c r="E10" s="420" t="s">
        <v>974</v>
      </c>
      <c r="F10" s="420">
        <v>2016</v>
      </c>
      <c r="G10" s="420" t="s">
        <v>975</v>
      </c>
      <c r="H10" s="420">
        <v>24874.959999999999</v>
      </c>
      <c r="I10" s="420" t="s">
        <v>976</v>
      </c>
      <c r="J10" s="420"/>
      <c r="K10" s="420"/>
    </row>
    <row r="11" spans="1:12" s="192" customFormat="1" ht="15" x14ac:dyDescent="0.2">
      <c r="A11" s="419">
        <v>3</v>
      </c>
      <c r="B11" s="419" t="s">
        <v>966</v>
      </c>
      <c r="C11" s="419" t="s">
        <v>972</v>
      </c>
      <c r="D11" s="420" t="s">
        <v>973</v>
      </c>
      <c r="E11" s="420" t="s">
        <v>974</v>
      </c>
      <c r="F11" s="420">
        <v>2016</v>
      </c>
      <c r="G11" s="420" t="s">
        <v>977</v>
      </c>
      <c r="H11" s="420">
        <v>24874.959999999999</v>
      </c>
      <c r="I11" s="420" t="s">
        <v>976</v>
      </c>
      <c r="J11" s="420"/>
      <c r="K11" s="420"/>
    </row>
    <row r="12" spans="1:12" s="192" customFormat="1" ht="15" x14ac:dyDescent="0.2">
      <c r="A12" s="419">
        <v>4</v>
      </c>
      <c r="B12" s="419" t="s">
        <v>966</v>
      </c>
      <c r="C12" s="419" t="s">
        <v>972</v>
      </c>
      <c r="D12" s="420" t="s">
        <v>973</v>
      </c>
      <c r="E12" s="420" t="s">
        <v>974</v>
      </c>
      <c r="F12" s="420">
        <v>2016</v>
      </c>
      <c r="G12" s="420" t="s">
        <v>978</v>
      </c>
      <c r="H12" s="420">
        <v>24874.959999999999</v>
      </c>
      <c r="I12" s="420" t="s">
        <v>976</v>
      </c>
      <c r="J12" s="420"/>
      <c r="K12" s="420"/>
    </row>
    <row r="13" spans="1:12" s="192" customFormat="1" ht="15" x14ac:dyDescent="0.2">
      <c r="A13" s="419">
        <v>5</v>
      </c>
      <c r="B13" s="419" t="s">
        <v>966</v>
      </c>
      <c r="C13" s="419" t="s">
        <v>972</v>
      </c>
      <c r="D13" s="420" t="s">
        <v>973</v>
      </c>
      <c r="E13" s="420" t="s">
        <v>974</v>
      </c>
      <c r="F13" s="420">
        <v>2016</v>
      </c>
      <c r="G13" s="420" t="s">
        <v>979</v>
      </c>
      <c r="H13" s="420">
        <v>24874.959999999999</v>
      </c>
      <c r="I13" s="420" t="s">
        <v>976</v>
      </c>
      <c r="J13" s="420"/>
      <c r="K13" s="420"/>
    </row>
    <row r="14" spans="1:12" s="192" customFormat="1" ht="15" x14ac:dyDescent="0.2">
      <c r="A14" s="419">
        <v>6</v>
      </c>
      <c r="B14" s="419" t="s">
        <v>966</v>
      </c>
      <c r="C14" s="419" t="s">
        <v>972</v>
      </c>
      <c r="D14" s="420" t="s">
        <v>973</v>
      </c>
      <c r="E14" s="420" t="s">
        <v>974</v>
      </c>
      <c r="F14" s="420">
        <v>2016</v>
      </c>
      <c r="G14" s="420" t="s">
        <v>980</v>
      </c>
      <c r="H14" s="420">
        <v>23250.45</v>
      </c>
      <c r="I14" s="420" t="s">
        <v>976</v>
      </c>
      <c r="J14" s="420"/>
      <c r="K14" s="420"/>
    </row>
    <row r="15" spans="1:12" s="192" customFormat="1" ht="15" x14ac:dyDescent="0.2">
      <c r="A15" s="419">
        <v>7</v>
      </c>
      <c r="B15" s="419" t="s">
        <v>966</v>
      </c>
      <c r="C15" s="419" t="s">
        <v>972</v>
      </c>
      <c r="D15" s="420" t="s">
        <v>973</v>
      </c>
      <c r="E15" s="420" t="s">
        <v>974</v>
      </c>
      <c r="F15" s="420">
        <v>2016</v>
      </c>
      <c r="G15" s="420" t="s">
        <v>981</v>
      </c>
      <c r="H15" s="420">
        <v>23250.45</v>
      </c>
      <c r="I15" s="420" t="s">
        <v>976</v>
      </c>
      <c r="J15" s="420"/>
      <c r="K15" s="420"/>
    </row>
    <row r="16" spans="1:12" s="192" customFormat="1" ht="15" x14ac:dyDescent="0.2">
      <c r="A16" s="419">
        <v>8</v>
      </c>
      <c r="B16" s="419" t="s">
        <v>966</v>
      </c>
      <c r="C16" s="419" t="s">
        <v>972</v>
      </c>
      <c r="D16" s="420" t="s">
        <v>973</v>
      </c>
      <c r="E16" s="420" t="s">
        <v>974</v>
      </c>
      <c r="F16" s="420">
        <v>2016</v>
      </c>
      <c r="G16" s="420" t="s">
        <v>982</v>
      </c>
      <c r="H16" s="420">
        <v>23250.45</v>
      </c>
      <c r="I16" s="420" t="s">
        <v>976</v>
      </c>
      <c r="J16" s="420"/>
      <c r="K16" s="420"/>
    </row>
    <row r="17" spans="1:11" s="192" customFormat="1" ht="15" x14ac:dyDescent="0.2">
      <c r="A17" s="419">
        <v>9</v>
      </c>
      <c r="B17" s="419" t="s">
        <v>966</v>
      </c>
      <c r="C17" s="419" t="s">
        <v>972</v>
      </c>
      <c r="D17" s="420" t="s">
        <v>973</v>
      </c>
      <c r="E17" s="420" t="s">
        <v>974</v>
      </c>
      <c r="F17" s="420">
        <v>2016</v>
      </c>
      <c r="G17" s="420" t="s">
        <v>983</v>
      </c>
      <c r="H17" s="420">
        <v>23250.45</v>
      </c>
      <c r="I17" s="420" t="s">
        <v>976</v>
      </c>
      <c r="J17" s="420"/>
      <c r="K17" s="420"/>
    </row>
    <row r="18" spans="1:11" s="192" customFormat="1" ht="15" x14ac:dyDescent="0.2">
      <c r="A18" s="419">
        <v>10</v>
      </c>
      <c r="B18" s="419" t="s">
        <v>966</v>
      </c>
      <c r="C18" s="419" t="s">
        <v>972</v>
      </c>
      <c r="D18" s="420" t="s">
        <v>973</v>
      </c>
      <c r="E18" s="420" t="s">
        <v>974</v>
      </c>
      <c r="F18" s="420">
        <v>2016</v>
      </c>
      <c r="G18" s="420" t="s">
        <v>984</v>
      </c>
      <c r="H18" s="420">
        <v>23250.45</v>
      </c>
      <c r="I18" s="420" t="s">
        <v>976</v>
      </c>
      <c r="J18" s="420"/>
      <c r="K18" s="420"/>
    </row>
    <row r="19" spans="1:11" s="192" customFormat="1" ht="15" x14ac:dyDescent="0.2">
      <c r="A19" s="419">
        <v>11</v>
      </c>
      <c r="B19" s="419" t="s">
        <v>966</v>
      </c>
      <c r="C19" s="419" t="s">
        <v>972</v>
      </c>
      <c r="D19" s="420" t="s">
        <v>973</v>
      </c>
      <c r="E19" s="420" t="s">
        <v>974</v>
      </c>
      <c r="F19" s="420">
        <v>2016</v>
      </c>
      <c r="G19" s="420" t="s">
        <v>985</v>
      </c>
      <c r="H19" s="420">
        <v>24757.46</v>
      </c>
      <c r="I19" s="420" t="s">
        <v>976</v>
      </c>
      <c r="J19" s="420"/>
      <c r="K19" s="420"/>
    </row>
    <row r="20" spans="1:11" s="192" customFormat="1" ht="15" x14ac:dyDescent="0.2">
      <c r="A20" s="419">
        <v>12</v>
      </c>
      <c r="B20" s="419" t="s">
        <v>494</v>
      </c>
      <c r="C20" s="419" t="s">
        <v>972</v>
      </c>
      <c r="D20" s="420" t="s">
        <v>986</v>
      </c>
      <c r="E20" s="420" t="s">
        <v>987</v>
      </c>
      <c r="F20" s="420">
        <v>2008</v>
      </c>
      <c r="G20" s="420" t="s">
        <v>988</v>
      </c>
      <c r="H20" s="420">
        <v>300</v>
      </c>
      <c r="I20" s="420"/>
      <c r="J20" s="420">
        <v>204876642</v>
      </c>
      <c r="K20" s="420" t="s">
        <v>989</v>
      </c>
    </row>
    <row r="21" spans="1:11" s="192" customFormat="1" ht="60" x14ac:dyDescent="0.2">
      <c r="A21" s="419">
        <v>13</v>
      </c>
      <c r="B21" s="419" t="s">
        <v>494</v>
      </c>
      <c r="C21" s="419" t="s">
        <v>990</v>
      </c>
      <c r="D21" s="420" t="s">
        <v>991</v>
      </c>
      <c r="E21" s="420" t="s">
        <v>992</v>
      </c>
      <c r="F21" s="420">
        <v>2011</v>
      </c>
      <c r="G21" s="420" t="s">
        <v>993</v>
      </c>
      <c r="H21" s="420">
        <v>600</v>
      </c>
      <c r="I21" s="420"/>
      <c r="J21" s="420">
        <v>404411837</v>
      </c>
      <c r="K21" s="420" t="s">
        <v>994</v>
      </c>
    </row>
    <row r="22" spans="1:11" s="192" customFormat="1" ht="60" x14ac:dyDescent="0.2">
      <c r="A22" s="419">
        <v>14</v>
      </c>
      <c r="B22" s="419" t="s">
        <v>494</v>
      </c>
      <c r="C22" s="419" t="s">
        <v>990</v>
      </c>
      <c r="D22" s="420" t="s">
        <v>991</v>
      </c>
      <c r="E22" s="420" t="s">
        <v>992</v>
      </c>
      <c r="F22" s="420">
        <v>2011</v>
      </c>
      <c r="G22" s="420" t="s">
        <v>995</v>
      </c>
      <c r="H22" s="420">
        <v>600</v>
      </c>
      <c r="I22" s="420"/>
      <c r="J22" s="420">
        <v>404411837</v>
      </c>
      <c r="K22" s="420" t="s">
        <v>994</v>
      </c>
    </row>
    <row r="23" spans="1:11" s="192" customFormat="1" ht="60" x14ac:dyDescent="0.2">
      <c r="A23" s="419">
        <v>15</v>
      </c>
      <c r="B23" s="419" t="s">
        <v>494</v>
      </c>
      <c r="C23" s="419" t="s">
        <v>990</v>
      </c>
      <c r="D23" s="420" t="s">
        <v>991</v>
      </c>
      <c r="E23" s="420" t="s">
        <v>992</v>
      </c>
      <c r="F23" s="420">
        <v>2011</v>
      </c>
      <c r="G23" s="420" t="s">
        <v>996</v>
      </c>
      <c r="H23" s="420">
        <v>600</v>
      </c>
      <c r="I23" s="420"/>
      <c r="J23" s="420">
        <v>404411837</v>
      </c>
      <c r="K23" s="420" t="s">
        <v>994</v>
      </c>
    </row>
    <row r="24" spans="1:11" s="192" customFormat="1" ht="15" x14ac:dyDescent="0.2">
      <c r="A24" s="419">
        <v>16</v>
      </c>
      <c r="B24" s="419" t="s">
        <v>494</v>
      </c>
      <c r="C24" s="419" t="s">
        <v>1265</v>
      </c>
      <c r="D24" s="420" t="s">
        <v>1266</v>
      </c>
      <c r="E24" s="420" t="s">
        <v>1267</v>
      </c>
      <c r="F24" s="420">
        <v>2002</v>
      </c>
      <c r="G24" s="420" t="s">
        <v>1268</v>
      </c>
      <c r="H24" s="428">
        <v>382.65</v>
      </c>
      <c r="I24" s="420"/>
      <c r="J24" s="428">
        <v>61001012911</v>
      </c>
      <c r="K24" s="428" t="s">
        <v>1269</v>
      </c>
    </row>
    <row r="25" spans="1:11" s="192" customFormat="1" ht="30" x14ac:dyDescent="0.2">
      <c r="A25" s="419">
        <v>17</v>
      </c>
      <c r="B25" s="419" t="s">
        <v>494</v>
      </c>
      <c r="C25" s="419" t="s">
        <v>990</v>
      </c>
      <c r="D25" s="420" t="s">
        <v>997</v>
      </c>
      <c r="E25" s="420" t="s">
        <v>1262</v>
      </c>
      <c r="F25" s="420">
        <v>2006</v>
      </c>
      <c r="G25" s="420" t="s">
        <v>1263</v>
      </c>
      <c r="H25" s="428">
        <v>1000</v>
      </c>
      <c r="I25" s="420"/>
      <c r="J25" s="428">
        <v>40001006995</v>
      </c>
      <c r="K25" s="428" t="s">
        <v>1264</v>
      </c>
    </row>
    <row r="26" spans="1:11" s="192" customFormat="1" ht="30" x14ac:dyDescent="0.2">
      <c r="A26" s="419">
        <v>18</v>
      </c>
      <c r="B26" s="419" t="s">
        <v>494</v>
      </c>
      <c r="C26" s="419" t="s">
        <v>2362</v>
      </c>
      <c r="D26" s="420" t="s">
        <v>2363</v>
      </c>
      <c r="E26" s="420" t="s">
        <v>2364</v>
      </c>
      <c r="F26" s="420">
        <v>2015</v>
      </c>
      <c r="G26" s="420" t="s">
        <v>2365</v>
      </c>
      <c r="H26" s="428">
        <v>300</v>
      </c>
      <c r="I26" s="420"/>
      <c r="J26" s="428">
        <v>206267494</v>
      </c>
      <c r="K26" s="428" t="s">
        <v>2366</v>
      </c>
    </row>
    <row r="27" spans="1:11" s="192" customFormat="1" ht="15" x14ac:dyDescent="0.2">
      <c r="A27" s="368" t="s">
        <v>261</v>
      </c>
      <c r="B27" s="368"/>
      <c r="C27" s="368"/>
      <c r="D27" s="369"/>
      <c r="E27" s="369"/>
      <c r="F27" s="369"/>
      <c r="G27" s="369"/>
      <c r="H27" s="369"/>
      <c r="I27" s="369"/>
      <c r="J27" s="369"/>
      <c r="K27" s="369"/>
    </row>
    <row r="28" spans="1:11" x14ac:dyDescent="0.2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</row>
    <row r="29" spans="1:11" x14ac:dyDescent="0.2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</row>
    <row r="30" spans="1:11" ht="15" x14ac:dyDescent="0.3">
      <c r="A30" s="374"/>
      <c r="B30" s="374"/>
      <c r="C30" s="374"/>
      <c r="D30" s="373"/>
      <c r="E30" s="373"/>
      <c r="F30" s="373"/>
      <c r="G30" s="373"/>
      <c r="H30" s="373"/>
      <c r="I30" s="373"/>
      <c r="J30" s="373"/>
      <c r="K30" s="373"/>
    </row>
    <row r="31" spans="1:11" ht="15" x14ac:dyDescent="0.3">
      <c r="A31" s="375"/>
      <c r="B31" s="375"/>
      <c r="C31" s="375"/>
      <c r="D31" s="376" t="s">
        <v>96</v>
      </c>
      <c r="E31" s="375"/>
      <c r="F31" s="375"/>
      <c r="G31" s="377"/>
      <c r="H31" s="375"/>
      <c r="I31" s="375"/>
      <c r="J31" s="375"/>
      <c r="K31" s="375"/>
    </row>
    <row r="32" spans="1:11" ht="15" x14ac:dyDescent="0.3">
      <c r="A32" s="375"/>
      <c r="B32" s="375"/>
      <c r="C32" s="375"/>
      <c r="D32" s="375"/>
      <c r="E32" s="378"/>
      <c r="F32" s="375"/>
      <c r="H32" s="378"/>
      <c r="I32" s="378"/>
      <c r="J32" s="379"/>
    </row>
    <row r="33" spans="4:9" ht="15" x14ac:dyDescent="0.3">
      <c r="D33" s="375"/>
      <c r="E33" s="380" t="s">
        <v>251</v>
      </c>
      <c r="F33" s="375"/>
      <c r="H33" s="381" t="s">
        <v>256</v>
      </c>
      <c r="I33" s="381"/>
    </row>
    <row r="34" spans="4:9" ht="15" x14ac:dyDescent="0.3">
      <c r="D34" s="375"/>
      <c r="E34" s="382" t="s">
        <v>127</v>
      </c>
      <c r="F34" s="375"/>
      <c r="H34" s="375" t="s">
        <v>252</v>
      </c>
      <c r="I34" s="375"/>
    </row>
    <row r="35" spans="4:9" ht="15" x14ac:dyDescent="0.3">
      <c r="D35" s="375"/>
      <c r="E35" s="38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10" zoomScale="80" zoomScaleNormal="100" zoomScaleSheetLayoutView="80" workbookViewId="0">
      <selection activeCell="M34" sqref="M34"/>
    </sheetView>
  </sheetViews>
  <sheetFormatPr defaultColWidth="9.140625" defaultRowHeight="12.75" x14ac:dyDescent="0.2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 x14ac:dyDescent="0.2">
      <c r="A1" s="134" t="s">
        <v>395</v>
      </c>
      <c r="B1" s="135"/>
      <c r="C1" s="135"/>
      <c r="D1" s="135"/>
      <c r="E1" s="135"/>
      <c r="F1" s="135"/>
      <c r="G1" s="135"/>
      <c r="H1" s="141"/>
      <c r="I1" s="76" t="s">
        <v>97</v>
      </c>
    </row>
    <row r="2" spans="1:13" customFormat="1" ht="15" x14ac:dyDescent="0.3">
      <c r="A2" s="103" t="s">
        <v>128</v>
      </c>
      <c r="B2" s="135"/>
      <c r="C2" s="135"/>
      <c r="D2" s="135"/>
      <c r="E2" s="135"/>
      <c r="F2" s="135"/>
      <c r="G2" s="135"/>
      <c r="H2" s="141"/>
      <c r="I2" s="197" t="str">
        <f>'ფორმა N1'!L2</f>
        <v>01.11-17.11.2020</v>
      </c>
    </row>
    <row r="3" spans="1:13" customFormat="1" ht="15" x14ac:dyDescent="0.2">
      <c r="A3" s="135"/>
      <c r="B3" s="135"/>
      <c r="C3" s="135"/>
      <c r="D3" s="135"/>
      <c r="E3" s="135"/>
      <c r="F3" s="135"/>
      <c r="G3" s="135"/>
      <c r="H3" s="138"/>
      <c r="I3" s="138"/>
      <c r="M3" s="177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5"/>
      <c r="E4" s="135"/>
      <c r="F4" s="135"/>
      <c r="G4" s="135"/>
      <c r="H4" s="135"/>
      <c r="I4" s="143"/>
    </row>
    <row r="5" spans="1:13" ht="15" x14ac:dyDescent="0.3">
      <c r="A5" s="198" t="str">
        <f>'ფორმა N1'!A5</f>
        <v>მ.პ.გ. ქართული ოცნება დემოკრატიული საქართველო</v>
      </c>
      <c r="B5" s="78"/>
      <c r="C5" s="78"/>
      <c r="D5" s="200"/>
      <c r="E5" s="200"/>
      <c r="F5" s="200"/>
      <c r="G5" s="200"/>
      <c r="H5" s="200"/>
      <c r="I5" s="199"/>
    </row>
    <row r="6" spans="1:1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 x14ac:dyDescent="0.2">
      <c r="A7" s="144" t="s">
        <v>64</v>
      </c>
      <c r="B7" s="133" t="s">
        <v>347</v>
      </c>
      <c r="C7" s="133" t="s">
        <v>348</v>
      </c>
      <c r="D7" s="133" t="s">
        <v>353</v>
      </c>
      <c r="E7" s="133" t="s">
        <v>354</v>
      </c>
      <c r="F7" s="133" t="s">
        <v>349</v>
      </c>
      <c r="G7" s="133" t="s">
        <v>350</v>
      </c>
      <c r="H7" s="133" t="s">
        <v>361</v>
      </c>
      <c r="I7" s="133" t="s">
        <v>351</v>
      </c>
    </row>
    <row r="8" spans="1:13" customFormat="1" ht="15" x14ac:dyDescent="0.2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8" x14ac:dyDescent="0.4">
      <c r="A9" s="424">
        <v>1</v>
      </c>
      <c r="B9" s="425" t="s">
        <v>998</v>
      </c>
      <c r="C9" s="426"/>
      <c r="D9" s="515">
        <v>8000</v>
      </c>
      <c r="E9" s="426"/>
      <c r="F9" s="427"/>
      <c r="G9" s="427"/>
      <c r="H9" s="515">
        <v>205177057</v>
      </c>
      <c r="I9" s="515" t="s">
        <v>999</v>
      </c>
    </row>
    <row r="10" spans="1:13" customFormat="1" ht="18" x14ac:dyDescent="0.4">
      <c r="A10" s="424">
        <v>2</v>
      </c>
      <c r="B10" s="425" t="s">
        <v>1000</v>
      </c>
      <c r="C10" s="426"/>
      <c r="D10" s="516"/>
      <c r="E10" s="426"/>
      <c r="F10" s="427"/>
      <c r="G10" s="427"/>
      <c r="H10" s="516"/>
      <c r="I10" s="516"/>
    </row>
    <row r="11" spans="1:13" customFormat="1" ht="18" x14ac:dyDescent="0.4">
      <c r="A11" s="424">
        <v>3</v>
      </c>
      <c r="B11" s="425" t="s">
        <v>1001</v>
      </c>
      <c r="C11" s="426"/>
      <c r="D11" s="516"/>
      <c r="E11" s="426"/>
      <c r="F11" s="427"/>
      <c r="G11" s="427"/>
      <c r="H11" s="516"/>
      <c r="I11" s="516"/>
    </row>
    <row r="12" spans="1:13" customFormat="1" ht="18" x14ac:dyDescent="0.4">
      <c r="A12" s="424">
        <v>4</v>
      </c>
      <c r="B12" s="425" t="s">
        <v>1002</v>
      </c>
      <c r="C12" s="426"/>
      <c r="D12" s="516"/>
      <c r="E12" s="426"/>
      <c r="F12" s="427"/>
      <c r="G12" s="427"/>
      <c r="H12" s="516"/>
      <c r="I12" s="516"/>
    </row>
    <row r="13" spans="1:13" customFormat="1" ht="18" x14ac:dyDescent="0.4">
      <c r="A13" s="424">
        <v>5</v>
      </c>
      <c r="B13" s="425" t="s">
        <v>1003</v>
      </c>
      <c r="C13" s="426"/>
      <c r="D13" s="516"/>
      <c r="E13" s="426"/>
      <c r="F13" s="427"/>
      <c r="G13" s="427"/>
      <c r="H13" s="516"/>
      <c r="I13" s="516"/>
    </row>
    <row r="14" spans="1:13" customFormat="1" ht="18" x14ac:dyDescent="0.4">
      <c r="A14" s="424">
        <v>6</v>
      </c>
      <c r="B14" s="425" t="s">
        <v>1004</v>
      </c>
      <c r="C14" s="426"/>
      <c r="D14" s="516"/>
      <c r="E14" s="426"/>
      <c r="F14" s="427"/>
      <c r="G14" s="427"/>
      <c r="H14" s="516"/>
      <c r="I14" s="516"/>
    </row>
    <row r="15" spans="1:13" customFormat="1" ht="18" x14ac:dyDescent="0.4">
      <c r="A15" s="424">
        <v>7</v>
      </c>
      <c r="B15" s="425" t="s">
        <v>1005</v>
      </c>
      <c r="C15" s="426"/>
      <c r="D15" s="516"/>
      <c r="E15" s="426"/>
      <c r="F15" s="427"/>
      <c r="G15" s="427"/>
      <c r="H15" s="516"/>
      <c r="I15" s="516"/>
    </row>
    <row r="16" spans="1:13" customFormat="1" ht="18" x14ac:dyDescent="0.4">
      <c r="A16" s="424">
        <v>8</v>
      </c>
      <c r="B16" s="425" t="s">
        <v>1006</v>
      </c>
      <c r="C16" s="426"/>
      <c r="D16" s="516"/>
      <c r="E16" s="426"/>
      <c r="F16" s="427"/>
      <c r="G16" s="427"/>
      <c r="H16" s="516"/>
      <c r="I16" s="516"/>
    </row>
    <row r="17" spans="1:9" customFormat="1" ht="18" x14ac:dyDescent="0.4">
      <c r="A17" s="424">
        <v>9</v>
      </c>
      <c r="B17" s="425" t="s">
        <v>1007</v>
      </c>
      <c r="C17" s="426"/>
      <c r="D17" s="516"/>
      <c r="E17" s="426"/>
      <c r="F17" s="427"/>
      <c r="G17" s="427"/>
      <c r="H17" s="516"/>
      <c r="I17" s="516"/>
    </row>
    <row r="18" spans="1:9" customFormat="1" ht="18" x14ac:dyDescent="0.4">
      <c r="A18" s="424">
        <v>10</v>
      </c>
      <c r="B18" s="425" t="s">
        <v>1008</v>
      </c>
      <c r="C18" s="426"/>
      <c r="D18" s="516"/>
      <c r="E18" s="426"/>
      <c r="F18" s="427"/>
      <c r="G18" s="427"/>
      <c r="H18" s="516"/>
      <c r="I18" s="516"/>
    </row>
    <row r="19" spans="1:9" customFormat="1" ht="18" x14ac:dyDescent="0.4">
      <c r="A19" s="424">
        <v>11</v>
      </c>
      <c r="B19" s="425" t="s">
        <v>1009</v>
      </c>
      <c r="C19" s="426"/>
      <c r="D19" s="516"/>
      <c r="E19" s="426"/>
      <c r="F19" s="427"/>
      <c r="G19" s="427"/>
      <c r="H19" s="516"/>
      <c r="I19" s="516"/>
    </row>
    <row r="20" spans="1:9" customFormat="1" ht="18" x14ac:dyDescent="0.4">
      <c r="A20" s="424">
        <v>12</v>
      </c>
      <c r="B20" s="425" t="s">
        <v>1010</v>
      </c>
      <c r="C20" s="426"/>
      <c r="D20" s="516"/>
      <c r="E20" s="426"/>
      <c r="F20" s="427"/>
      <c r="G20" s="427"/>
      <c r="H20" s="516"/>
      <c r="I20" s="516"/>
    </row>
    <row r="21" spans="1:9" customFormat="1" ht="18" x14ac:dyDescent="0.4">
      <c r="A21" s="424">
        <v>13</v>
      </c>
      <c r="B21" s="425" t="s">
        <v>1011</v>
      </c>
      <c r="C21" s="426"/>
      <c r="D21" s="516"/>
      <c r="E21" s="426"/>
      <c r="F21" s="427"/>
      <c r="G21" s="427"/>
      <c r="H21" s="516"/>
      <c r="I21" s="516"/>
    </row>
    <row r="22" spans="1:9" customFormat="1" ht="18" x14ac:dyDescent="0.4">
      <c r="A22" s="424">
        <v>14</v>
      </c>
      <c r="B22" s="425" t="s">
        <v>1012</v>
      </c>
      <c r="C22" s="426"/>
      <c r="D22" s="516"/>
      <c r="E22" s="426"/>
      <c r="F22" s="427"/>
      <c r="G22" s="427"/>
      <c r="H22" s="516"/>
      <c r="I22" s="516"/>
    </row>
    <row r="23" spans="1:9" customFormat="1" ht="18" x14ac:dyDescent="0.4">
      <c r="A23" s="424">
        <v>15</v>
      </c>
      <c r="B23" s="425" t="s">
        <v>1013</v>
      </c>
      <c r="C23" s="426"/>
      <c r="D23" s="516"/>
      <c r="E23" s="426"/>
      <c r="F23" s="427"/>
      <c r="G23" s="427"/>
      <c r="H23" s="516"/>
      <c r="I23" s="516"/>
    </row>
    <row r="24" spans="1:9" customFormat="1" ht="18" x14ac:dyDescent="0.4">
      <c r="A24" s="424">
        <v>16</v>
      </c>
      <c r="B24" s="425" t="s">
        <v>1014</v>
      </c>
      <c r="C24" s="426"/>
      <c r="D24" s="516"/>
      <c r="E24" s="426"/>
      <c r="F24" s="427"/>
      <c r="G24" s="427"/>
      <c r="H24" s="516"/>
      <c r="I24" s="516"/>
    </row>
    <row r="25" spans="1:9" customFormat="1" ht="18" x14ac:dyDescent="0.4">
      <c r="A25" s="424">
        <v>17</v>
      </c>
      <c r="B25" s="425" t="s">
        <v>1015</v>
      </c>
      <c r="C25" s="426"/>
      <c r="D25" s="516"/>
      <c r="E25" s="426"/>
      <c r="F25" s="427"/>
      <c r="G25" s="427"/>
      <c r="H25" s="516"/>
      <c r="I25" s="516"/>
    </row>
    <row r="26" spans="1:9" customFormat="1" ht="18" x14ac:dyDescent="0.4">
      <c r="A26" s="424">
        <v>18</v>
      </c>
      <c r="B26" s="425" t="s">
        <v>1016</v>
      </c>
      <c r="C26" s="426"/>
      <c r="D26" s="516"/>
      <c r="E26" s="426"/>
      <c r="F26" s="427"/>
      <c r="G26" s="427"/>
      <c r="H26" s="516"/>
      <c r="I26" s="516"/>
    </row>
    <row r="27" spans="1:9" customFormat="1" ht="18" x14ac:dyDescent="0.4">
      <c r="A27" s="424">
        <v>19</v>
      </c>
      <c r="B27" s="425" t="s">
        <v>1017</v>
      </c>
      <c r="C27" s="426"/>
      <c r="D27" s="516"/>
      <c r="E27" s="426"/>
      <c r="F27" s="427"/>
      <c r="G27" s="427"/>
      <c r="H27" s="516"/>
      <c r="I27" s="516"/>
    </row>
    <row r="28" spans="1:9" customFormat="1" ht="18" x14ac:dyDescent="0.4">
      <c r="A28" s="424">
        <v>20</v>
      </c>
      <c r="B28" s="425" t="s">
        <v>1018</v>
      </c>
      <c r="C28" s="426"/>
      <c r="D28" s="516"/>
      <c r="E28" s="426"/>
      <c r="F28" s="427"/>
      <c r="G28" s="427"/>
      <c r="H28" s="516"/>
      <c r="I28" s="516"/>
    </row>
    <row r="29" spans="1:9" customFormat="1" ht="18" x14ac:dyDescent="0.4">
      <c r="A29" s="424">
        <v>21</v>
      </c>
      <c r="B29" s="425" t="s">
        <v>1019</v>
      </c>
      <c r="C29" s="426"/>
      <c r="D29" s="516"/>
      <c r="E29" s="426"/>
      <c r="F29" s="427"/>
      <c r="G29" s="427"/>
      <c r="H29" s="516"/>
      <c r="I29" s="516"/>
    </row>
    <row r="30" spans="1:9" customFormat="1" ht="18" x14ac:dyDescent="0.4">
      <c r="A30" s="424">
        <v>22</v>
      </c>
      <c r="B30" s="425" t="s">
        <v>1020</v>
      </c>
      <c r="C30" s="426"/>
      <c r="D30" s="516"/>
      <c r="E30" s="426"/>
      <c r="F30" s="427"/>
      <c r="G30" s="427"/>
      <c r="H30" s="516"/>
      <c r="I30" s="516"/>
    </row>
    <row r="31" spans="1:9" customFormat="1" ht="18" x14ac:dyDescent="0.4">
      <c r="A31" s="424">
        <v>23</v>
      </c>
      <c r="B31" s="425" t="s">
        <v>1021</v>
      </c>
      <c r="C31" s="426"/>
      <c r="D31" s="516"/>
      <c r="E31" s="426"/>
      <c r="F31" s="427"/>
      <c r="G31" s="427"/>
      <c r="H31" s="516"/>
      <c r="I31" s="516"/>
    </row>
    <row r="32" spans="1:9" customFormat="1" ht="18" x14ac:dyDescent="0.4">
      <c r="A32" s="424">
        <v>24</v>
      </c>
      <c r="B32" s="425" t="s">
        <v>1022</v>
      </c>
      <c r="C32" s="426"/>
      <c r="D32" s="516"/>
      <c r="E32" s="426"/>
      <c r="F32" s="427"/>
      <c r="G32" s="427"/>
      <c r="H32" s="516"/>
      <c r="I32" s="516"/>
    </row>
    <row r="33" spans="1:9" customFormat="1" ht="18" x14ac:dyDescent="0.4">
      <c r="A33" s="424">
        <v>25</v>
      </c>
      <c r="B33" s="425" t="s">
        <v>1023</v>
      </c>
      <c r="C33" s="426"/>
      <c r="D33" s="516"/>
      <c r="E33" s="426"/>
      <c r="F33" s="427"/>
      <c r="G33" s="427"/>
      <c r="H33" s="516"/>
      <c r="I33" s="516"/>
    </row>
    <row r="34" spans="1:9" customFormat="1" ht="18" x14ac:dyDescent="0.4">
      <c r="A34" s="424">
        <v>26</v>
      </c>
      <c r="B34" s="425" t="s">
        <v>1024</v>
      </c>
      <c r="C34" s="426"/>
      <c r="D34" s="516"/>
      <c r="E34" s="426"/>
      <c r="F34" s="427"/>
      <c r="G34" s="427"/>
      <c r="H34" s="516"/>
      <c r="I34" s="516"/>
    </row>
    <row r="35" spans="1:9" customFormat="1" ht="18" x14ac:dyDescent="0.4">
      <c r="A35" s="424">
        <v>27</v>
      </c>
      <c r="B35" s="425" t="s">
        <v>1025</v>
      </c>
      <c r="C35" s="426"/>
      <c r="D35" s="516"/>
      <c r="E35" s="426"/>
      <c r="F35" s="427"/>
      <c r="G35" s="427"/>
      <c r="H35" s="516"/>
      <c r="I35" s="516"/>
    </row>
    <row r="36" spans="1:9" customFormat="1" ht="18" x14ac:dyDescent="0.4">
      <c r="A36" s="424">
        <v>28</v>
      </c>
      <c r="B36" s="425" t="s">
        <v>1026</v>
      </c>
      <c r="C36" s="426"/>
      <c r="D36" s="516"/>
      <c r="E36" s="426"/>
      <c r="F36" s="427"/>
      <c r="G36" s="427"/>
      <c r="H36" s="516"/>
      <c r="I36" s="516"/>
    </row>
    <row r="37" spans="1:9" customFormat="1" ht="18" x14ac:dyDescent="0.4">
      <c r="A37" s="424">
        <v>29</v>
      </c>
      <c r="B37" s="425" t="s">
        <v>1027</v>
      </c>
      <c r="C37" s="426"/>
      <c r="D37" s="516"/>
      <c r="E37" s="426"/>
      <c r="F37" s="427"/>
      <c r="G37" s="427"/>
      <c r="H37" s="516"/>
      <c r="I37" s="516"/>
    </row>
    <row r="38" spans="1:9" customFormat="1" ht="18" x14ac:dyDescent="0.4">
      <c r="A38" s="424">
        <v>30</v>
      </c>
      <c r="B38" s="425" t="s">
        <v>1028</v>
      </c>
      <c r="C38" s="426"/>
      <c r="D38" s="516"/>
      <c r="E38" s="426"/>
      <c r="F38" s="427"/>
      <c r="G38" s="427"/>
      <c r="H38" s="516"/>
      <c r="I38" s="516"/>
    </row>
    <row r="39" spans="1:9" customFormat="1" ht="18" x14ac:dyDescent="0.4">
      <c r="A39" s="424">
        <v>31</v>
      </c>
      <c r="B39" s="425" t="s">
        <v>1029</v>
      </c>
      <c r="C39" s="426"/>
      <c r="D39" s="516"/>
      <c r="E39" s="426"/>
      <c r="F39" s="427"/>
      <c r="G39" s="427"/>
      <c r="H39" s="516"/>
      <c r="I39" s="516"/>
    </row>
    <row r="40" spans="1:9" customFormat="1" ht="18" x14ac:dyDescent="0.4">
      <c r="A40" s="424">
        <v>32</v>
      </c>
      <c r="B40" s="425" t="s">
        <v>1030</v>
      </c>
      <c r="C40" s="426"/>
      <c r="D40" s="516"/>
      <c r="E40" s="426"/>
      <c r="F40" s="427"/>
      <c r="G40" s="427"/>
      <c r="H40" s="516"/>
      <c r="I40" s="516"/>
    </row>
    <row r="41" spans="1:9" customFormat="1" ht="18" x14ac:dyDescent="0.4">
      <c r="A41" s="424">
        <v>33</v>
      </c>
      <c r="B41" s="425" t="s">
        <v>1031</v>
      </c>
      <c r="C41" s="426"/>
      <c r="D41" s="516"/>
      <c r="E41" s="426"/>
      <c r="F41" s="427"/>
      <c r="G41" s="427"/>
      <c r="H41" s="516"/>
      <c r="I41" s="516"/>
    </row>
    <row r="42" spans="1:9" customFormat="1" ht="18" x14ac:dyDescent="0.4">
      <c r="A42" s="424">
        <v>34</v>
      </c>
      <c r="B42" s="425" t="s">
        <v>1032</v>
      </c>
      <c r="C42" s="426"/>
      <c r="D42" s="516"/>
      <c r="E42" s="426"/>
      <c r="F42" s="427"/>
      <c r="G42" s="427"/>
      <c r="H42" s="516"/>
      <c r="I42" s="516"/>
    </row>
    <row r="43" spans="1:9" customFormat="1" ht="15" x14ac:dyDescent="0.2">
      <c r="A43" s="65" t="s">
        <v>261</v>
      </c>
      <c r="B43" s="26"/>
      <c r="C43" s="26"/>
      <c r="D43" s="26"/>
      <c r="E43" s="26"/>
      <c r="F43" s="196"/>
      <c r="G43" s="196"/>
      <c r="H43" s="196"/>
      <c r="I43" s="26"/>
    </row>
    <row r="44" spans="1:9" x14ac:dyDescent="0.2">
      <c r="A44" s="202"/>
      <c r="B44" s="202"/>
      <c r="C44" s="202"/>
      <c r="D44" s="202"/>
      <c r="E44" s="202"/>
      <c r="F44" s="202"/>
      <c r="G44" s="202"/>
      <c r="H44" s="202"/>
      <c r="I44" s="202"/>
    </row>
    <row r="45" spans="1:9" x14ac:dyDescent="0.2">
      <c r="A45" s="202"/>
      <c r="B45" s="202"/>
      <c r="C45" s="202"/>
      <c r="D45" s="202"/>
      <c r="E45" s="202"/>
      <c r="F45" s="202"/>
      <c r="G45" s="202"/>
      <c r="H45" s="202"/>
      <c r="I45" s="202"/>
    </row>
    <row r="46" spans="1:9" ht="15" x14ac:dyDescent="0.3">
      <c r="A46" s="203"/>
      <c r="B46" s="202"/>
      <c r="C46" s="202"/>
      <c r="D46" s="202"/>
      <c r="E46" s="202"/>
      <c r="F46" s="202"/>
      <c r="G46" s="202"/>
      <c r="H46" s="202"/>
      <c r="I46" s="202"/>
    </row>
    <row r="47" spans="1:9" ht="15" x14ac:dyDescent="0.3">
      <c r="A47" s="176"/>
      <c r="B47" s="178" t="s">
        <v>96</v>
      </c>
      <c r="C47" s="176"/>
      <c r="D47" s="176"/>
      <c r="E47" s="179"/>
      <c r="F47" s="176"/>
      <c r="G47" s="176"/>
      <c r="H47" s="176"/>
      <c r="I47" s="176"/>
    </row>
    <row r="48" spans="1:9" ht="15" x14ac:dyDescent="0.3">
      <c r="A48" s="176"/>
      <c r="B48" s="176"/>
      <c r="C48" s="180"/>
      <c r="D48" s="176"/>
      <c r="F48" s="180"/>
      <c r="G48" s="207"/>
    </row>
    <row r="49" spans="2:6" ht="15" x14ac:dyDescent="0.3">
      <c r="B49" s="176"/>
      <c r="C49" s="182" t="s">
        <v>251</v>
      </c>
      <c r="D49" s="176"/>
      <c r="F49" s="183" t="s">
        <v>256</v>
      </c>
    </row>
    <row r="50" spans="2:6" ht="15" x14ac:dyDescent="0.3">
      <c r="B50" s="176"/>
      <c r="C50" s="184" t="s">
        <v>127</v>
      </c>
      <c r="D50" s="176"/>
      <c r="F50" s="176" t="s">
        <v>252</v>
      </c>
    </row>
    <row r="51" spans="2:6" ht="15" x14ac:dyDescent="0.3">
      <c r="B51" s="176"/>
      <c r="C51" s="184"/>
    </row>
  </sheetData>
  <mergeCells count="3">
    <mergeCell ref="D9:D42"/>
    <mergeCell ref="H9:H42"/>
    <mergeCell ref="I9:I42"/>
  </mergeCells>
  <pageMargins left="0.7" right="0.7" top="0.75" bottom="0.75" header="0.3" footer="0.3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view="pageBreakPreview" topLeftCell="A107" zoomScale="80" zoomScaleNormal="100" zoomScaleSheetLayoutView="80" workbookViewId="0">
      <selection activeCell="E130" sqref="E130"/>
    </sheetView>
  </sheetViews>
  <sheetFormatPr defaultColWidth="9.140625" defaultRowHeight="15" x14ac:dyDescent="0.3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N1'!L2</f>
        <v>01.11-17.11.2020</v>
      </c>
      <c r="J2" s="157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8" t="str">
        <f>'ფორმა N1'!A5</f>
        <v>მ.პ.გ. ქართული ოცნება დემოკრატიული საქართველო</v>
      </c>
      <c r="B5" s="198"/>
      <c r="C5" s="198"/>
      <c r="D5" s="198"/>
      <c r="E5" s="198"/>
      <c r="F5" s="198"/>
      <c r="G5" s="198"/>
      <c r="H5" s="198"/>
      <c r="I5" s="198"/>
      <c r="J5" s="183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9" t="s">
        <v>64</v>
      </c>
      <c r="B8" s="341" t="s">
        <v>344</v>
      </c>
      <c r="C8" s="342" t="s">
        <v>381</v>
      </c>
      <c r="D8" s="342" t="s">
        <v>382</v>
      </c>
      <c r="E8" s="342" t="s">
        <v>345</v>
      </c>
      <c r="F8" s="342" t="s">
        <v>358</v>
      </c>
      <c r="G8" s="342" t="s">
        <v>359</v>
      </c>
      <c r="H8" s="342" t="s">
        <v>383</v>
      </c>
      <c r="I8" s="160" t="s">
        <v>360</v>
      </c>
      <c r="J8" s="103"/>
    </row>
    <row r="9" spans="1:10" ht="30" x14ac:dyDescent="0.3">
      <c r="A9" s="162">
        <v>1</v>
      </c>
      <c r="B9" s="449" t="s">
        <v>1034</v>
      </c>
      <c r="C9" s="167" t="s">
        <v>1035</v>
      </c>
      <c r="D9" s="167"/>
      <c r="E9" s="166" t="s">
        <v>1036</v>
      </c>
      <c r="F9" s="166">
        <v>41437.199999999997</v>
      </c>
      <c r="G9" s="166">
        <v>41437.199999999997</v>
      </c>
      <c r="H9" s="166">
        <v>0</v>
      </c>
      <c r="I9" s="166">
        <v>41437.199999999997</v>
      </c>
      <c r="J9" s="103"/>
    </row>
    <row r="10" spans="1:10" ht="60" x14ac:dyDescent="0.3">
      <c r="A10" s="162">
        <v>2</v>
      </c>
      <c r="B10" s="449" t="s">
        <v>1037</v>
      </c>
      <c r="C10" s="167" t="s">
        <v>1038</v>
      </c>
      <c r="D10" s="167">
        <v>205282905</v>
      </c>
      <c r="E10" s="166" t="s">
        <v>1039</v>
      </c>
      <c r="F10" s="166">
        <v>141390</v>
      </c>
      <c r="G10" s="166">
        <v>141390</v>
      </c>
      <c r="H10" s="166">
        <v>0</v>
      </c>
      <c r="I10" s="166">
        <v>141390</v>
      </c>
      <c r="J10" s="103"/>
    </row>
    <row r="11" spans="1:10" x14ac:dyDescent="0.3">
      <c r="A11" s="162">
        <v>3</v>
      </c>
      <c r="B11" s="449" t="s">
        <v>1040</v>
      </c>
      <c r="C11" s="167" t="s">
        <v>1041</v>
      </c>
      <c r="D11" s="167">
        <v>60001104537</v>
      </c>
      <c r="E11" s="166" t="s">
        <v>1042</v>
      </c>
      <c r="F11" s="166">
        <v>162.5</v>
      </c>
      <c r="G11" s="166">
        <v>162.5</v>
      </c>
      <c r="H11" s="166">
        <v>0</v>
      </c>
      <c r="I11" s="166">
        <v>162.5</v>
      </c>
      <c r="J11" s="103"/>
    </row>
    <row r="12" spans="1:10" x14ac:dyDescent="0.3">
      <c r="A12" s="162">
        <v>4</v>
      </c>
      <c r="B12" s="449" t="s">
        <v>1043</v>
      </c>
      <c r="C12" s="167" t="s">
        <v>1044</v>
      </c>
      <c r="D12" s="167">
        <v>16001002430</v>
      </c>
      <c r="E12" s="166" t="s">
        <v>1042</v>
      </c>
      <c r="F12" s="166">
        <v>100</v>
      </c>
      <c r="G12" s="166">
        <v>100</v>
      </c>
      <c r="H12" s="166">
        <v>0</v>
      </c>
      <c r="I12" s="166">
        <v>100</v>
      </c>
      <c r="J12" s="103"/>
    </row>
    <row r="13" spans="1:10" x14ac:dyDescent="0.3">
      <c r="A13" s="162">
        <v>5</v>
      </c>
      <c r="B13" s="449" t="s">
        <v>1043</v>
      </c>
      <c r="C13" s="167" t="s">
        <v>1045</v>
      </c>
      <c r="D13" s="167">
        <v>16201033680</v>
      </c>
      <c r="E13" s="166" t="s">
        <v>1042</v>
      </c>
      <c r="F13" s="166">
        <v>100</v>
      </c>
      <c r="G13" s="166">
        <v>100</v>
      </c>
      <c r="H13" s="166">
        <v>0</v>
      </c>
      <c r="I13" s="166">
        <v>100</v>
      </c>
      <c r="J13" s="103"/>
    </row>
    <row r="14" spans="1:10" x14ac:dyDescent="0.3">
      <c r="A14" s="162">
        <v>6</v>
      </c>
      <c r="B14" s="449" t="s">
        <v>1040</v>
      </c>
      <c r="C14" s="167" t="s">
        <v>1046</v>
      </c>
      <c r="D14" s="167">
        <v>61006053900</v>
      </c>
      <c r="E14" s="166" t="s">
        <v>1042</v>
      </c>
      <c r="F14" s="166">
        <v>162.5</v>
      </c>
      <c r="G14" s="166">
        <v>162.5</v>
      </c>
      <c r="H14" s="166">
        <v>0</v>
      </c>
      <c r="I14" s="166">
        <v>162.5</v>
      </c>
      <c r="J14" s="103"/>
    </row>
    <row r="15" spans="1:10" x14ac:dyDescent="0.3">
      <c r="A15" s="162">
        <v>7</v>
      </c>
      <c r="B15" s="449" t="s">
        <v>1043</v>
      </c>
      <c r="C15" s="167" t="s">
        <v>1047</v>
      </c>
      <c r="D15" s="167">
        <v>61008001136</v>
      </c>
      <c r="E15" s="166" t="s">
        <v>1042</v>
      </c>
      <c r="F15" s="166">
        <v>125</v>
      </c>
      <c r="G15" s="166">
        <v>125</v>
      </c>
      <c r="H15" s="166">
        <v>0</v>
      </c>
      <c r="I15" s="166">
        <v>125</v>
      </c>
      <c r="J15" s="103"/>
    </row>
    <row r="16" spans="1:10" x14ac:dyDescent="0.3">
      <c r="A16" s="162">
        <v>8</v>
      </c>
      <c r="B16" s="449" t="s">
        <v>1040</v>
      </c>
      <c r="C16" s="167" t="s">
        <v>1048</v>
      </c>
      <c r="D16" s="167">
        <v>61006068519</v>
      </c>
      <c r="E16" s="166" t="s">
        <v>1042</v>
      </c>
      <c r="F16" s="166">
        <v>162.5</v>
      </c>
      <c r="G16" s="166">
        <v>162.5</v>
      </c>
      <c r="H16" s="166">
        <v>0</v>
      </c>
      <c r="I16" s="166">
        <v>162.5</v>
      </c>
      <c r="J16" s="103"/>
    </row>
    <row r="17" spans="1:10" x14ac:dyDescent="0.3">
      <c r="A17" s="162">
        <v>9</v>
      </c>
      <c r="B17" s="449" t="s">
        <v>1043</v>
      </c>
      <c r="C17" s="167" t="s">
        <v>1049</v>
      </c>
      <c r="D17" s="167">
        <v>61008001937</v>
      </c>
      <c r="E17" s="166" t="s">
        <v>1042</v>
      </c>
      <c r="F17" s="166">
        <v>162.5</v>
      </c>
      <c r="G17" s="166">
        <v>162.5</v>
      </c>
      <c r="H17" s="166">
        <v>0</v>
      </c>
      <c r="I17" s="166">
        <v>162.5</v>
      </c>
      <c r="J17" s="103"/>
    </row>
    <row r="18" spans="1:10" x14ac:dyDescent="0.3">
      <c r="A18" s="162">
        <v>10</v>
      </c>
      <c r="B18" s="449" t="s">
        <v>1040</v>
      </c>
      <c r="C18" s="167" t="s">
        <v>1050</v>
      </c>
      <c r="D18" s="167">
        <v>61006047190</v>
      </c>
      <c r="E18" s="166" t="s">
        <v>1042</v>
      </c>
      <c r="F18" s="166">
        <v>162.5</v>
      </c>
      <c r="G18" s="166">
        <v>162.5</v>
      </c>
      <c r="H18" s="166">
        <v>0</v>
      </c>
      <c r="I18" s="166">
        <v>162.5</v>
      </c>
      <c r="J18" s="103"/>
    </row>
    <row r="19" spans="1:10" x14ac:dyDescent="0.3">
      <c r="A19" s="162">
        <v>11</v>
      </c>
      <c r="B19" s="449" t="s">
        <v>1043</v>
      </c>
      <c r="C19" s="167" t="s">
        <v>1051</v>
      </c>
      <c r="D19" s="167">
        <v>61006053166</v>
      </c>
      <c r="E19" s="166" t="s">
        <v>1042</v>
      </c>
      <c r="F19" s="166">
        <v>162.5</v>
      </c>
      <c r="G19" s="166">
        <v>162.5</v>
      </c>
      <c r="H19" s="166">
        <v>0</v>
      </c>
      <c r="I19" s="166">
        <v>162.5</v>
      </c>
      <c r="J19" s="103"/>
    </row>
    <row r="20" spans="1:10" x14ac:dyDescent="0.3">
      <c r="A20" s="162">
        <v>12</v>
      </c>
      <c r="B20" s="449" t="s">
        <v>1040</v>
      </c>
      <c r="C20" s="167" t="s">
        <v>1052</v>
      </c>
      <c r="D20" s="167" t="s">
        <v>1053</v>
      </c>
      <c r="E20" s="166" t="s">
        <v>1042</v>
      </c>
      <c r="F20" s="166">
        <v>125</v>
      </c>
      <c r="G20" s="166">
        <v>125</v>
      </c>
      <c r="H20" s="166">
        <v>0</v>
      </c>
      <c r="I20" s="166">
        <v>125</v>
      </c>
      <c r="J20" s="103"/>
    </row>
    <row r="21" spans="1:10" x14ac:dyDescent="0.3">
      <c r="A21" s="162">
        <v>13</v>
      </c>
      <c r="B21" s="449" t="s">
        <v>1040</v>
      </c>
      <c r="C21" s="167" t="s">
        <v>1054</v>
      </c>
      <c r="D21" s="167" t="s">
        <v>1055</v>
      </c>
      <c r="E21" s="166" t="s">
        <v>1042</v>
      </c>
      <c r="F21" s="166">
        <v>162.5</v>
      </c>
      <c r="G21" s="166">
        <v>162.5</v>
      </c>
      <c r="H21" s="166">
        <v>0</v>
      </c>
      <c r="I21" s="166">
        <v>162.5</v>
      </c>
      <c r="J21" s="103"/>
    </row>
    <row r="22" spans="1:10" x14ac:dyDescent="0.3">
      <c r="A22" s="162">
        <v>14</v>
      </c>
      <c r="B22" s="449" t="s">
        <v>1040</v>
      </c>
      <c r="C22" s="167" t="s">
        <v>1056</v>
      </c>
      <c r="D22" s="167" t="s">
        <v>1057</v>
      </c>
      <c r="E22" s="166" t="s">
        <v>1042</v>
      </c>
      <c r="F22" s="166">
        <v>162.5</v>
      </c>
      <c r="G22" s="166">
        <v>162.5</v>
      </c>
      <c r="H22" s="166">
        <v>0</v>
      </c>
      <c r="I22" s="166">
        <v>162.5</v>
      </c>
      <c r="J22" s="103"/>
    </row>
    <row r="23" spans="1:10" x14ac:dyDescent="0.3">
      <c r="A23" s="162">
        <v>15</v>
      </c>
      <c r="B23" s="449" t="s">
        <v>1043</v>
      </c>
      <c r="C23" s="167" t="s">
        <v>1058</v>
      </c>
      <c r="D23" s="167" t="s">
        <v>1059</v>
      </c>
      <c r="E23" s="166" t="s">
        <v>1042</v>
      </c>
      <c r="F23" s="166">
        <v>100</v>
      </c>
      <c r="G23" s="166">
        <v>100</v>
      </c>
      <c r="H23" s="166">
        <v>0</v>
      </c>
      <c r="I23" s="166">
        <v>100</v>
      </c>
      <c r="J23" s="103"/>
    </row>
    <row r="24" spans="1:10" x14ac:dyDescent="0.3">
      <c r="A24" s="162">
        <v>16</v>
      </c>
      <c r="B24" s="449" t="s">
        <v>1043</v>
      </c>
      <c r="C24" s="167" t="s">
        <v>1060</v>
      </c>
      <c r="D24" s="167" t="s">
        <v>1061</v>
      </c>
      <c r="E24" s="166" t="s">
        <v>1042</v>
      </c>
      <c r="F24" s="166">
        <v>162.5</v>
      </c>
      <c r="G24" s="166">
        <v>162.5</v>
      </c>
      <c r="H24" s="166">
        <v>0</v>
      </c>
      <c r="I24" s="166">
        <v>162.5</v>
      </c>
      <c r="J24" s="103"/>
    </row>
    <row r="25" spans="1:10" x14ac:dyDescent="0.3">
      <c r="A25" s="162">
        <v>17</v>
      </c>
      <c r="B25" s="449" t="s">
        <v>1062</v>
      </c>
      <c r="C25" s="167" t="s">
        <v>1063</v>
      </c>
      <c r="D25" s="167" t="s">
        <v>1064</v>
      </c>
      <c r="E25" s="166" t="s">
        <v>1042</v>
      </c>
      <c r="F25" s="166">
        <v>100</v>
      </c>
      <c r="G25" s="166">
        <v>100</v>
      </c>
      <c r="H25" s="166">
        <v>0</v>
      </c>
      <c r="I25" s="166">
        <v>100</v>
      </c>
      <c r="J25" s="103"/>
    </row>
    <row r="26" spans="1:10" x14ac:dyDescent="0.3">
      <c r="A26" s="162">
        <v>18</v>
      </c>
      <c r="B26" s="449" t="s">
        <v>1065</v>
      </c>
      <c r="C26" s="167" t="s">
        <v>1066</v>
      </c>
      <c r="D26" s="167" t="s">
        <v>1067</v>
      </c>
      <c r="E26" s="166" t="s">
        <v>1042</v>
      </c>
      <c r="F26" s="166">
        <v>100</v>
      </c>
      <c r="G26" s="166">
        <v>100</v>
      </c>
      <c r="H26" s="166">
        <v>0</v>
      </c>
      <c r="I26" s="166">
        <v>100</v>
      </c>
      <c r="J26" s="103"/>
    </row>
    <row r="27" spans="1:10" x14ac:dyDescent="0.3">
      <c r="A27" s="162">
        <v>19</v>
      </c>
      <c r="B27" s="449" t="s">
        <v>1043</v>
      </c>
      <c r="C27" s="167" t="s">
        <v>1068</v>
      </c>
      <c r="D27" s="167" t="s">
        <v>1069</v>
      </c>
      <c r="E27" s="166" t="s">
        <v>1042</v>
      </c>
      <c r="F27" s="166">
        <v>162.5</v>
      </c>
      <c r="G27" s="166">
        <v>162.5</v>
      </c>
      <c r="H27" s="166">
        <v>0</v>
      </c>
      <c r="I27" s="166">
        <v>162.5</v>
      </c>
      <c r="J27" s="103"/>
    </row>
    <row r="28" spans="1:10" x14ac:dyDescent="0.3">
      <c r="A28" s="162">
        <v>20</v>
      </c>
      <c r="B28" s="449" t="s">
        <v>1043</v>
      </c>
      <c r="C28" s="167" t="s">
        <v>1070</v>
      </c>
      <c r="D28" s="167" t="s">
        <v>1071</v>
      </c>
      <c r="E28" s="166" t="s">
        <v>1042</v>
      </c>
      <c r="F28" s="166">
        <v>125</v>
      </c>
      <c r="G28" s="166">
        <v>125</v>
      </c>
      <c r="H28" s="166">
        <v>0</v>
      </c>
      <c r="I28" s="166">
        <v>125</v>
      </c>
      <c r="J28" s="103"/>
    </row>
    <row r="29" spans="1:10" x14ac:dyDescent="0.3">
      <c r="A29" s="162">
        <v>21</v>
      </c>
      <c r="B29" s="449" t="s">
        <v>1043</v>
      </c>
      <c r="C29" s="170" t="s">
        <v>1072</v>
      </c>
      <c r="D29" s="170" t="s">
        <v>1073</v>
      </c>
      <c r="E29" s="169" t="s">
        <v>1042</v>
      </c>
      <c r="F29" s="169">
        <v>162.5</v>
      </c>
      <c r="G29" s="169">
        <v>162.5</v>
      </c>
      <c r="H29" s="237">
        <v>0</v>
      </c>
      <c r="I29" s="166">
        <v>162.5</v>
      </c>
      <c r="J29" s="103"/>
    </row>
    <row r="30" spans="1:10" x14ac:dyDescent="0.3">
      <c r="A30" s="162">
        <v>22</v>
      </c>
      <c r="B30" s="449" t="s">
        <v>1040</v>
      </c>
      <c r="C30" s="170" t="s">
        <v>1074</v>
      </c>
      <c r="D30" s="170" t="s">
        <v>1075</v>
      </c>
      <c r="E30" s="169" t="s">
        <v>1042</v>
      </c>
      <c r="F30" s="169">
        <v>162.5</v>
      </c>
      <c r="G30" s="169">
        <v>162.5</v>
      </c>
      <c r="H30" s="237">
        <v>0</v>
      </c>
      <c r="I30" s="166">
        <v>162.5</v>
      </c>
      <c r="J30" s="103"/>
    </row>
    <row r="31" spans="1:10" x14ac:dyDescent="0.3">
      <c r="A31" s="162">
        <v>23</v>
      </c>
      <c r="B31" s="449" t="s">
        <v>1040</v>
      </c>
      <c r="C31" s="170" t="s">
        <v>1076</v>
      </c>
      <c r="D31" s="170" t="s">
        <v>1077</v>
      </c>
      <c r="E31" s="169" t="s">
        <v>1042</v>
      </c>
      <c r="F31" s="169">
        <v>162.5</v>
      </c>
      <c r="G31" s="169">
        <v>162.5</v>
      </c>
      <c r="H31" s="237">
        <v>0</v>
      </c>
      <c r="I31" s="166">
        <v>162.5</v>
      </c>
      <c r="J31" s="103"/>
    </row>
    <row r="32" spans="1:10" x14ac:dyDescent="0.3">
      <c r="A32" s="162">
        <v>24</v>
      </c>
      <c r="B32" s="449" t="s">
        <v>1043</v>
      </c>
      <c r="C32" s="170" t="s">
        <v>1078</v>
      </c>
      <c r="D32" s="170" t="s">
        <v>1079</v>
      </c>
      <c r="E32" s="169" t="s">
        <v>1042</v>
      </c>
      <c r="F32" s="169">
        <v>162.5</v>
      </c>
      <c r="G32" s="169">
        <v>162.5</v>
      </c>
      <c r="H32" s="237">
        <v>0</v>
      </c>
      <c r="I32" s="166">
        <v>162.5</v>
      </c>
      <c r="J32" s="103"/>
    </row>
    <row r="33" spans="1:10" x14ac:dyDescent="0.3">
      <c r="A33" s="162">
        <v>25</v>
      </c>
      <c r="B33" s="449" t="s">
        <v>1043</v>
      </c>
      <c r="C33" s="170" t="s">
        <v>1080</v>
      </c>
      <c r="D33" s="170" t="s">
        <v>1081</v>
      </c>
      <c r="E33" s="169" t="s">
        <v>1042</v>
      </c>
      <c r="F33" s="169">
        <v>125</v>
      </c>
      <c r="G33" s="169">
        <v>125</v>
      </c>
      <c r="H33" s="237">
        <v>0</v>
      </c>
      <c r="I33" s="166">
        <v>125</v>
      </c>
      <c r="J33" s="103"/>
    </row>
    <row r="34" spans="1:10" x14ac:dyDescent="0.3">
      <c r="A34" s="162">
        <v>26</v>
      </c>
      <c r="B34" s="449" t="s">
        <v>1040</v>
      </c>
      <c r="C34" s="170" t="s">
        <v>1082</v>
      </c>
      <c r="D34" s="170" t="s">
        <v>1083</v>
      </c>
      <c r="E34" s="169" t="s">
        <v>1042</v>
      </c>
      <c r="F34" s="169">
        <v>125</v>
      </c>
      <c r="G34" s="169">
        <v>125</v>
      </c>
      <c r="H34" s="237">
        <v>0</v>
      </c>
      <c r="I34" s="166">
        <v>125</v>
      </c>
      <c r="J34" s="103"/>
    </row>
    <row r="35" spans="1:10" x14ac:dyDescent="0.3">
      <c r="A35" s="162">
        <v>27</v>
      </c>
      <c r="B35" s="449" t="s">
        <v>1043</v>
      </c>
      <c r="C35" s="170" t="s">
        <v>1084</v>
      </c>
      <c r="D35" s="170" t="s">
        <v>1085</v>
      </c>
      <c r="E35" s="169" t="s">
        <v>1042</v>
      </c>
      <c r="F35" s="169">
        <v>125</v>
      </c>
      <c r="G35" s="169">
        <v>125</v>
      </c>
      <c r="H35" s="237">
        <v>0</v>
      </c>
      <c r="I35" s="166">
        <v>125</v>
      </c>
      <c r="J35" s="103"/>
    </row>
    <row r="36" spans="1:10" x14ac:dyDescent="0.3">
      <c r="A36" s="162">
        <v>28</v>
      </c>
      <c r="B36" s="449" t="s">
        <v>1040</v>
      </c>
      <c r="C36" s="170" t="s">
        <v>1086</v>
      </c>
      <c r="D36" s="170" t="s">
        <v>1087</v>
      </c>
      <c r="E36" s="169" t="s">
        <v>1042</v>
      </c>
      <c r="F36" s="169">
        <v>125</v>
      </c>
      <c r="G36" s="169">
        <v>125</v>
      </c>
      <c r="H36" s="237">
        <v>0</v>
      </c>
      <c r="I36" s="166">
        <v>125</v>
      </c>
      <c r="J36" s="103"/>
    </row>
    <row r="37" spans="1:10" x14ac:dyDescent="0.3">
      <c r="A37" s="162">
        <v>29</v>
      </c>
      <c r="B37" s="449" t="s">
        <v>1088</v>
      </c>
      <c r="C37" s="170" t="s">
        <v>1089</v>
      </c>
      <c r="D37" s="170" t="s">
        <v>1090</v>
      </c>
      <c r="E37" s="169" t="s">
        <v>1042</v>
      </c>
      <c r="F37" s="169">
        <v>125</v>
      </c>
      <c r="G37" s="169">
        <v>125</v>
      </c>
      <c r="H37" s="237">
        <v>0</v>
      </c>
      <c r="I37" s="166">
        <v>125</v>
      </c>
      <c r="J37" s="103"/>
    </row>
    <row r="38" spans="1:10" x14ac:dyDescent="0.3">
      <c r="A38" s="162">
        <v>30</v>
      </c>
      <c r="B38" s="449" t="s">
        <v>1091</v>
      </c>
      <c r="C38" s="170" t="s">
        <v>1092</v>
      </c>
      <c r="D38" s="170" t="s">
        <v>1093</v>
      </c>
      <c r="E38" s="169" t="s">
        <v>1042</v>
      </c>
      <c r="F38" s="169">
        <v>100</v>
      </c>
      <c r="G38" s="169">
        <v>100</v>
      </c>
      <c r="H38" s="237">
        <v>0</v>
      </c>
      <c r="I38" s="166">
        <v>100</v>
      </c>
      <c r="J38" s="103"/>
    </row>
    <row r="39" spans="1:10" x14ac:dyDescent="0.3">
      <c r="A39" s="162">
        <v>31</v>
      </c>
      <c r="B39" s="449" t="s">
        <v>1091</v>
      </c>
      <c r="C39" s="170" t="s">
        <v>1094</v>
      </c>
      <c r="D39" s="170" t="s">
        <v>1095</v>
      </c>
      <c r="E39" s="169" t="s">
        <v>1042</v>
      </c>
      <c r="F39" s="169">
        <v>125</v>
      </c>
      <c r="G39" s="169">
        <v>125</v>
      </c>
      <c r="H39" s="237">
        <v>0</v>
      </c>
      <c r="I39" s="166">
        <v>125</v>
      </c>
      <c r="J39" s="103"/>
    </row>
    <row r="40" spans="1:10" x14ac:dyDescent="0.3">
      <c r="A40" s="162">
        <v>32</v>
      </c>
      <c r="B40" s="449" t="s">
        <v>1091</v>
      </c>
      <c r="C40" s="170" t="s">
        <v>1096</v>
      </c>
      <c r="D40" s="170" t="s">
        <v>1097</v>
      </c>
      <c r="E40" s="169" t="s">
        <v>1042</v>
      </c>
      <c r="F40" s="169">
        <v>162.5</v>
      </c>
      <c r="G40" s="169">
        <v>162.5</v>
      </c>
      <c r="H40" s="237">
        <v>0</v>
      </c>
      <c r="I40" s="166">
        <v>162.5</v>
      </c>
      <c r="J40" s="103"/>
    </row>
    <row r="41" spans="1:10" x14ac:dyDescent="0.3">
      <c r="A41" s="162">
        <v>33</v>
      </c>
      <c r="B41" s="449" t="s">
        <v>1091</v>
      </c>
      <c r="C41" s="170" t="s">
        <v>1098</v>
      </c>
      <c r="D41" s="170" t="s">
        <v>1099</v>
      </c>
      <c r="E41" s="169" t="s">
        <v>1042</v>
      </c>
      <c r="F41" s="169">
        <v>162.5</v>
      </c>
      <c r="G41" s="169">
        <v>162.5</v>
      </c>
      <c r="H41" s="237">
        <v>0</v>
      </c>
      <c r="I41" s="166">
        <v>162.5</v>
      </c>
      <c r="J41" s="103"/>
    </row>
    <row r="42" spans="1:10" x14ac:dyDescent="0.3">
      <c r="A42" s="162">
        <v>34</v>
      </c>
      <c r="B42" s="449" t="s">
        <v>1091</v>
      </c>
      <c r="C42" s="170" t="s">
        <v>1100</v>
      </c>
      <c r="D42" s="170" t="s">
        <v>1101</v>
      </c>
      <c r="E42" s="169" t="s">
        <v>1042</v>
      </c>
      <c r="F42" s="169">
        <v>162.5</v>
      </c>
      <c r="G42" s="169">
        <v>162.5</v>
      </c>
      <c r="H42" s="237">
        <v>0</v>
      </c>
      <c r="I42" s="166">
        <v>162.5</v>
      </c>
      <c r="J42" s="103"/>
    </row>
    <row r="43" spans="1:10" x14ac:dyDescent="0.3">
      <c r="A43" s="162">
        <v>35</v>
      </c>
      <c r="B43" s="449" t="s">
        <v>1091</v>
      </c>
      <c r="C43" s="170" t="s">
        <v>1102</v>
      </c>
      <c r="D43" s="170" t="s">
        <v>1103</v>
      </c>
      <c r="E43" s="169" t="s">
        <v>1042</v>
      </c>
      <c r="F43" s="169">
        <v>162.5</v>
      </c>
      <c r="G43" s="169">
        <v>162.5</v>
      </c>
      <c r="H43" s="237">
        <v>0</v>
      </c>
      <c r="I43" s="166">
        <v>162.5</v>
      </c>
      <c r="J43" s="103"/>
    </row>
    <row r="44" spans="1:10" x14ac:dyDescent="0.3">
      <c r="A44" s="162">
        <v>36</v>
      </c>
      <c r="B44" s="449" t="s">
        <v>1091</v>
      </c>
      <c r="C44" s="170" t="s">
        <v>1104</v>
      </c>
      <c r="D44" s="170" t="s">
        <v>1105</v>
      </c>
      <c r="E44" s="169" t="s">
        <v>1042</v>
      </c>
      <c r="F44" s="169">
        <v>125</v>
      </c>
      <c r="G44" s="169">
        <v>125</v>
      </c>
      <c r="H44" s="237">
        <v>0</v>
      </c>
      <c r="I44" s="166">
        <v>125</v>
      </c>
      <c r="J44" s="103"/>
    </row>
    <row r="45" spans="1:10" x14ac:dyDescent="0.3">
      <c r="A45" s="162">
        <v>37</v>
      </c>
      <c r="B45" s="449" t="s">
        <v>1106</v>
      </c>
      <c r="C45" s="170" t="s">
        <v>1107</v>
      </c>
      <c r="D45" s="170" t="s">
        <v>1108</v>
      </c>
      <c r="E45" s="169" t="s">
        <v>1109</v>
      </c>
      <c r="F45" s="169">
        <v>250</v>
      </c>
      <c r="G45" s="169">
        <v>250</v>
      </c>
      <c r="H45" s="237">
        <v>0</v>
      </c>
      <c r="I45" s="166">
        <v>250</v>
      </c>
      <c r="J45" s="103"/>
    </row>
    <row r="46" spans="1:10" x14ac:dyDescent="0.3">
      <c r="A46" s="162">
        <v>38</v>
      </c>
      <c r="B46" s="449" t="s">
        <v>1106</v>
      </c>
      <c r="C46" s="170" t="s">
        <v>1110</v>
      </c>
      <c r="D46" s="170" t="s">
        <v>1111</v>
      </c>
      <c r="E46" s="169" t="s">
        <v>1109</v>
      </c>
      <c r="F46" s="169">
        <v>375</v>
      </c>
      <c r="G46" s="169">
        <v>375</v>
      </c>
      <c r="H46" s="237">
        <v>0</v>
      </c>
      <c r="I46" s="166">
        <v>375</v>
      </c>
      <c r="J46" s="103"/>
    </row>
    <row r="47" spans="1:10" x14ac:dyDescent="0.3">
      <c r="A47" s="162">
        <v>39</v>
      </c>
      <c r="B47" s="449" t="s">
        <v>1112</v>
      </c>
      <c r="C47" s="170" t="s">
        <v>1113</v>
      </c>
      <c r="D47" s="170" t="s">
        <v>1114</v>
      </c>
      <c r="E47" s="169" t="s">
        <v>1109</v>
      </c>
      <c r="F47" s="169">
        <v>3125</v>
      </c>
      <c r="G47" s="169">
        <v>3125</v>
      </c>
      <c r="H47" s="237">
        <v>0</v>
      </c>
      <c r="I47" s="166">
        <v>3125</v>
      </c>
      <c r="J47" s="103"/>
    </row>
    <row r="48" spans="1:10" x14ac:dyDescent="0.3">
      <c r="A48" s="162">
        <v>40</v>
      </c>
      <c r="B48" s="449" t="s">
        <v>1112</v>
      </c>
      <c r="C48" s="170" t="s">
        <v>1115</v>
      </c>
      <c r="D48" s="170" t="s">
        <v>1116</v>
      </c>
      <c r="E48" s="169" t="s">
        <v>1109</v>
      </c>
      <c r="F48" s="169">
        <v>500</v>
      </c>
      <c r="G48" s="169">
        <v>500</v>
      </c>
      <c r="H48" s="237">
        <v>0</v>
      </c>
      <c r="I48" s="166">
        <v>500</v>
      </c>
      <c r="J48" s="103"/>
    </row>
    <row r="49" spans="1:10" x14ac:dyDescent="0.3">
      <c r="A49" s="162">
        <v>41</v>
      </c>
      <c r="B49" s="449" t="s">
        <v>1112</v>
      </c>
      <c r="C49" s="170" t="s">
        <v>1117</v>
      </c>
      <c r="D49" s="170" t="s">
        <v>1118</v>
      </c>
      <c r="E49" s="169" t="s">
        <v>1109</v>
      </c>
      <c r="F49" s="169">
        <v>520.83000000000004</v>
      </c>
      <c r="G49" s="169">
        <v>520.83000000000004</v>
      </c>
      <c r="H49" s="237">
        <v>0</v>
      </c>
      <c r="I49" s="166">
        <v>520.83000000000004</v>
      </c>
      <c r="J49" s="103"/>
    </row>
    <row r="50" spans="1:10" x14ac:dyDescent="0.3">
      <c r="A50" s="162">
        <v>42</v>
      </c>
      <c r="B50" s="449" t="s">
        <v>1112</v>
      </c>
      <c r="C50" s="170" t="s">
        <v>1119</v>
      </c>
      <c r="D50" s="170" t="s">
        <v>1120</v>
      </c>
      <c r="E50" s="169" t="s">
        <v>1109</v>
      </c>
      <c r="F50" s="169">
        <v>1375</v>
      </c>
      <c r="G50" s="169">
        <v>1375</v>
      </c>
      <c r="H50" s="237">
        <v>0</v>
      </c>
      <c r="I50" s="166">
        <v>1375</v>
      </c>
      <c r="J50" s="103"/>
    </row>
    <row r="51" spans="1:10" x14ac:dyDescent="0.3">
      <c r="A51" s="162">
        <v>43</v>
      </c>
      <c r="B51" s="449" t="s">
        <v>1112</v>
      </c>
      <c r="C51" s="170" t="s">
        <v>1121</v>
      </c>
      <c r="D51" s="170" t="s">
        <v>1122</v>
      </c>
      <c r="E51" s="169" t="s">
        <v>1109</v>
      </c>
      <c r="F51" s="169">
        <v>1375</v>
      </c>
      <c r="G51" s="169">
        <v>1375</v>
      </c>
      <c r="H51" s="237">
        <v>0</v>
      </c>
      <c r="I51" s="166">
        <v>1375</v>
      </c>
      <c r="J51" s="103"/>
    </row>
    <row r="52" spans="1:10" x14ac:dyDescent="0.3">
      <c r="A52" s="162">
        <v>44</v>
      </c>
      <c r="B52" s="449" t="s">
        <v>1123</v>
      </c>
      <c r="C52" s="170" t="s">
        <v>1124</v>
      </c>
      <c r="D52" s="170">
        <v>404897215</v>
      </c>
      <c r="E52" s="169" t="s">
        <v>1125</v>
      </c>
      <c r="F52" s="169">
        <v>110</v>
      </c>
      <c r="G52" s="169">
        <v>110</v>
      </c>
      <c r="H52" s="237">
        <v>0</v>
      </c>
      <c r="I52" s="166">
        <v>110</v>
      </c>
      <c r="J52" s="103"/>
    </row>
    <row r="53" spans="1:10" x14ac:dyDescent="0.3">
      <c r="A53" s="162">
        <v>45</v>
      </c>
      <c r="B53" s="449" t="s">
        <v>1126</v>
      </c>
      <c r="C53" s="170" t="s">
        <v>1127</v>
      </c>
      <c r="D53" s="170"/>
      <c r="E53" s="169" t="s">
        <v>1128</v>
      </c>
      <c r="F53" s="169">
        <v>544069.96</v>
      </c>
      <c r="G53" s="169">
        <v>544069.96</v>
      </c>
      <c r="H53" s="237">
        <v>0</v>
      </c>
      <c r="I53" s="166">
        <v>544069.96</v>
      </c>
      <c r="J53" s="103"/>
    </row>
    <row r="54" spans="1:10" x14ac:dyDescent="0.3">
      <c r="A54" s="162">
        <v>46</v>
      </c>
      <c r="B54" s="449" t="s">
        <v>1112</v>
      </c>
      <c r="C54" s="170" t="s">
        <v>1129</v>
      </c>
      <c r="D54" s="170" t="s">
        <v>1130</v>
      </c>
      <c r="E54" s="169" t="s">
        <v>1131</v>
      </c>
      <c r="F54" s="169">
        <v>0.3</v>
      </c>
      <c r="G54" s="169">
        <v>0.3</v>
      </c>
      <c r="H54" s="237">
        <v>0</v>
      </c>
      <c r="I54" s="166">
        <v>0.3</v>
      </c>
      <c r="J54" s="103"/>
    </row>
    <row r="55" spans="1:10" x14ac:dyDescent="0.3">
      <c r="A55" s="162">
        <v>47</v>
      </c>
      <c r="B55" s="449" t="s">
        <v>1132</v>
      </c>
      <c r="C55" s="170" t="s">
        <v>1133</v>
      </c>
      <c r="D55" s="170" t="s">
        <v>1134</v>
      </c>
      <c r="E55" s="169" t="s">
        <v>1131</v>
      </c>
      <c r="F55" s="169">
        <v>1412.48</v>
      </c>
      <c r="G55" s="169">
        <v>1412.48</v>
      </c>
      <c r="H55" s="237">
        <v>0</v>
      </c>
      <c r="I55" s="166">
        <v>1412.48</v>
      </c>
      <c r="J55" s="103"/>
    </row>
    <row r="56" spans="1:10" x14ac:dyDescent="0.3">
      <c r="A56" s="162">
        <v>48</v>
      </c>
      <c r="B56" s="449" t="s">
        <v>1135</v>
      </c>
      <c r="C56" s="170" t="s">
        <v>1136</v>
      </c>
      <c r="D56" s="170" t="s">
        <v>1137</v>
      </c>
      <c r="E56" s="169" t="s">
        <v>1131</v>
      </c>
      <c r="F56" s="169">
        <v>541.53</v>
      </c>
      <c r="G56" s="169">
        <v>541.53</v>
      </c>
      <c r="H56" s="237">
        <v>0</v>
      </c>
      <c r="I56" s="166">
        <v>541.53</v>
      </c>
      <c r="J56" s="103"/>
    </row>
    <row r="57" spans="1:10" x14ac:dyDescent="0.3">
      <c r="A57" s="162">
        <v>49</v>
      </c>
      <c r="B57" s="449" t="s">
        <v>1138</v>
      </c>
      <c r="C57" s="170" t="s">
        <v>1139</v>
      </c>
      <c r="D57" s="170" t="s">
        <v>1140</v>
      </c>
      <c r="E57" s="169" t="s">
        <v>1131</v>
      </c>
      <c r="F57" s="169">
        <v>887.5</v>
      </c>
      <c r="G57" s="169">
        <v>887.5</v>
      </c>
      <c r="H57" s="237">
        <v>0</v>
      </c>
      <c r="I57" s="166">
        <v>887.5</v>
      </c>
      <c r="J57" s="103"/>
    </row>
    <row r="58" spans="1:10" x14ac:dyDescent="0.3">
      <c r="A58" s="162">
        <v>50</v>
      </c>
      <c r="B58" s="449" t="s">
        <v>1141</v>
      </c>
      <c r="C58" s="170" t="s">
        <v>1142</v>
      </c>
      <c r="D58" s="170"/>
      <c r="E58" s="169" t="s">
        <v>1143</v>
      </c>
      <c r="F58" s="169">
        <v>373676.21</v>
      </c>
      <c r="G58" s="169">
        <v>373676.21</v>
      </c>
      <c r="H58" s="237">
        <v>0</v>
      </c>
      <c r="I58" s="166">
        <v>373676.21</v>
      </c>
      <c r="J58" s="103"/>
    </row>
    <row r="59" spans="1:10" ht="30" x14ac:dyDescent="0.3">
      <c r="A59" s="162">
        <v>51</v>
      </c>
      <c r="B59" s="449" t="s">
        <v>1144</v>
      </c>
      <c r="C59" s="170" t="s">
        <v>1145</v>
      </c>
      <c r="D59" s="170" t="s">
        <v>1146</v>
      </c>
      <c r="E59" s="169" t="s">
        <v>1147</v>
      </c>
      <c r="F59" s="169">
        <v>19950</v>
      </c>
      <c r="G59" s="169">
        <v>19950</v>
      </c>
      <c r="H59" s="237">
        <v>0</v>
      </c>
      <c r="I59" s="166">
        <v>19950</v>
      </c>
      <c r="J59" s="103"/>
    </row>
    <row r="60" spans="1:10" ht="30" x14ac:dyDescent="0.3">
      <c r="A60" s="162">
        <v>52</v>
      </c>
      <c r="B60" s="449" t="s">
        <v>1148</v>
      </c>
      <c r="C60" s="170" t="s">
        <v>1149</v>
      </c>
      <c r="D60" s="170" t="s">
        <v>1150</v>
      </c>
      <c r="E60" s="169" t="s">
        <v>1151</v>
      </c>
      <c r="F60" s="169">
        <v>625</v>
      </c>
      <c r="G60" s="169">
        <v>625</v>
      </c>
      <c r="H60" s="237">
        <v>0</v>
      </c>
      <c r="I60" s="166">
        <v>625</v>
      </c>
      <c r="J60" s="103"/>
    </row>
    <row r="61" spans="1:10" ht="30" x14ac:dyDescent="0.3">
      <c r="A61" s="162">
        <v>53</v>
      </c>
      <c r="B61" s="449" t="s">
        <v>1152</v>
      </c>
      <c r="C61" s="170" t="s">
        <v>1153</v>
      </c>
      <c r="D61" s="170" t="s">
        <v>1154</v>
      </c>
      <c r="E61" s="169" t="s">
        <v>1151</v>
      </c>
      <c r="F61" s="169">
        <v>187.5</v>
      </c>
      <c r="G61" s="169">
        <v>187.5</v>
      </c>
      <c r="H61" s="237">
        <v>0</v>
      </c>
      <c r="I61" s="166">
        <v>187.5</v>
      </c>
      <c r="J61" s="103"/>
    </row>
    <row r="62" spans="1:10" x14ac:dyDescent="0.3">
      <c r="A62" s="162">
        <v>54</v>
      </c>
      <c r="B62" s="449" t="s">
        <v>1138</v>
      </c>
      <c r="C62" s="170" t="s">
        <v>1155</v>
      </c>
      <c r="D62" s="170" t="s">
        <v>1156</v>
      </c>
      <c r="E62" s="169" t="s">
        <v>1131</v>
      </c>
      <c r="F62" s="169">
        <v>846.78</v>
      </c>
      <c r="G62" s="169">
        <v>846.78</v>
      </c>
      <c r="H62" s="237">
        <v>0</v>
      </c>
      <c r="I62" s="166">
        <v>846.78</v>
      </c>
      <c r="J62" s="103"/>
    </row>
    <row r="63" spans="1:10" x14ac:dyDescent="0.3">
      <c r="A63" s="162">
        <v>55</v>
      </c>
      <c r="B63" s="449" t="s">
        <v>1138</v>
      </c>
      <c r="C63" s="170" t="s">
        <v>1157</v>
      </c>
      <c r="D63" s="170" t="s">
        <v>1158</v>
      </c>
      <c r="E63" s="169" t="s">
        <v>1131</v>
      </c>
      <c r="F63" s="169">
        <v>2916.65</v>
      </c>
      <c r="G63" s="169">
        <v>2916.65</v>
      </c>
      <c r="H63" s="237">
        <v>0</v>
      </c>
      <c r="I63" s="166">
        <v>2916.65</v>
      </c>
      <c r="J63" s="103"/>
    </row>
    <row r="64" spans="1:10" x14ac:dyDescent="0.3">
      <c r="A64" s="162">
        <v>56</v>
      </c>
      <c r="B64" s="449" t="s">
        <v>1138</v>
      </c>
      <c r="C64" s="170" t="s">
        <v>1159</v>
      </c>
      <c r="D64" s="170" t="s">
        <v>1160</v>
      </c>
      <c r="E64" s="169" t="s">
        <v>1131</v>
      </c>
      <c r="F64" s="169">
        <v>500</v>
      </c>
      <c r="G64" s="169">
        <v>500</v>
      </c>
      <c r="H64" s="237">
        <v>0</v>
      </c>
      <c r="I64" s="166">
        <v>500</v>
      </c>
      <c r="J64" s="103"/>
    </row>
    <row r="65" spans="1:10" x14ac:dyDescent="0.3">
      <c r="A65" s="162">
        <v>57</v>
      </c>
      <c r="B65" s="449" t="s">
        <v>1138</v>
      </c>
      <c r="C65" s="170" t="s">
        <v>1161</v>
      </c>
      <c r="D65" s="170" t="s">
        <v>1162</v>
      </c>
      <c r="E65" s="169" t="s">
        <v>1131</v>
      </c>
      <c r="F65" s="169">
        <v>625</v>
      </c>
      <c r="G65" s="169">
        <v>625</v>
      </c>
      <c r="H65" s="237">
        <v>0</v>
      </c>
      <c r="I65" s="166">
        <v>625</v>
      </c>
      <c r="J65" s="103"/>
    </row>
    <row r="66" spans="1:10" x14ac:dyDescent="0.3">
      <c r="A66" s="162">
        <v>58</v>
      </c>
      <c r="B66" s="449" t="s">
        <v>1163</v>
      </c>
      <c r="C66" s="170" t="s">
        <v>1164</v>
      </c>
      <c r="D66" s="170"/>
      <c r="E66" s="169" t="s">
        <v>1165</v>
      </c>
      <c r="F66" s="169">
        <v>52478.12</v>
      </c>
      <c r="G66" s="169">
        <v>52478.12</v>
      </c>
      <c r="H66" s="237">
        <v>0</v>
      </c>
      <c r="I66" s="166">
        <v>52478.12</v>
      </c>
      <c r="J66" s="103"/>
    </row>
    <row r="67" spans="1:10" x14ac:dyDescent="0.3">
      <c r="A67" s="162">
        <v>59</v>
      </c>
      <c r="B67" s="449" t="s">
        <v>1166</v>
      </c>
      <c r="C67" s="170" t="s">
        <v>1167</v>
      </c>
      <c r="D67" s="170" t="s">
        <v>1168</v>
      </c>
      <c r="E67" s="169" t="s">
        <v>1131</v>
      </c>
      <c r="F67" s="169">
        <v>747.33</v>
      </c>
      <c r="G67" s="169">
        <v>747.33</v>
      </c>
      <c r="H67" s="237">
        <v>0</v>
      </c>
      <c r="I67" s="166">
        <v>747.33</v>
      </c>
      <c r="J67" s="103"/>
    </row>
    <row r="68" spans="1:10" x14ac:dyDescent="0.3">
      <c r="A68" s="162">
        <v>60</v>
      </c>
      <c r="B68" s="449" t="s">
        <v>1169</v>
      </c>
      <c r="C68" s="170" t="s">
        <v>1170</v>
      </c>
      <c r="D68" s="170" t="s">
        <v>1171</v>
      </c>
      <c r="E68" s="169" t="s">
        <v>1172</v>
      </c>
      <c r="F68" s="169">
        <v>65</v>
      </c>
      <c r="G68" s="169">
        <v>65</v>
      </c>
      <c r="H68" s="237">
        <v>0</v>
      </c>
      <c r="I68" s="166">
        <v>65</v>
      </c>
      <c r="J68" s="103"/>
    </row>
    <row r="69" spans="1:10" ht="45" x14ac:dyDescent="0.3">
      <c r="A69" s="162">
        <v>61</v>
      </c>
      <c r="B69" s="449" t="s">
        <v>1173</v>
      </c>
      <c r="C69" s="170" t="s">
        <v>1174</v>
      </c>
      <c r="D69" s="170" t="s">
        <v>1175</v>
      </c>
      <c r="E69" s="169" t="s">
        <v>1176</v>
      </c>
      <c r="F69" s="169">
        <v>91268.4</v>
      </c>
      <c r="G69" s="169">
        <v>91268.4</v>
      </c>
      <c r="H69" s="237">
        <v>0</v>
      </c>
      <c r="I69" s="169">
        <v>91268.4</v>
      </c>
      <c r="J69" s="103"/>
    </row>
    <row r="70" spans="1:10" x14ac:dyDescent="0.3">
      <c r="A70" s="162">
        <v>62</v>
      </c>
      <c r="B70" s="449" t="s">
        <v>1177</v>
      </c>
      <c r="C70" s="170" t="s">
        <v>1178</v>
      </c>
      <c r="D70" s="170">
        <v>45001015655</v>
      </c>
      <c r="E70" s="169" t="s">
        <v>1179</v>
      </c>
      <c r="F70" s="169">
        <v>104.18</v>
      </c>
      <c r="G70" s="169">
        <v>104.18</v>
      </c>
      <c r="H70" s="237">
        <v>0</v>
      </c>
      <c r="I70" s="166">
        <v>104.18</v>
      </c>
      <c r="J70" s="103"/>
    </row>
    <row r="71" spans="1:10" x14ac:dyDescent="0.3">
      <c r="A71" s="162">
        <v>63</v>
      </c>
      <c r="B71" s="449" t="s">
        <v>1180</v>
      </c>
      <c r="C71" s="170" t="s">
        <v>1181</v>
      </c>
      <c r="D71" s="170" t="s">
        <v>1182</v>
      </c>
      <c r="E71" s="169" t="s">
        <v>1179</v>
      </c>
      <c r="F71" s="169">
        <v>0.35</v>
      </c>
      <c r="G71" s="169">
        <v>0.35</v>
      </c>
      <c r="H71" s="237">
        <v>0</v>
      </c>
      <c r="I71" s="166">
        <v>0.35</v>
      </c>
      <c r="J71" s="103"/>
    </row>
    <row r="72" spans="1:10" x14ac:dyDescent="0.3">
      <c r="A72" s="162">
        <v>64</v>
      </c>
      <c r="B72" s="449" t="s">
        <v>1183</v>
      </c>
      <c r="C72" s="170" t="s">
        <v>1184</v>
      </c>
      <c r="D72" s="170" t="s">
        <v>1185</v>
      </c>
      <c r="E72" s="169" t="s">
        <v>1179</v>
      </c>
      <c r="F72" s="169">
        <v>500</v>
      </c>
      <c r="G72" s="169">
        <v>500</v>
      </c>
      <c r="H72" s="237">
        <v>0</v>
      </c>
      <c r="I72" s="166">
        <v>500</v>
      </c>
      <c r="J72" s="103"/>
    </row>
    <row r="73" spans="1:10" x14ac:dyDescent="0.3">
      <c r="A73" s="162">
        <v>65</v>
      </c>
      <c r="B73" s="449" t="s">
        <v>1183</v>
      </c>
      <c r="C73" s="170" t="s">
        <v>1186</v>
      </c>
      <c r="D73" s="170" t="s">
        <v>1187</v>
      </c>
      <c r="E73" s="169" t="s">
        <v>1179</v>
      </c>
      <c r="F73" s="169">
        <v>625</v>
      </c>
      <c r="G73" s="169">
        <v>625</v>
      </c>
      <c r="H73" s="237">
        <v>0</v>
      </c>
      <c r="I73" s="166">
        <v>625</v>
      </c>
      <c r="J73" s="103"/>
    </row>
    <row r="74" spans="1:10" x14ac:dyDescent="0.3">
      <c r="A74" s="162">
        <v>66</v>
      </c>
      <c r="B74" s="449" t="s">
        <v>1183</v>
      </c>
      <c r="C74" s="170" t="s">
        <v>1188</v>
      </c>
      <c r="D74" s="170" t="s">
        <v>1189</v>
      </c>
      <c r="E74" s="169" t="s">
        <v>1179</v>
      </c>
      <c r="F74" s="169">
        <v>226.43</v>
      </c>
      <c r="G74" s="169">
        <v>226.43</v>
      </c>
      <c r="H74" s="237">
        <v>0</v>
      </c>
      <c r="I74" s="166">
        <v>226.43</v>
      </c>
      <c r="J74" s="103"/>
    </row>
    <row r="75" spans="1:10" x14ac:dyDescent="0.3">
      <c r="A75" s="162">
        <v>67</v>
      </c>
      <c r="B75" s="449">
        <v>43531</v>
      </c>
      <c r="C75" s="170" t="s">
        <v>1190</v>
      </c>
      <c r="D75" s="170" t="s">
        <v>1191</v>
      </c>
      <c r="E75" s="169" t="s">
        <v>1131</v>
      </c>
      <c r="F75" s="169">
        <v>1200</v>
      </c>
      <c r="G75" s="169">
        <v>1200</v>
      </c>
      <c r="H75" s="237">
        <v>0</v>
      </c>
      <c r="I75" s="166">
        <v>1200</v>
      </c>
      <c r="J75" s="103"/>
    </row>
    <row r="76" spans="1:10" x14ac:dyDescent="0.3">
      <c r="A76" s="162">
        <v>68</v>
      </c>
      <c r="B76" s="449" t="s">
        <v>1183</v>
      </c>
      <c r="C76" s="170" t="s">
        <v>1192</v>
      </c>
      <c r="D76" s="170" t="s">
        <v>1193</v>
      </c>
      <c r="E76" s="169" t="s">
        <v>1179</v>
      </c>
      <c r="F76" s="169">
        <v>563</v>
      </c>
      <c r="G76" s="169">
        <v>563</v>
      </c>
      <c r="H76" s="237">
        <v>0</v>
      </c>
      <c r="I76" s="166">
        <v>563</v>
      </c>
      <c r="J76" s="103"/>
    </row>
    <row r="77" spans="1:10" x14ac:dyDescent="0.3">
      <c r="A77" s="162">
        <v>69</v>
      </c>
      <c r="B77" s="449" t="s">
        <v>1183</v>
      </c>
      <c r="C77" s="170" t="s">
        <v>1194</v>
      </c>
      <c r="D77" s="170" t="s">
        <v>1195</v>
      </c>
      <c r="E77" s="169" t="s">
        <v>1179</v>
      </c>
      <c r="F77" s="169">
        <v>500</v>
      </c>
      <c r="G77" s="169">
        <v>500</v>
      </c>
      <c r="H77" s="237">
        <v>0</v>
      </c>
      <c r="I77" s="166">
        <v>500</v>
      </c>
      <c r="J77" s="103"/>
    </row>
    <row r="78" spans="1:10" x14ac:dyDescent="0.3">
      <c r="A78" s="162">
        <v>70</v>
      </c>
      <c r="B78" s="449" t="s">
        <v>1183</v>
      </c>
      <c r="C78" s="170" t="s">
        <v>1196</v>
      </c>
      <c r="D78" s="170" t="s">
        <v>1197</v>
      </c>
      <c r="E78" s="169" t="s">
        <v>1179</v>
      </c>
      <c r="F78" s="169">
        <v>1600</v>
      </c>
      <c r="G78" s="169">
        <v>1600</v>
      </c>
      <c r="H78" s="237">
        <v>0</v>
      </c>
      <c r="I78" s="166">
        <v>1600</v>
      </c>
      <c r="J78" s="103"/>
    </row>
    <row r="79" spans="1:10" x14ac:dyDescent="0.3">
      <c r="A79" s="162">
        <v>71</v>
      </c>
      <c r="B79" s="449" t="s">
        <v>1183</v>
      </c>
      <c r="C79" s="170" t="s">
        <v>1198</v>
      </c>
      <c r="D79" s="170">
        <v>61002014645</v>
      </c>
      <c r="E79" s="169" t="s">
        <v>1179</v>
      </c>
      <c r="F79" s="169">
        <v>522.54</v>
      </c>
      <c r="G79" s="169">
        <v>522.54</v>
      </c>
      <c r="H79" s="237">
        <v>0</v>
      </c>
      <c r="I79" s="166">
        <v>522.54</v>
      </c>
      <c r="J79" s="103"/>
    </row>
    <row r="80" spans="1:10" x14ac:dyDescent="0.3">
      <c r="A80" s="162">
        <v>72</v>
      </c>
      <c r="B80" s="449" t="s">
        <v>1183</v>
      </c>
      <c r="C80" s="170" t="s">
        <v>1199</v>
      </c>
      <c r="D80" s="170" t="s">
        <v>1200</v>
      </c>
      <c r="E80" s="169" t="s">
        <v>1179</v>
      </c>
      <c r="F80" s="169">
        <v>873</v>
      </c>
      <c r="G80" s="169">
        <v>873</v>
      </c>
      <c r="H80" s="237">
        <v>0</v>
      </c>
      <c r="I80" s="166">
        <v>873</v>
      </c>
      <c r="J80" s="103"/>
    </row>
    <row r="81" spans="1:10" x14ac:dyDescent="0.3">
      <c r="A81" s="162">
        <v>73</v>
      </c>
      <c r="B81" s="449" t="s">
        <v>1183</v>
      </c>
      <c r="C81" s="170" t="s">
        <v>1201</v>
      </c>
      <c r="D81" s="170" t="s">
        <v>1202</v>
      </c>
      <c r="E81" s="169" t="s">
        <v>1179</v>
      </c>
      <c r="F81" s="169">
        <v>870.9</v>
      </c>
      <c r="G81" s="169">
        <v>870.9</v>
      </c>
      <c r="H81" s="237">
        <v>0</v>
      </c>
      <c r="I81" s="166">
        <v>870.9</v>
      </c>
      <c r="J81" s="103"/>
    </row>
    <row r="82" spans="1:10" x14ac:dyDescent="0.3">
      <c r="A82" s="162">
        <v>74</v>
      </c>
      <c r="B82" s="449" t="s">
        <v>1183</v>
      </c>
      <c r="C82" s="170" t="s">
        <v>1203</v>
      </c>
      <c r="D82" s="170" t="s">
        <v>1204</v>
      </c>
      <c r="E82" s="169" t="s">
        <v>1179</v>
      </c>
      <c r="F82" s="169">
        <v>500</v>
      </c>
      <c r="G82" s="169">
        <v>500</v>
      </c>
      <c r="H82" s="237">
        <v>0</v>
      </c>
      <c r="I82" s="166">
        <v>500</v>
      </c>
      <c r="J82" s="103"/>
    </row>
    <row r="83" spans="1:10" x14ac:dyDescent="0.3">
      <c r="A83" s="162">
        <v>75</v>
      </c>
      <c r="B83" s="449" t="s">
        <v>1183</v>
      </c>
      <c r="C83" s="170" t="s">
        <v>1205</v>
      </c>
      <c r="D83" s="170" t="s">
        <v>1206</v>
      </c>
      <c r="E83" s="169" t="s">
        <v>1179</v>
      </c>
      <c r="F83" s="169">
        <v>200</v>
      </c>
      <c r="G83" s="169">
        <v>200</v>
      </c>
      <c r="H83" s="237">
        <v>0</v>
      </c>
      <c r="I83" s="166">
        <v>200</v>
      </c>
      <c r="J83" s="103"/>
    </row>
    <row r="84" spans="1:10" ht="45" x14ac:dyDescent="0.3">
      <c r="A84" s="162">
        <v>76</v>
      </c>
      <c r="B84" s="449" t="s">
        <v>1207</v>
      </c>
      <c r="C84" s="170" t="s">
        <v>1208</v>
      </c>
      <c r="D84" s="170" t="s">
        <v>1209</v>
      </c>
      <c r="E84" s="169" t="s">
        <v>1210</v>
      </c>
      <c r="F84" s="169">
        <v>180</v>
      </c>
      <c r="G84" s="169">
        <v>180</v>
      </c>
      <c r="H84" s="237">
        <v>0</v>
      </c>
      <c r="I84" s="166">
        <v>180</v>
      </c>
      <c r="J84" s="103"/>
    </row>
    <row r="85" spans="1:10" ht="45" x14ac:dyDescent="0.3">
      <c r="A85" s="162">
        <v>77</v>
      </c>
      <c r="B85" s="449">
        <v>43136</v>
      </c>
      <c r="C85" s="170" t="s">
        <v>1211</v>
      </c>
      <c r="D85" s="170">
        <v>242272303</v>
      </c>
      <c r="E85" s="169" t="s">
        <v>1212</v>
      </c>
      <c r="F85" s="169">
        <v>200</v>
      </c>
      <c r="G85" s="169">
        <v>200</v>
      </c>
      <c r="H85" s="237">
        <v>0</v>
      </c>
      <c r="I85" s="166">
        <v>200</v>
      </c>
      <c r="J85" s="103"/>
    </row>
    <row r="86" spans="1:10" x14ac:dyDescent="0.3">
      <c r="A86" s="162">
        <v>78</v>
      </c>
      <c r="B86" s="449">
        <v>43604</v>
      </c>
      <c r="C86" s="170" t="s">
        <v>1213</v>
      </c>
      <c r="D86" s="170">
        <v>202177205</v>
      </c>
      <c r="E86" s="169" t="s">
        <v>1214</v>
      </c>
      <c r="F86" s="169">
        <v>539</v>
      </c>
      <c r="G86" s="169">
        <v>539</v>
      </c>
      <c r="H86" s="237">
        <v>0</v>
      </c>
      <c r="I86" s="166">
        <v>539</v>
      </c>
      <c r="J86" s="103"/>
    </row>
    <row r="87" spans="1:10" x14ac:dyDescent="0.3">
      <c r="A87" s="162">
        <v>79</v>
      </c>
      <c r="B87" s="449" t="s">
        <v>1215</v>
      </c>
      <c r="C87" s="170" t="s">
        <v>1216</v>
      </c>
      <c r="D87" s="170">
        <v>405191091</v>
      </c>
      <c r="E87" s="169" t="s">
        <v>1217</v>
      </c>
      <c r="F87" s="169">
        <v>257.44</v>
      </c>
      <c r="G87" s="169">
        <v>257.44</v>
      </c>
      <c r="H87" s="237">
        <v>0</v>
      </c>
      <c r="I87" s="166">
        <v>257.44</v>
      </c>
      <c r="J87" s="103"/>
    </row>
    <row r="88" spans="1:10" ht="45" x14ac:dyDescent="0.3">
      <c r="A88" s="162">
        <v>80</v>
      </c>
      <c r="B88" s="449">
        <v>43473</v>
      </c>
      <c r="C88" s="170" t="s">
        <v>1218</v>
      </c>
      <c r="D88" s="170">
        <v>61009000857</v>
      </c>
      <c r="E88" s="169" t="s">
        <v>1219</v>
      </c>
      <c r="F88" s="169">
        <v>7.7</v>
      </c>
      <c r="G88" s="169">
        <v>7.7</v>
      </c>
      <c r="H88" s="237">
        <v>0</v>
      </c>
      <c r="I88" s="166">
        <v>7.7</v>
      </c>
      <c r="J88" s="103"/>
    </row>
    <row r="89" spans="1:10" ht="45" x14ac:dyDescent="0.3">
      <c r="A89" s="162">
        <v>81</v>
      </c>
      <c r="B89" s="449">
        <v>43473</v>
      </c>
      <c r="C89" s="170" t="s">
        <v>1220</v>
      </c>
      <c r="D89" s="170">
        <v>61009010350</v>
      </c>
      <c r="E89" s="169" t="s">
        <v>1219</v>
      </c>
      <c r="F89" s="169">
        <v>7.7</v>
      </c>
      <c r="G89" s="169">
        <v>7.7</v>
      </c>
      <c r="H89" s="237">
        <v>0</v>
      </c>
      <c r="I89" s="166">
        <v>7.7</v>
      </c>
      <c r="J89" s="103"/>
    </row>
    <row r="90" spans="1:10" ht="45" x14ac:dyDescent="0.3">
      <c r="A90" s="162">
        <v>82</v>
      </c>
      <c r="B90" s="449">
        <v>43473</v>
      </c>
      <c r="C90" s="170" t="s">
        <v>1221</v>
      </c>
      <c r="D90" s="170" t="s">
        <v>1222</v>
      </c>
      <c r="E90" s="169" t="s">
        <v>1219</v>
      </c>
      <c r="F90" s="169">
        <v>3.94</v>
      </c>
      <c r="G90" s="169">
        <v>3.94</v>
      </c>
      <c r="H90" s="237">
        <v>0</v>
      </c>
      <c r="I90" s="166">
        <v>3.94</v>
      </c>
      <c r="J90" s="103"/>
    </row>
    <row r="91" spans="1:10" ht="45" x14ac:dyDescent="0.3">
      <c r="A91" s="162">
        <v>83</v>
      </c>
      <c r="B91" s="449">
        <v>43473</v>
      </c>
      <c r="C91" s="170" t="s">
        <v>1223</v>
      </c>
      <c r="D91" s="170" t="s">
        <v>1224</v>
      </c>
      <c r="E91" s="169" t="s">
        <v>1219</v>
      </c>
      <c r="F91" s="169">
        <v>5.9</v>
      </c>
      <c r="G91" s="169">
        <v>5.9</v>
      </c>
      <c r="H91" s="237">
        <v>0</v>
      </c>
      <c r="I91" s="166">
        <v>5.9</v>
      </c>
      <c r="J91" s="103"/>
    </row>
    <row r="92" spans="1:10" ht="45" x14ac:dyDescent="0.3">
      <c r="A92" s="162">
        <v>84</v>
      </c>
      <c r="B92" s="449">
        <v>43473</v>
      </c>
      <c r="C92" s="170" t="s">
        <v>1225</v>
      </c>
      <c r="D92" s="170" t="s">
        <v>1226</v>
      </c>
      <c r="E92" s="169" t="s">
        <v>1219</v>
      </c>
      <c r="F92" s="169">
        <v>1.96</v>
      </c>
      <c r="G92" s="169">
        <v>1.96</v>
      </c>
      <c r="H92" s="237">
        <v>0</v>
      </c>
      <c r="I92" s="166">
        <v>1.96</v>
      </c>
      <c r="J92" s="103"/>
    </row>
    <row r="93" spans="1:10" ht="45" x14ac:dyDescent="0.3">
      <c r="A93" s="162">
        <v>85</v>
      </c>
      <c r="B93" s="449">
        <v>43473</v>
      </c>
      <c r="C93" s="170" t="s">
        <v>1227</v>
      </c>
      <c r="D93" s="170" t="s">
        <v>1228</v>
      </c>
      <c r="E93" s="169" t="s">
        <v>1219</v>
      </c>
      <c r="F93" s="169">
        <v>1.96</v>
      </c>
      <c r="G93" s="169">
        <v>1.96</v>
      </c>
      <c r="H93" s="237">
        <v>0</v>
      </c>
      <c r="I93" s="166">
        <v>1.96</v>
      </c>
      <c r="J93" s="103"/>
    </row>
    <row r="94" spans="1:10" ht="45" x14ac:dyDescent="0.3">
      <c r="A94" s="162">
        <v>86</v>
      </c>
      <c r="B94" s="449">
        <v>43473</v>
      </c>
      <c r="C94" s="170" t="s">
        <v>1229</v>
      </c>
      <c r="D94" s="170" t="s">
        <v>1230</v>
      </c>
      <c r="E94" s="169" t="s">
        <v>1219</v>
      </c>
      <c r="F94" s="169">
        <v>1.96</v>
      </c>
      <c r="G94" s="169">
        <v>1.96</v>
      </c>
      <c r="H94" s="237">
        <v>0</v>
      </c>
      <c r="I94" s="166">
        <v>1.96</v>
      </c>
      <c r="J94" s="103"/>
    </row>
    <row r="95" spans="1:10" ht="45" x14ac:dyDescent="0.3">
      <c r="A95" s="162">
        <v>87</v>
      </c>
      <c r="B95" s="449">
        <v>43473</v>
      </c>
      <c r="C95" s="170" t="s">
        <v>1231</v>
      </c>
      <c r="D95" s="170" t="s">
        <v>1232</v>
      </c>
      <c r="E95" s="169" t="s">
        <v>1219</v>
      </c>
      <c r="F95" s="169">
        <v>1.98</v>
      </c>
      <c r="G95" s="169">
        <v>1.98</v>
      </c>
      <c r="H95" s="237">
        <v>0</v>
      </c>
      <c r="I95" s="166">
        <v>1.98</v>
      </c>
      <c r="J95" s="103"/>
    </row>
    <row r="96" spans="1:10" ht="45" x14ac:dyDescent="0.3">
      <c r="A96" s="162">
        <v>88</v>
      </c>
      <c r="B96" s="449" t="s">
        <v>1233</v>
      </c>
      <c r="C96" s="170" t="s">
        <v>1234</v>
      </c>
      <c r="D96" s="170" t="s">
        <v>1235</v>
      </c>
      <c r="E96" s="169" t="s">
        <v>1219</v>
      </c>
      <c r="F96" s="169">
        <v>2</v>
      </c>
      <c r="G96" s="169">
        <v>2</v>
      </c>
      <c r="H96" s="237">
        <v>0</v>
      </c>
      <c r="I96" s="166">
        <v>2</v>
      </c>
      <c r="J96" s="103"/>
    </row>
    <row r="97" spans="1:10" ht="30" x14ac:dyDescent="0.3">
      <c r="A97" s="162">
        <v>89</v>
      </c>
      <c r="B97" s="449" t="s">
        <v>1236</v>
      </c>
      <c r="C97" s="170" t="s">
        <v>994</v>
      </c>
      <c r="D97" s="170" t="s">
        <v>1237</v>
      </c>
      <c r="E97" s="169" t="s">
        <v>1238</v>
      </c>
      <c r="F97" s="169">
        <v>8100</v>
      </c>
      <c r="G97" s="169">
        <v>8100</v>
      </c>
      <c r="H97" s="237">
        <v>0</v>
      </c>
      <c r="I97" s="169">
        <v>8100</v>
      </c>
      <c r="J97" s="103"/>
    </row>
    <row r="98" spans="1:10" x14ac:dyDescent="0.3">
      <c r="A98" s="162">
        <v>90</v>
      </c>
      <c r="B98" s="449" t="s">
        <v>1239</v>
      </c>
      <c r="C98" s="170" t="s">
        <v>1240</v>
      </c>
      <c r="D98" s="170" t="s">
        <v>1241</v>
      </c>
      <c r="E98" s="169" t="s">
        <v>1242</v>
      </c>
      <c r="F98" s="169">
        <v>25</v>
      </c>
      <c r="G98" s="169">
        <v>25</v>
      </c>
      <c r="H98" s="237">
        <v>0</v>
      </c>
      <c r="I98" s="169">
        <v>25</v>
      </c>
      <c r="J98" s="103"/>
    </row>
    <row r="99" spans="1:10" ht="45" x14ac:dyDescent="0.3">
      <c r="A99" s="162">
        <v>91</v>
      </c>
      <c r="B99" s="449" t="s">
        <v>1780</v>
      </c>
      <c r="C99" s="170" t="s">
        <v>1243</v>
      </c>
      <c r="D99" s="170" t="s">
        <v>1244</v>
      </c>
      <c r="E99" s="169" t="s">
        <v>1245</v>
      </c>
      <c r="F99" s="169">
        <v>30640</v>
      </c>
      <c r="G99" s="169">
        <v>30640</v>
      </c>
      <c r="H99" s="237">
        <v>0</v>
      </c>
      <c r="I99" s="169">
        <v>30640</v>
      </c>
      <c r="J99" s="103"/>
    </row>
    <row r="100" spans="1:10" x14ac:dyDescent="0.3">
      <c r="A100" s="162">
        <v>92</v>
      </c>
      <c r="B100" s="449">
        <v>43839</v>
      </c>
      <c r="C100" s="170" t="s">
        <v>1246</v>
      </c>
      <c r="D100" s="170" t="s">
        <v>1247</v>
      </c>
      <c r="E100" s="169" t="s">
        <v>1248</v>
      </c>
      <c r="F100" s="169">
        <v>617205.04</v>
      </c>
      <c r="G100" s="169">
        <v>617205.04</v>
      </c>
      <c r="H100" s="237">
        <v>0</v>
      </c>
      <c r="I100" s="169">
        <v>617205.04</v>
      </c>
      <c r="J100" s="103"/>
    </row>
    <row r="101" spans="1:10" ht="30" x14ac:dyDescent="0.3">
      <c r="A101" s="162">
        <v>93</v>
      </c>
      <c r="B101" s="449" t="s">
        <v>1796</v>
      </c>
      <c r="C101" s="170" t="s">
        <v>1249</v>
      </c>
      <c r="D101" s="170" t="s">
        <v>1250</v>
      </c>
      <c r="E101" s="169" t="s">
        <v>1251</v>
      </c>
      <c r="F101" s="169">
        <v>279405</v>
      </c>
      <c r="G101" s="169">
        <v>279405</v>
      </c>
      <c r="H101" s="237">
        <v>0</v>
      </c>
      <c r="I101" s="169">
        <v>279405</v>
      </c>
      <c r="J101" s="103"/>
    </row>
    <row r="102" spans="1:10" x14ac:dyDescent="0.3">
      <c r="A102" s="162">
        <v>94</v>
      </c>
      <c r="B102" s="449" t="s">
        <v>479</v>
      </c>
      <c r="C102" s="170" t="s">
        <v>1252</v>
      </c>
      <c r="D102" s="170" t="s">
        <v>1253</v>
      </c>
      <c r="E102" s="169" t="s">
        <v>1254</v>
      </c>
      <c r="F102" s="169">
        <f>97666.13+70254.96</f>
        <v>167921.09000000003</v>
      </c>
      <c r="G102" s="169">
        <f>97666.13+70254.96</f>
        <v>167921.09000000003</v>
      </c>
      <c r="H102" s="237">
        <v>0</v>
      </c>
      <c r="I102" s="169">
        <f>97666.13+70254.96</f>
        <v>167921.09000000003</v>
      </c>
      <c r="J102" s="103"/>
    </row>
    <row r="103" spans="1:10" x14ac:dyDescent="0.3">
      <c r="A103" s="162">
        <v>95</v>
      </c>
      <c r="B103" s="449">
        <v>43896</v>
      </c>
      <c r="C103" s="170" t="s">
        <v>1255</v>
      </c>
      <c r="D103" s="170" t="s">
        <v>1256</v>
      </c>
      <c r="E103" s="169" t="s">
        <v>1257</v>
      </c>
      <c r="F103" s="169">
        <v>139026.14000000001</v>
      </c>
      <c r="G103" s="169">
        <v>139026.14000000001</v>
      </c>
      <c r="H103" s="237">
        <v>0</v>
      </c>
      <c r="I103" s="169">
        <v>139026.14000000001</v>
      </c>
      <c r="J103" s="103"/>
    </row>
    <row r="104" spans="1:10" ht="30" x14ac:dyDescent="0.3">
      <c r="A104" s="162">
        <v>96</v>
      </c>
      <c r="B104" s="449">
        <v>44082</v>
      </c>
      <c r="C104" s="170" t="s">
        <v>1258</v>
      </c>
      <c r="D104" s="170" t="s">
        <v>1259</v>
      </c>
      <c r="E104" s="169" t="s">
        <v>1212</v>
      </c>
      <c r="F104" s="169">
        <v>300</v>
      </c>
      <c r="G104" s="169">
        <v>300</v>
      </c>
      <c r="H104" s="237">
        <v>0</v>
      </c>
      <c r="I104" s="166">
        <v>300</v>
      </c>
      <c r="J104" s="103"/>
    </row>
    <row r="105" spans="1:10" x14ac:dyDescent="0.3">
      <c r="A105" s="162">
        <v>97</v>
      </c>
      <c r="B105" s="449">
        <v>44053</v>
      </c>
      <c r="C105" s="170" t="s">
        <v>1797</v>
      </c>
      <c r="D105" s="170">
        <v>205083201</v>
      </c>
      <c r="E105" s="169" t="s">
        <v>1798</v>
      </c>
      <c r="F105" s="169">
        <v>24217.99</v>
      </c>
      <c r="G105" s="169">
        <v>24217.99</v>
      </c>
      <c r="H105" s="237">
        <v>0</v>
      </c>
      <c r="I105" s="169">
        <v>24217.99</v>
      </c>
      <c r="J105" s="103"/>
    </row>
    <row r="106" spans="1:10" x14ac:dyDescent="0.3">
      <c r="A106" s="162">
        <v>98</v>
      </c>
      <c r="B106" s="449" t="s">
        <v>1780</v>
      </c>
      <c r="C106" s="170" t="s">
        <v>196</v>
      </c>
      <c r="D106" s="170" t="s">
        <v>1800</v>
      </c>
      <c r="E106" s="169" t="s">
        <v>1801</v>
      </c>
      <c r="F106" s="169">
        <v>1000000</v>
      </c>
      <c r="G106" s="169">
        <v>1000000</v>
      </c>
      <c r="H106" s="237">
        <v>0</v>
      </c>
      <c r="I106" s="169">
        <v>1000000</v>
      </c>
      <c r="J106" s="103"/>
    </row>
    <row r="107" spans="1:10" ht="30" x14ac:dyDescent="0.3">
      <c r="A107" s="162">
        <v>99</v>
      </c>
      <c r="B107" s="449" t="s">
        <v>1782</v>
      </c>
      <c r="C107" s="170" t="s">
        <v>1802</v>
      </c>
      <c r="D107" s="170" t="s">
        <v>1803</v>
      </c>
      <c r="E107" s="169" t="s">
        <v>1804</v>
      </c>
      <c r="F107" s="169">
        <v>30000</v>
      </c>
      <c r="G107" s="169">
        <v>30000</v>
      </c>
      <c r="H107" s="237">
        <v>0</v>
      </c>
      <c r="I107" s="169">
        <v>30000</v>
      </c>
      <c r="J107" s="103"/>
    </row>
    <row r="108" spans="1:10" ht="30" x14ac:dyDescent="0.3">
      <c r="A108" s="162">
        <v>100</v>
      </c>
      <c r="B108" s="449" t="s">
        <v>1805</v>
      </c>
      <c r="C108" s="170" t="s">
        <v>1806</v>
      </c>
      <c r="D108" s="170" t="s">
        <v>1807</v>
      </c>
      <c r="E108" s="169" t="s">
        <v>1260</v>
      </c>
      <c r="F108" s="169">
        <v>300</v>
      </c>
      <c r="G108" s="169">
        <v>300</v>
      </c>
      <c r="H108" s="237">
        <v>0</v>
      </c>
      <c r="I108" s="237">
        <v>300</v>
      </c>
      <c r="J108" s="103"/>
    </row>
    <row r="109" spans="1:10" x14ac:dyDescent="0.3">
      <c r="A109" s="162">
        <v>101</v>
      </c>
      <c r="B109" s="449" t="s">
        <v>1799</v>
      </c>
      <c r="C109" s="170" t="s">
        <v>1277</v>
      </c>
      <c r="D109" s="170" t="s">
        <v>1276</v>
      </c>
      <c r="E109" s="169" t="s">
        <v>1131</v>
      </c>
      <c r="F109" s="169">
        <v>800</v>
      </c>
      <c r="G109" s="169">
        <v>800</v>
      </c>
      <c r="H109" s="237">
        <v>0</v>
      </c>
      <c r="I109" s="237">
        <v>800</v>
      </c>
      <c r="J109" s="103"/>
    </row>
    <row r="110" spans="1:10" x14ac:dyDescent="0.3">
      <c r="A110" s="162">
        <v>102</v>
      </c>
      <c r="B110" s="449" t="s">
        <v>1799</v>
      </c>
      <c r="C110" s="170" t="s">
        <v>1334</v>
      </c>
      <c r="D110" s="170" t="s">
        <v>1333</v>
      </c>
      <c r="E110" s="169" t="s">
        <v>1131</v>
      </c>
      <c r="F110" s="169">
        <v>1000</v>
      </c>
      <c r="G110" s="169">
        <v>1000</v>
      </c>
      <c r="H110" s="237">
        <v>0</v>
      </c>
      <c r="I110" s="237">
        <v>1000</v>
      </c>
      <c r="J110" s="103"/>
    </row>
    <row r="111" spans="1:10" x14ac:dyDescent="0.3">
      <c r="A111" s="162">
        <v>103</v>
      </c>
      <c r="B111" s="449" t="s">
        <v>1799</v>
      </c>
      <c r="C111" s="170" t="s">
        <v>1455</v>
      </c>
      <c r="D111" s="170" t="s">
        <v>1454</v>
      </c>
      <c r="E111" s="169" t="s">
        <v>1131</v>
      </c>
      <c r="F111" s="169">
        <v>1250</v>
      </c>
      <c r="G111" s="169">
        <v>1250</v>
      </c>
      <c r="H111" s="237">
        <v>0</v>
      </c>
      <c r="I111" s="169">
        <v>1250</v>
      </c>
      <c r="J111" s="103"/>
    </row>
    <row r="112" spans="1:10" x14ac:dyDescent="0.3">
      <c r="A112" s="162">
        <v>104</v>
      </c>
      <c r="B112" s="449" t="s">
        <v>1799</v>
      </c>
      <c r="C112" s="170" t="s">
        <v>1725</v>
      </c>
      <c r="D112" s="170">
        <v>16001011074</v>
      </c>
      <c r="E112" s="169" t="s">
        <v>1131</v>
      </c>
      <c r="F112" s="169">
        <v>2400</v>
      </c>
      <c r="G112" s="169">
        <v>2400</v>
      </c>
      <c r="H112" s="237">
        <v>0</v>
      </c>
      <c r="I112" s="237">
        <v>2400</v>
      </c>
      <c r="J112" s="103"/>
    </row>
    <row r="113" spans="1:10" x14ac:dyDescent="0.3">
      <c r="A113" s="162">
        <v>105</v>
      </c>
      <c r="B113" s="449" t="s">
        <v>1799</v>
      </c>
      <c r="C113" s="170" t="s">
        <v>1726</v>
      </c>
      <c r="D113" s="170">
        <v>55001010928</v>
      </c>
      <c r="E113" s="169" t="s">
        <v>1131</v>
      </c>
      <c r="F113" s="169">
        <v>500</v>
      </c>
      <c r="G113" s="169">
        <v>500</v>
      </c>
      <c r="H113" s="237">
        <v>0</v>
      </c>
      <c r="I113" s="237">
        <v>500</v>
      </c>
      <c r="J113" s="103"/>
    </row>
    <row r="114" spans="1:10" x14ac:dyDescent="0.3">
      <c r="A114" s="162">
        <v>106</v>
      </c>
      <c r="B114" s="449" t="s">
        <v>1799</v>
      </c>
      <c r="C114" s="170" t="s">
        <v>1727</v>
      </c>
      <c r="D114" s="170">
        <v>61008014070</v>
      </c>
      <c r="E114" s="169" t="s">
        <v>1131</v>
      </c>
      <c r="F114" s="169">
        <v>750</v>
      </c>
      <c r="G114" s="169">
        <v>750</v>
      </c>
      <c r="H114" s="237">
        <v>0</v>
      </c>
      <c r="I114" s="237">
        <v>750</v>
      </c>
      <c r="J114" s="103"/>
    </row>
    <row r="115" spans="1:10" x14ac:dyDescent="0.3">
      <c r="A115" s="162">
        <v>107</v>
      </c>
      <c r="B115" s="449" t="s">
        <v>1799</v>
      </c>
      <c r="C115" s="170" t="s">
        <v>1728</v>
      </c>
      <c r="D115" s="170">
        <v>61008002908</v>
      </c>
      <c r="E115" s="169" t="s">
        <v>1131</v>
      </c>
      <c r="F115" s="169">
        <v>750</v>
      </c>
      <c r="G115" s="169">
        <v>750</v>
      </c>
      <c r="H115" s="237">
        <v>0</v>
      </c>
      <c r="I115" s="237">
        <v>750</v>
      </c>
      <c r="J115" s="103"/>
    </row>
    <row r="116" spans="1:10" x14ac:dyDescent="0.3">
      <c r="A116" s="162">
        <v>108</v>
      </c>
      <c r="B116" s="449" t="s">
        <v>1799</v>
      </c>
      <c r="C116" s="170" t="s">
        <v>1730</v>
      </c>
      <c r="D116" s="170">
        <v>54001021362</v>
      </c>
      <c r="E116" s="169" t="s">
        <v>1131</v>
      </c>
      <c r="F116" s="169">
        <v>250</v>
      </c>
      <c r="G116" s="169">
        <v>250</v>
      </c>
      <c r="H116" s="237">
        <v>0</v>
      </c>
      <c r="I116" s="237">
        <v>250</v>
      </c>
      <c r="J116" s="103"/>
    </row>
    <row r="117" spans="1:10" x14ac:dyDescent="0.3">
      <c r="A117" s="162">
        <v>109</v>
      </c>
      <c r="B117" s="449" t="s">
        <v>1799</v>
      </c>
      <c r="C117" s="170" t="s">
        <v>1808</v>
      </c>
      <c r="D117" s="170" t="s">
        <v>1809</v>
      </c>
      <c r="E117" s="169" t="s">
        <v>1131</v>
      </c>
      <c r="F117" s="169">
        <v>468</v>
      </c>
      <c r="G117" s="169">
        <v>468</v>
      </c>
      <c r="H117" s="237">
        <v>0</v>
      </c>
      <c r="I117" s="237">
        <v>468</v>
      </c>
      <c r="J117" s="103"/>
    </row>
    <row r="118" spans="1:10" x14ac:dyDescent="0.3">
      <c r="A118" s="162">
        <v>110</v>
      </c>
      <c r="B118" s="449" t="s">
        <v>1799</v>
      </c>
      <c r="C118" s="170" t="s">
        <v>1857</v>
      </c>
      <c r="D118" s="450">
        <v>61001012911</v>
      </c>
      <c r="E118" s="169" t="s">
        <v>1131</v>
      </c>
      <c r="F118" s="169">
        <v>750</v>
      </c>
      <c r="G118" s="169">
        <v>750</v>
      </c>
      <c r="H118" s="237">
        <v>0</v>
      </c>
      <c r="I118" s="237">
        <v>750</v>
      </c>
      <c r="J118" s="103"/>
    </row>
    <row r="119" spans="1:10" x14ac:dyDescent="0.3">
      <c r="A119" s="162">
        <v>111</v>
      </c>
      <c r="B119" s="449" t="s">
        <v>1799</v>
      </c>
      <c r="C119" s="170" t="s">
        <v>1858</v>
      </c>
      <c r="D119" s="450" t="s">
        <v>1859</v>
      </c>
      <c r="E119" s="169" t="s">
        <v>1131</v>
      </c>
      <c r="F119" s="169">
        <v>400</v>
      </c>
      <c r="G119" s="169">
        <v>400</v>
      </c>
      <c r="H119" s="237">
        <v>0</v>
      </c>
      <c r="I119" s="237">
        <v>400</v>
      </c>
      <c r="J119" s="103"/>
    </row>
    <row r="120" spans="1:10" x14ac:dyDescent="0.3">
      <c r="A120" s="162">
        <v>112</v>
      </c>
      <c r="B120" s="449" t="s">
        <v>1799</v>
      </c>
      <c r="C120" s="170" t="s">
        <v>1860</v>
      </c>
      <c r="D120" s="170">
        <v>12501101123</v>
      </c>
      <c r="E120" s="169" t="s">
        <v>1131</v>
      </c>
      <c r="F120" s="169">
        <v>1125</v>
      </c>
      <c r="G120" s="169">
        <v>1125</v>
      </c>
      <c r="H120" s="237">
        <v>0</v>
      </c>
      <c r="I120" s="237">
        <v>1125</v>
      </c>
      <c r="J120" s="103"/>
    </row>
    <row r="121" spans="1:10" x14ac:dyDescent="0.3">
      <c r="A121" s="162">
        <v>113</v>
      </c>
      <c r="B121" s="449" t="s">
        <v>1799</v>
      </c>
      <c r="C121" s="170" t="s">
        <v>1861</v>
      </c>
      <c r="D121" s="170">
        <v>20001004174</v>
      </c>
      <c r="E121" s="169" t="s">
        <v>1131</v>
      </c>
      <c r="F121" s="169">
        <v>750</v>
      </c>
      <c r="G121" s="169">
        <v>750</v>
      </c>
      <c r="H121" s="237">
        <v>0</v>
      </c>
      <c r="I121" s="237">
        <v>750</v>
      </c>
      <c r="J121" s="103"/>
    </row>
    <row r="122" spans="1:10" x14ac:dyDescent="0.3">
      <c r="A122" s="162">
        <v>114</v>
      </c>
      <c r="B122" s="451" t="s">
        <v>2430</v>
      </c>
      <c r="C122" s="452" t="s">
        <v>2171</v>
      </c>
      <c r="D122" s="521" t="s">
        <v>2170</v>
      </c>
      <c r="E122" s="169" t="s">
        <v>1131</v>
      </c>
      <c r="F122" s="237">
        <v>1250</v>
      </c>
      <c r="G122" s="237">
        <v>1250</v>
      </c>
      <c r="H122" s="237">
        <v>0</v>
      </c>
      <c r="I122" s="237">
        <v>1250</v>
      </c>
      <c r="J122" s="103"/>
    </row>
    <row r="123" spans="1:10" ht="45" x14ac:dyDescent="0.3">
      <c r="A123" s="162">
        <v>115</v>
      </c>
      <c r="B123" s="449" t="s">
        <v>1799</v>
      </c>
      <c r="C123" s="453" t="s">
        <v>1862</v>
      </c>
      <c r="D123" s="453"/>
      <c r="E123" s="454" t="s">
        <v>1863</v>
      </c>
      <c r="F123" s="454">
        <v>394850</v>
      </c>
      <c r="G123" s="454">
        <v>394850</v>
      </c>
      <c r="H123" s="454">
        <v>0</v>
      </c>
      <c r="I123" s="454">
        <v>394850</v>
      </c>
      <c r="J123" s="103"/>
    </row>
    <row r="124" spans="1:10" x14ac:dyDescent="0.3">
      <c r="A124" s="162">
        <v>116</v>
      </c>
      <c r="B124" s="449" t="s">
        <v>1799</v>
      </c>
      <c r="C124" s="453" t="s">
        <v>1792</v>
      </c>
      <c r="D124" s="453"/>
      <c r="E124" s="454" t="s">
        <v>1788</v>
      </c>
      <c r="F124" s="454">
        <v>592297.7400000043</v>
      </c>
      <c r="G124" s="454">
        <v>592297.7400000043</v>
      </c>
      <c r="H124" s="454">
        <v>0</v>
      </c>
      <c r="I124" s="454">
        <v>592297.7400000043</v>
      </c>
      <c r="J124" s="103"/>
    </row>
    <row r="125" spans="1:10" x14ac:dyDescent="0.3">
      <c r="A125" s="162"/>
      <c r="B125" s="189"/>
      <c r="C125" s="170"/>
      <c r="D125" s="170"/>
      <c r="E125" s="169"/>
      <c r="F125" s="169"/>
      <c r="G125" s="238"/>
      <c r="H125" s="454"/>
      <c r="I125" s="448"/>
      <c r="J125" s="103"/>
    </row>
    <row r="126" spans="1:10" x14ac:dyDescent="0.3">
      <c r="A126" s="162" t="s">
        <v>261</v>
      </c>
      <c r="B126" s="189"/>
      <c r="C126" s="170"/>
      <c r="D126" s="170"/>
      <c r="E126" s="169"/>
      <c r="F126" s="169"/>
      <c r="G126" s="238"/>
      <c r="H126" s="247" t="s">
        <v>374</v>
      </c>
      <c r="I126" s="346">
        <f>SUM(I9:I125)</f>
        <v>4592258.7300000042</v>
      </c>
      <c r="J126" s="103"/>
    </row>
    <row r="128" spans="1:10" x14ac:dyDescent="0.3">
      <c r="A128" s="176" t="s">
        <v>396</v>
      </c>
    </row>
    <row r="130" spans="1:12" x14ac:dyDescent="0.3">
      <c r="B130" s="178" t="s">
        <v>96</v>
      </c>
      <c r="F130" s="179"/>
    </row>
    <row r="131" spans="1:12" x14ac:dyDescent="0.3">
      <c r="F131" s="177"/>
      <c r="I131" s="177"/>
      <c r="J131" s="177"/>
      <c r="K131" s="177"/>
      <c r="L131" s="177"/>
    </row>
    <row r="132" spans="1:12" x14ac:dyDescent="0.3">
      <c r="C132" s="180"/>
      <c r="F132" s="180"/>
      <c r="G132" s="180"/>
      <c r="H132" s="183"/>
      <c r="I132" s="181"/>
      <c r="J132" s="177"/>
      <c r="K132" s="177"/>
      <c r="L132" s="177"/>
    </row>
    <row r="133" spans="1:12" x14ac:dyDescent="0.3">
      <c r="A133" s="177"/>
      <c r="C133" s="182" t="s">
        <v>251</v>
      </c>
      <c r="F133" s="183" t="s">
        <v>256</v>
      </c>
      <c r="G133" s="182"/>
      <c r="H133" s="182"/>
      <c r="I133" s="181"/>
      <c r="J133" s="177"/>
      <c r="K133" s="177"/>
      <c r="L133" s="177"/>
    </row>
    <row r="134" spans="1:12" x14ac:dyDescent="0.3">
      <c r="A134" s="177"/>
      <c r="C134" s="184" t="s">
        <v>127</v>
      </c>
      <c r="F134" s="176" t="s">
        <v>252</v>
      </c>
      <c r="I134" s="177"/>
      <c r="J134" s="177"/>
      <c r="K134" s="177"/>
      <c r="L134" s="177"/>
    </row>
    <row r="135" spans="1:12" s="177" customFormat="1" x14ac:dyDescent="0.3">
      <c r="B135" s="176"/>
      <c r="C135" s="184"/>
      <c r="G135" s="184"/>
      <c r="H135" s="184"/>
    </row>
    <row r="136" spans="1:12" s="177" customFormat="1" ht="12.75" x14ac:dyDescent="0.2"/>
    <row r="137" spans="1:12" s="177" customFormat="1" ht="12.75" x14ac:dyDescent="0.2"/>
    <row r="138" spans="1:12" s="177" customFormat="1" ht="12.75" x14ac:dyDescent="0.2"/>
    <row r="139" spans="1:12" s="17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26"/>
  </dataValidations>
  <printOptions gridLines="1"/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90" t="s">
        <v>97</v>
      </c>
      <c r="D1" s="490"/>
      <c r="E1" s="106"/>
    </row>
    <row r="2" spans="1:7" x14ac:dyDescent="0.3">
      <c r="A2" s="74" t="s">
        <v>128</v>
      </c>
      <c r="B2" s="74"/>
      <c r="C2" s="488" t="str">
        <f>'ფორმა N1'!L2</f>
        <v>01.11-17.11.2020</v>
      </c>
      <c r="D2" s="489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214" t="str">
        <f>'ფორმა N1'!A5</f>
        <v>მ.პ.გ. ქართული ოცნება დემოკრატიული საქართველო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39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3" t="s">
        <v>87</v>
      </c>
      <c r="B28" s="223" t="s">
        <v>291</v>
      </c>
      <c r="C28" s="8"/>
      <c r="D28" s="8"/>
      <c r="E28" s="106"/>
    </row>
    <row r="29" spans="1:5" x14ac:dyDescent="0.3">
      <c r="A29" s="223" t="s">
        <v>88</v>
      </c>
      <c r="B29" s="223" t="s">
        <v>294</v>
      </c>
      <c r="C29" s="8"/>
      <c r="D29" s="8"/>
      <c r="E29" s="106"/>
    </row>
    <row r="30" spans="1:5" x14ac:dyDescent="0.3">
      <c r="A30" s="223" t="s">
        <v>393</v>
      </c>
      <c r="B30" s="223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3" t="s">
        <v>12</v>
      </c>
      <c r="B32" s="223" t="s">
        <v>439</v>
      </c>
      <c r="C32" s="8"/>
      <c r="D32" s="8"/>
      <c r="E32" s="106"/>
    </row>
    <row r="33" spans="1:9" x14ac:dyDescent="0.3">
      <c r="A33" s="223" t="s">
        <v>13</v>
      </c>
      <c r="B33" s="223" t="s">
        <v>440</v>
      </c>
      <c r="C33" s="8"/>
      <c r="D33" s="8"/>
      <c r="E33" s="106"/>
    </row>
    <row r="34" spans="1:9" x14ac:dyDescent="0.3">
      <c r="A34" s="223" t="s">
        <v>264</v>
      </c>
      <c r="B34" s="223" t="s">
        <v>441</v>
      </c>
      <c r="C34" s="8"/>
      <c r="D34" s="8"/>
      <c r="E34" s="106"/>
    </row>
    <row r="35" spans="1:9" x14ac:dyDescent="0.3">
      <c r="A35" s="86" t="s">
        <v>34</v>
      </c>
      <c r="B35" s="236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H20" sqref="H20"/>
    </sheetView>
  </sheetViews>
  <sheetFormatPr defaultColWidth="9.140625" defaultRowHeight="12.75" x14ac:dyDescent="0.2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 x14ac:dyDescent="0.3">
      <c r="A1" s="518" t="s">
        <v>460</v>
      </c>
      <c r="B1" s="518"/>
      <c r="C1" s="351" t="s">
        <v>97</v>
      </c>
    </row>
    <row r="2" spans="1:3" s="6" customFormat="1" ht="15" x14ac:dyDescent="0.3">
      <c r="A2" s="518"/>
      <c r="B2" s="518"/>
      <c r="C2" s="348" t="str">
        <f>'ფორმა N1'!L2</f>
        <v>01.11-17.11.2020</v>
      </c>
    </row>
    <row r="3" spans="1:3" s="6" customFormat="1" ht="15" x14ac:dyDescent="0.3">
      <c r="A3" s="383" t="s">
        <v>128</v>
      </c>
      <c r="B3" s="349"/>
      <c r="C3" s="350"/>
    </row>
    <row r="4" spans="1:3" s="6" customFormat="1" ht="15" x14ac:dyDescent="0.3">
      <c r="A4" s="112"/>
      <c r="B4" s="349"/>
      <c r="C4" s="350"/>
    </row>
    <row r="5" spans="1:3" s="21" customFormat="1" ht="15" x14ac:dyDescent="0.3">
      <c r="A5" s="519" t="s">
        <v>257</v>
      </c>
      <c r="B5" s="519"/>
      <c r="C5" s="112"/>
    </row>
    <row r="6" spans="1:3" s="21" customFormat="1" ht="15" x14ac:dyDescent="0.3">
      <c r="A6" s="520" t="str">
        <f>'ფორმა N1'!A5</f>
        <v>მ.პ.გ. ქართული ოცნება დემოკრატიული საქართველო</v>
      </c>
      <c r="B6" s="520"/>
      <c r="C6" s="112"/>
    </row>
    <row r="7" spans="1:3" x14ac:dyDescent="0.2">
      <c r="A7" s="384"/>
      <c r="B7" s="384"/>
      <c r="C7" s="384"/>
    </row>
    <row r="8" spans="1:3" x14ac:dyDescent="0.2">
      <c r="A8" s="384"/>
      <c r="B8" s="384"/>
      <c r="C8" s="384"/>
    </row>
    <row r="9" spans="1:3" ht="30" customHeight="1" x14ac:dyDescent="0.2">
      <c r="A9" s="385" t="s">
        <v>64</v>
      </c>
      <c r="B9" s="385" t="s">
        <v>11</v>
      </c>
      <c r="C9" s="386" t="s">
        <v>9</v>
      </c>
    </row>
    <row r="10" spans="1:3" ht="15" x14ac:dyDescent="0.3">
      <c r="A10" s="387">
        <v>1</v>
      </c>
      <c r="B10" s="388" t="s">
        <v>57</v>
      </c>
      <c r="C10" s="403">
        <f>'ფორმა N4'!D11+'ფორმა N5'!D9</f>
        <v>912690.63</v>
      </c>
    </row>
    <row r="11" spans="1:3" ht="15" x14ac:dyDescent="0.3">
      <c r="A11" s="390">
        <v>1.1000000000000001</v>
      </c>
      <c r="B11" s="388" t="s">
        <v>461</v>
      </c>
      <c r="C11" s="404">
        <f>'ფორმა N4'!D39+'ფორმა N5'!D37</f>
        <v>371936.3</v>
      </c>
    </row>
    <row r="12" spans="1:3" ht="15" x14ac:dyDescent="0.3">
      <c r="A12" s="391" t="s">
        <v>30</v>
      </c>
      <c r="B12" s="388" t="s">
        <v>462</v>
      </c>
      <c r="C12" s="404">
        <f>'ფორმა N4'!D40+'ფორმა N5'!D38</f>
        <v>0</v>
      </c>
    </row>
    <row r="13" spans="1:3" ht="15" x14ac:dyDescent="0.3">
      <c r="A13" s="390">
        <v>1.2</v>
      </c>
      <c r="B13" s="388" t="s">
        <v>58</v>
      </c>
      <c r="C13" s="404">
        <f>'ფორმა N4'!D12+'ფორმა N5'!D10</f>
        <v>0</v>
      </c>
    </row>
    <row r="14" spans="1:3" ht="15" x14ac:dyDescent="0.3">
      <c r="A14" s="390">
        <v>1.3</v>
      </c>
      <c r="B14" s="388" t="s">
        <v>463</v>
      </c>
      <c r="C14" s="404">
        <f>'ფორმა N4'!D17+'ფორმა N5'!D15</f>
        <v>0</v>
      </c>
    </row>
    <row r="15" spans="1:3" ht="15" x14ac:dyDescent="0.2">
      <c r="A15" s="517"/>
      <c r="B15" s="517"/>
      <c r="C15" s="517"/>
    </row>
    <row r="16" spans="1:3" ht="30" customHeight="1" x14ac:dyDescent="0.2">
      <c r="A16" s="385" t="s">
        <v>64</v>
      </c>
      <c r="B16" s="385" t="s">
        <v>232</v>
      </c>
      <c r="C16" s="386" t="s">
        <v>67</v>
      </c>
    </row>
    <row r="17" spans="1:4" ht="15" x14ac:dyDescent="0.3">
      <c r="A17" s="387">
        <v>2</v>
      </c>
      <c r="B17" s="388" t="s">
        <v>464</v>
      </c>
      <c r="C17" s="389">
        <f>'ფორმა N2'!D9+'ფორმა N2'!C26+'ფორმა N3'!D9+'ფორმა N3'!C26</f>
        <v>972391.19</v>
      </c>
    </row>
    <row r="18" spans="1:4" ht="15" x14ac:dyDescent="0.3">
      <c r="A18" s="392">
        <v>2.1</v>
      </c>
      <c r="B18" s="388" t="s">
        <v>465</v>
      </c>
      <c r="C18" s="388">
        <f>'ფორმა N2'!D17+'ფორმა N3'!D17</f>
        <v>173420</v>
      </c>
    </row>
    <row r="19" spans="1:4" ht="15" x14ac:dyDescent="0.3">
      <c r="A19" s="392">
        <v>2.2000000000000002</v>
      </c>
      <c r="B19" s="388" t="s">
        <v>466</v>
      </c>
      <c r="C19" s="388">
        <f>'ფორმა N2'!D18+'ფორმა N3'!D18</f>
        <v>0</v>
      </c>
    </row>
    <row r="20" spans="1:4" ht="15" x14ac:dyDescent="0.3">
      <c r="A20" s="392">
        <v>2.2999999999999998</v>
      </c>
      <c r="B20" s="388" t="s">
        <v>467</v>
      </c>
      <c r="C20" s="393">
        <f>SUM(C21:C25)</f>
        <v>792000</v>
      </c>
    </row>
    <row r="21" spans="1:4" ht="15" x14ac:dyDescent="0.3">
      <c r="A21" s="391" t="s">
        <v>468</v>
      </c>
      <c r="B21" s="394" t="s">
        <v>469</v>
      </c>
      <c r="C21" s="388">
        <f>'ფორმა N2'!D13+'ფორმა N3'!D13</f>
        <v>792000</v>
      </c>
    </row>
    <row r="22" spans="1:4" ht="15" x14ac:dyDescent="0.3">
      <c r="A22" s="391" t="s">
        <v>470</v>
      </c>
      <c r="B22" s="394" t="s">
        <v>471</v>
      </c>
      <c r="C22" s="388">
        <f>'ფორმა N2'!C27+'ფორმა N3'!C27</f>
        <v>0</v>
      </c>
    </row>
    <row r="23" spans="1:4" ht="15" x14ac:dyDescent="0.3">
      <c r="A23" s="391" t="s">
        <v>472</v>
      </c>
      <c r="B23" s="394" t="s">
        <v>473</v>
      </c>
      <c r="C23" s="388">
        <f>'ფორმა N2'!D14+'ფორმა N3'!D14</f>
        <v>0</v>
      </c>
    </row>
    <row r="24" spans="1:4" ht="15" x14ac:dyDescent="0.3">
      <c r="A24" s="391" t="s">
        <v>474</v>
      </c>
      <c r="B24" s="394" t="s">
        <v>475</v>
      </c>
      <c r="C24" s="388">
        <f>'ფორმა N2'!C31+'ფორმა N3'!C31</f>
        <v>0</v>
      </c>
    </row>
    <row r="25" spans="1:4" ht="15" x14ac:dyDescent="0.3">
      <c r="A25" s="391" t="s">
        <v>476</v>
      </c>
      <c r="B25" s="394" t="s">
        <v>477</v>
      </c>
      <c r="C25" s="388">
        <f>'ფორმა N2'!D11+'ფორმა N3'!D11</f>
        <v>0</v>
      </c>
    </row>
    <row r="26" spans="1:4" ht="15" x14ac:dyDescent="0.3">
      <c r="A26" s="401"/>
      <c r="B26" s="400"/>
      <c r="C26" s="399"/>
    </row>
    <row r="27" spans="1:4" ht="15" x14ac:dyDescent="0.3">
      <c r="A27" s="401"/>
      <c r="B27" s="400"/>
      <c r="C27" s="399"/>
    </row>
    <row r="28" spans="1:4" ht="15" x14ac:dyDescent="0.3">
      <c r="A28" s="21"/>
      <c r="B28" s="21"/>
      <c r="C28" s="21"/>
      <c r="D28" s="398"/>
    </row>
    <row r="29" spans="1:4" ht="15" x14ac:dyDescent="0.3">
      <c r="A29" s="190" t="s">
        <v>96</v>
      </c>
      <c r="B29" s="21"/>
      <c r="C29" s="21"/>
      <c r="D29" s="398"/>
    </row>
    <row r="30" spans="1:4" ht="15" x14ac:dyDescent="0.3">
      <c r="A30" s="21"/>
      <c r="B30" s="21"/>
      <c r="C30" s="21"/>
      <c r="D30" s="398"/>
    </row>
    <row r="31" spans="1:4" ht="15" x14ac:dyDescent="0.3">
      <c r="A31" s="21"/>
      <c r="B31" s="21"/>
      <c r="C31" s="21"/>
      <c r="D31" s="397"/>
    </row>
    <row r="32" spans="1:4" ht="15" x14ac:dyDescent="0.3">
      <c r="B32" s="190" t="s">
        <v>254</v>
      </c>
      <c r="C32" s="21"/>
      <c r="D32" s="397"/>
    </row>
    <row r="33" spans="2:4" ht="15" x14ac:dyDescent="0.3">
      <c r="B33" s="21" t="s">
        <v>253</v>
      </c>
      <c r="C33" s="21"/>
      <c r="D33" s="397"/>
    </row>
    <row r="34" spans="2:4" x14ac:dyDescent="0.2">
      <c r="B34" s="396" t="s">
        <v>127</v>
      </c>
      <c r="D34" s="39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46"/>
  <sheetViews>
    <sheetView showGridLines="0" view="pageBreakPreview" topLeftCell="B7" zoomScale="80" zoomScaleNormal="100" zoomScaleSheetLayoutView="80" workbookViewId="0">
      <selection activeCell="N25" sqref="N25"/>
    </sheetView>
  </sheetViews>
  <sheetFormatPr defaultColWidth="9.140625" defaultRowHeight="15" x14ac:dyDescent="0.3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6" s="6" customFormat="1" x14ac:dyDescent="0.3">
      <c r="A1" s="72" t="s">
        <v>255</v>
      </c>
      <c r="B1" s="228"/>
      <c r="C1" s="490" t="s">
        <v>97</v>
      </c>
      <c r="D1" s="490"/>
      <c r="E1" s="111"/>
    </row>
    <row r="2" spans="1:6" s="6" customFormat="1" x14ac:dyDescent="0.3">
      <c r="A2" s="74" t="s">
        <v>128</v>
      </c>
      <c r="B2" s="228"/>
      <c r="C2" s="491" t="str">
        <f>'ფორმა N1'!L2</f>
        <v>01.11-17.11.2020</v>
      </c>
      <c r="D2" s="492"/>
      <c r="E2" s="111"/>
    </row>
    <row r="3" spans="1:6" s="6" customFormat="1" x14ac:dyDescent="0.3">
      <c r="A3" s="74"/>
      <c r="B3" s="228"/>
      <c r="C3" s="73"/>
      <c r="D3" s="73"/>
      <c r="E3" s="111"/>
    </row>
    <row r="4" spans="1:6" s="2" customFormat="1" x14ac:dyDescent="0.3">
      <c r="A4" s="75" t="str">
        <f>'ფორმა N2'!A4</f>
        <v>ანგარიშვალდებული პირის დასახელება:</v>
      </c>
      <c r="B4" s="229"/>
      <c r="C4" s="74"/>
      <c r="D4" s="74"/>
      <c r="E4" s="106"/>
    </row>
    <row r="5" spans="1:6" s="2" customFormat="1" x14ac:dyDescent="0.3">
      <c r="A5" s="117" t="str">
        <f>'ფორმა N1'!A5</f>
        <v>მ.პ.გ. ქართული ოცნება დემოკრატიული საქართველო</v>
      </c>
      <c r="B5" s="230"/>
      <c r="C5" s="59"/>
      <c r="D5" s="59"/>
      <c r="E5" s="106"/>
    </row>
    <row r="6" spans="1:6" s="2" customFormat="1" x14ac:dyDescent="0.3">
      <c r="A6" s="75"/>
      <c r="B6" s="229"/>
      <c r="C6" s="74"/>
      <c r="D6" s="74"/>
      <c r="E6" s="106"/>
    </row>
    <row r="7" spans="1:6" s="6" customFormat="1" ht="18" x14ac:dyDescent="0.3">
      <c r="A7" s="98"/>
      <c r="B7" s="110"/>
      <c r="C7" s="76"/>
      <c r="D7" s="76"/>
      <c r="E7" s="111"/>
    </row>
    <row r="8" spans="1:6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6" s="7" customFormat="1" x14ac:dyDescent="0.3">
      <c r="A9" s="215">
        <v>1</v>
      </c>
      <c r="B9" s="215" t="s">
        <v>65</v>
      </c>
      <c r="C9" s="83">
        <f>SUM(C10,C26)</f>
        <v>966050</v>
      </c>
      <c r="D9" s="83">
        <f>SUM(D10,D26)</f>
        <v>972391.19</v>
      </c>
      <c r="E9" s="111"/>
    </row>
    <row r="10" spans="1:6" s="7" customFormat="1" x14ac:dyDescent="0.3">
      <c r="A10" s="85">
        <v>1.1000000000000001</v>
      </c>
      <c r="B10" s="85" t="s">
        <v>69</v>
      </c>
      <c r="C10" s="83">
        <f>SUM(C11,C12,C16,C19,C25)</f>
        <v>966050</v>
      </c>
      <c r="D10" s="83">
        <f>SUM(D11,D12,D16,D19,D24,D25)</f>
        <v>972391.19</v>
      </c>
      <c r="E10" s="111"/>
    </row>
    <row r="11" spans="1:6" s="9" customFormat="1" ht="18" x14ac:dyDescent="0.3">
      <c r="A11" s="86" t="s">
        <v>30</v>
      </c>
      <c r="B11" s="86" t="s">
        <v>68</v>
      </c>
      <c r="C11" s="8"/>
      <c r="D11" s="8"/>
      <c r="E11" s="111"/>
    </row>
    <row r="12" spans="1:6" s="10" customFormat="1" x14ac:dyDescent="0.3">
      <c r="A12" s="86" t="s">
        <v>31</v>
      </c>
      <c r="B12" s="86" t="s">
        <v>290</v>
      </c>
      <c r="C12" s="105">
        <f>SUM(C13:C15)</f>
        <v>792000</v>
      </c>
      <c r="D12" s="105">
        <f>SUM(D13:D15)</f>
        <v>792000</v>
      </c>
      <c r="E12" s="111"/>
    </row>
    <row r="13" spans="1:6" s="3" customFormat="1" x14ac:dyDescent="0.3">
      <c r="A13" s="95" t="s">
        <v>70</v>
      </c>
      <c r="B13" s="95" t="s">
        <v>293</v>
      </c>
      <c r="C13" s="8">
        <v>792000</v>
      </c>
      <c r="D13" s="8">
        <v>792000</v>
      </c>
      <c r="E13" s="111"/>
    </row>
    <row r="14" spans="1:6" s="3" customFormat="1" x14ac:dyDescent="0.3">
      <c r="A14" s="95" t="s">
        <v>437</v>
      </c>
      <c r="B14" s="95" t="s">
        <v>436</v>
      </c>
      <c r="C14" s="8"/>
      <c r="D14" s="8"/>
      <c r="E14" s="111"/>
    </row>
    <row r="15" spans="1:6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6" s="3" customFormat="1" x14ac:dyDescent="0.3">
      <c r="A16" s="86" t="s">
        <v>71</v>
      </c>
      <c r="B16" s="86" t="s">
        <v>72</v>
      </c>
      <c r="C16" s="105">
        <f>SUM(C17:C18)</f>
        <v>173420</v>
      </c>
      <c r="D16" s="105">
        <f>SUM(D17:D18)</f>
        <v>173420</v>
      </c>
      <c r="E16" s="111"/>
    </row>
    <row r="17" spans="1:5" s="3" customFormat="1" x14ac:dyDescent="0.3">
      <c r="A17" s="95" t="s">
        <v>73</v>
      </c>
      <c r="B17" s="95" t="s">
        <v>75</v>
      </c>
      <c r="C17" s="8">
        <v>173420</v>
      </c>
      <c r="D17" s="8">
        <v>173420</v>
      </c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39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>
        <v>630</v>
      </c>
      <c r="D25" s="8">
        <f>4567.14+5573.33-3800+1023.72-393</f>
        <v>6971.1900000000014</v>
      </c>
      <c r="E25" s="111"/>
    </row>
    <row r="26" spans="1:5" x14ac:dyDescent="0.3">
      <c r="A26" s="85">
        <v>1.2</v>
      </c>
      <c r="B26" s="85" t="s">
        <v>85</v>
      </c>
      <c r="C26" s="83">
        <f>SUM(C27,C31)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3" t="s">
        <v>87</v>
      </c>
      <c r="B28" s="223" t="s">
        <v>291</v>
      </c>
      <c r="C28" s="8"/>
      <c r="D28" s="8"/>
      <c r="E28" s="111"/>
    </row>
    <row r="29" spans="1:5" x14ac:dyDescent="0.3">
      <c r="A29" s="223" t="s">
        <v>88</v>
      </c>
      <c r="B29" s="223" t="s">
        <v>294</v>
      </c>
      <c r="C29" s="8"/>
      <c r="D29" s="8"/>
      <c r="E29" s="111"/>
    </row>
    <row r="30" spans="1:5" x14ac:dyDescent="0.3">
      <c r="A30" s="223" t="s">
        <v>393</v>
      </c>
      <c r="B30" s="223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436</v>
      </c>
      <c r="C31" s="105">
        <f>SUM(C32:C35)</f>
        <v>0</v>
      </c>
      <c r="D31" s="105">
        <f>SUM(D32:D34)</f>
        <v>0</v>
      </c>
      <c r="E31" s="111"/>
    </row>
    <row r="32" spans="1:5" x14ac:dyDescent="0.3">
      <c r="A32" s="223" t="s">
        <v>12</v>
      </c>
      <c r="B32" s="223" t="s">
        <v>439</v>
      </c>
      <c r="C32" s="8"/>
      <c r="D32" s="8"/>
      <c r="E32" s="111"/>
    </row>
    <row r="33" spans="1:6" x14ac:dyDescent="0.3">
      <c r="A33" s="223" t="s">
        <v>13</v>
      </c>
      <c r="B33" s="223" t="s">
        <v>440</v>
      </c>
      <c r="C33" s="8"/>
      <c r="D33" s="8"/>
      <c r="E33" s="111"/>
    </row>
    <row r="34" spans="1:6" x14ac:dyDescent="0.3">
      <c r="A34" s="223" t="s">
        <v>264</v>
      </c>
      <c r="B34" s="223" t="s">
        <v>441</v>
      </c>
      <c r="C34" s="8"/>
      <c r="D34" s="8"/>
      <c r="E34" s="111"/>
    </row>
    <row r="35" spans="1:6" s="23" customFormat="1" x14ac:dyDescent="0.3">
      <c r="A35" s="86" t="s">
        <v>34</v>
      </c>
      <c r="B35" s="236" t="s">
        <v>390</v>
      </c>
      <c r="C35" s="8"/>
      <c r="D35" s="8"/>
    </row>
    <row r="36" spans="1:6" s="2" customFormat="1" x14ac:dyDescent="0.3">
      <c r="A36" s="1"/>
      <c r="B36" s="231"/>
      <c r="E36" s="5"/>
    </row>
    <row r="37" spans="1:6" s="2" customFormat="1" x14ac:dyDescent="0.3">
      <c r="B37" s="231"/>
      <c r="E37" s="5"/>
    </row>
    <row r="38" spans="1:6" x14ac:dyDescent="0.3">
      <c r="A38" s="1"/>
    </row>
    <row r="39" spans="1:6" x14ac:dyDescent="0.3">
      <c r="A39" s="2"/>
    </row>
    <row r="40" spans="1:6" s="2" customFormat="1" x14ac:dyDescent="0.3">
      <c r="A40" s="67" t="s">
        <v>96</v>
      </c>
      <c r="B40" s="231"/>
      <c r="E40" s="5"/>
    </row>
    <row r="41" spans="1:6" s="2" customFormat="1" x14ac:dyDescent="0.3">
      <c r="B41" s="231"/>
      <c r="E41"/>
      <c r="F41"/>
    </row>
    <row r="42" spans="1:6" s="2" customFormat="1" x14ac:dyDescent="0.3">
      <c r="B42" s="231"/>
      <c r="D42" s="12"/>
      <c r="E42"/>
      <c r="F42"/>
    </row>
    <row r="43" spans="1:6" s="2" customFormat="1" x14ac:dyDescent="0.3">
      <c r="A43"/>
      <c r="B43" s="233" t="s">
        <v>388</v>
      </c>
      <c r="D43" s="12"/>
      <c r="E43"/>
      <c r="F43"/>
    </row>
    <row r="44" spans="1:6" s="2" customFormat="1" x14ac:dyDescent="0.3">
      <c r="A44"/>
      <c r="B44" s="231" t="s">
        <v>253</v>
      </c>
      <c r="D44" s="12"/>
      <c r="E44"/>
      <c r="F44"/>
    </row>
    <row r="45" spans="1:6" customFormat="1" ht="12.75" x14ac:dyDescent="0.2">
      <c r="B45" s="234" t="s">
        <v>127</v>
      </c>
    </row>
    <row r="46" spans="1:6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443</v>
      </c>
      <c r="B1" s="212"/>
      <c r="C1" s="490" t="s">
        <v>97</v>
      </c>
      <c r="D1" s="490"/>
      <c r="E1" s="89"/>
    </row>
    <row r="2" spans="1:5" s="6" customFormat="1" x14ac:dyDescent="0.3">
      <c r="A2" s="355" t="s">
        <v>445</v>
      </c>
      <c r="B2" s="212"/>
      <c r="C2" s="488" t="str">
        <f>'ფორმა N1'!L2</f>
        <v>01.11-17.11.2020</v>
      </c>
      <c r="D2" s="489"/>
      <c r="E2" s="89"/>
    </row>
    <row r="3" spans="1:5" s="6" customFormat="1" x14ac:dyDescent="0.3">
      <c r="A3" s="355" t="s">
        <v>444</v>
      </c>
      <c r="B3" s="212"/>
      <c r="C3" s="213"/>
      <c r="D3" s="213"/>
      <c r="E3" s="89"/>
    </row>
    <row r="4" spans="1:5" s="6" customFormat="1" x14ac:dyDescent="0.3">
      <c r="A4" s="74" t="s">
        <v>128</v>
      </c>
      <c r="B4" s="212"/>
      <c r="C4" s="213"/>
      <c r="D4" s="213"/>
      <c r="E4" s="89"/>
    </row>
    <row r="5" spans="1:5" s="6" customFormat="1" x14ac:dyDescent="0.3">
      <c r="A5" s="74"/>
      <c r="B5" s="212"/>
      <c r="C5" s="213"/>
      <c r="D5" s="213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4" t="str">
        <f>'ფორმა N1'!A5</f>
        <v>მ.პ.გ. ქართული ოცნება დემოკრატიული საქართველო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2"/>
      <c r="B9" s="212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5">
        <v>1</v>
      </c>
      <c r="B11" s="215" t="s">
        <v>57</v>
      </c>
      <c r="C11" s="80">
        <f>SUM(C12,C16,C56,C59,C60,C61,C79)</f>
        <v>0</v>
      </c>
      <c r="D11" s="80">
        <f>SUM(D12,D16,D56,D59,D60,D61,D67,D75,D76)</f>
        <v>0</v>
      </c>
      <c r="E11" s="216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57" t="s">
        <v>447</v>
      </c>
      <c r="B15" s="358" t="s">
        <v>448</v>
      </c>
      <c r="C15" s="358"/>
      <c r="D15" s="358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6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17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17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8"/>
      <c r="F20" s="219"/>
    </row>
    <row r="21" spans="1:6" s="222" customFormat="1" ht="30" x14ac:dyDescent="0.2">
      <c r="A21" s="95" t="s">
        <v>12</v>
      </c>
      <c r="B21" s="95" t="s">
        <v>233</v>
      </c>
      <c r="C21" s="220"/>
      <c r="D21" s="38"/>
      <c r="E21" s="221"/>
    </row>
    <row r="22" spans="1:6" s="222" customFormat="1" x14ac:dyDescent="0.2">
      <c r="A22" s="95" t="s">
        <v>13</v>
      </c>
      <c r="B22" s="95" t="s">
        <v>14</v>
      </c>
      <c r="C22" s="220"/>
      <c r="D22" s="39"/>
      <c r="E22" s="221"/>
    </row>
    <row r="23" spans="1:6" s="222" customFormat="1" ht="30" x14ac:dyDescent="0.2">
      <c r="A23" s="95" t="s">
        <v>264</v>
      </c>
      <c r="B23" s="95" t="s">
        <v>22</v>
      </c>
      <c r="C23" s="220"/>
      <c r="D23" s="40"/>
      <c r="E23" s="221"/>
    </row>
    <row r="24" spans="1:6" s="222" customFormat="1" ht="16.5" customHeight="1" x14ac:dyDescent="0.2">
      <c r="A24" s="95" t="s">
        <v>265</v>
      </c>
      <c r="B24" s="95" t="s">
        <v>15</v>
      </c>
      <c r="C24" s="220"/>
      <c r="D24" s="40"/>
      <c r="E24" s="221"/>
    </row>
    <row r="25" spans="1:6" s="222" customFormat="1" ht="16.5" customHeight="1" x14ac:dyDescent="0.2">
      <c r="A25" s="95" t="s">
        <v>266</v>
      </c>
      <c r="B25" s="95" t="s">
        <v>16</v>
      </c>
      <c r="C25" s="220"/>
      <c r="D25" s="40"/>
      <c r="E25" s="221"/>
    </row>
    <row r="26" spans="1:6" s="222" customFormat="1" ht="16.5" customHeight="1" x14ac:dyDescent="0.2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1"/>
    </row>
    <row r="27" spans="1:6" s="222" customFormat="1" ht="16.5" customHeight="1" x14ac:dyDescent="0.2">
      <c r="A27" s="223" t="s">
        <v>268</v>
      </c>
      <c r="B27" s="223" t="s">
        <v>18</v>
      </c>
      <c r="C27" s="220"/>
      <c r="D27" s="40"/>
      <c r="E27" s="221"/>
    </row>
    <row r="28" spans="1:6" s="222" customFormat="1" ht="16.5" customHeight="1" x14ac:dyDescent="0.2">
      <c r="A28" s="223" t="s">
        <v>269</v>
      </c>
      <c r="B28" s="223" t="s">
        <v>19</v>
      </c>
      <c r="C28" s="220"/>
      <c r="D28" s="40"/>
      <c r="E28" s="221"/>
    </row>
    <row r="29" spans="1:6" s="222" customFormat="1" ht="16.5" customHeight="1" x14ac:dyDescent="0.2">
      <c r="A29" s="223" t="s">
        <v>270</v>
      </c>
      <c r="B29" s="223" t="s">
        <v>20</v>
      </c>
      <c r="C29" s="220"/>
      <c r="D29" s="40"/>
      <c r="E29" s="221"/>
    </row>
    <row r="30" spans="1:6" s="222" customFormat="1" ht="16.5" customHeight="1" x14ac:dyDescent="0.2">
      <c r="A30" s="223" t="s">
        <v>271</v>
      </c>
      <c r="B30" s="223" t="s">
        <v>23</v>
      </c>
      <c r="C30" s="220"/>
      <c r="D30" s="41"/>
      <c r="E30" s="221"/>
    </row>
    <row r="31" spans="1:6" s="222" customFormat="1" ht="16.5" customHeight="1" x14ac:dyDescent="0.2">
      <c r="A31" s="95" t="s">
        <v>272</v>
      </c>
      <c r="B31" s="95" t="s">
        <v>21</v>
      </c>
      <c r="C31" s="220"/>
      <c r="D31" s="41"/>
      <c r="E31" s="221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17"/>
      <c r="E32" s="218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17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17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/>
      <c r="D36" s="217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/>
      <c r="D37" s="217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/>
      <c r="D38" s="217"/>
      <c r="E38" s="93"/>
    </row>
    <row r="39" spans="1:5" s="3" customFormat="1" ht="16.5" customHeight="1" x14ac:dyDescent="0.2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7"/>
      <c r="E40" s="93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7"/>
      <c r="E41" s="93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7"/>
      <c r="E42" s="93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7"/>
      <c r="E43" s="93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7"/>
      <c r="E44" s="93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7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17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17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17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17"/>
      <c r="E49" s="93"/>
    </row>
    <row r="50" spans="1:6" s="3" customFormat="1" ht="16.5" customHeight="1" x14ac:dyDescent="0.2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338</v>
      </c>
      <c r="B51" s="95" t="s">
        <v>341</v>
      </c>
      <c r="C51" s="4"/>
      <c r="D51" s="217"/>
      <c r="E51" s="93"/>
    </row>
    <row r="52" spans="1:6" s="3" customFormat="1" ht="16.5" customHeight="1" x14ac:dyDescent="0.2">
      <c r="A52" s="95" t="s">
        <v>339</v>
      </c>
      <c r="B52" s="95" t="s">
        <v>340</v>
      </c>
      <c r="C52" s="4"/>
      <c r="D52" s="217"/>
      <c r="E52" s="93"/>
    </row>
    <row r="53" spans="1:6" s="3" customFormat="1" ht="16.5" customHeight="1" x14ac:dyDescent="0.2">
      <c r="A53" s="95" t="s">
        <v>342</v>
      </c>
      <c r="B53" s="95" t="s">
        <v>343</v>
      </c>
      <c r="C53" s="4"/>
      <c r="D53" s="217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17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17"/>
      <c r="E55" s="218"/>
      <c r="F55" s="219"/>
    </row>
    <row r="56" spans="1:6" s="3" customFormat="1" ht="30" x14ac:dyDescent="0.2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8"/>
      <c r="F56" s="219"/>
    </row>
    <row r="57" spans="1:6" s="3" customFormat="1" ht="30" x14ac:dyDescent="0.2">
      <c r="A57" s="86" t="s">
        <v>50</v>
      </c>
      <c r="B57" s="86" t="s">
        <v>48</v>
      </c>
      <c r="C57" s="4"/>
      <c r="D57" s="217"/>
      <c r="E57" s="218"/>
      <c r="F57" s="219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17"/>
      <c r="E58" s="218"/>
      <c r="F58" s="219"/>
    </row>
    <row r="59" spans="1:6" s="3" customFormat="1" x14ac:dyDescent="0.2">
      <c r="A59" s="85">
        <v>1.4</v>
      </c>
      <c r="B59" s="85" t="s">
        <v>370</v>
      </c>
      <c r="C59" s="4"/>
      <c r="D59" s="217"/>
      <c r="E59" s="218"/>
      <c r="F59" s="219"/>
    </row>
    <row r="60" spans="1:6" s="222" customFormat="1" x14ac:dyDescent="0.2">
      <c r="A60" s="85">
        <v>1.5</v>
      </c>
      <c r="B60" s="85" t="s">
        <v>7</v>
      </c>
      <c r="C60" s="220"/>
      <c r="D60" s="40"/>
      <c r="E60" s="221"/>
    </row>
    <row r="61" spans="1:6" s="222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1"/>
    </row>
    <row r="62" spans="1:6" s="222" customFormat="1" x14ac:dyDescent="0.2">
      <c r="A62" s="86" t="s">
        <v>280</v>
      </c>
      <c r="B62" s="46" t="s">
        <v>52</v>
      </c>
      <c r="C62" s="220"/>
      <c r="D62" s="40"/>
      <c r="E62" s="221"/>
    </row>
    <row r="63" spans="1:6" s="222" customFormat="1" ht="30" x14ac:dyDescent="0.2">
      <c r="A63" s="86" t="s">
        <v>281</v>
      </c>
      <c r="B63" s="46" t="s">
        <v>54</v>
      </c>
      <c r="C63" s="220"/>
      <c r="D63" s="40"/>
      <c r="E63" s="221"/>
    </row>
    <row r="64" spans="1:6" s="222" customFormat="1" x14ac:dyDescent="0.2">
      <c r="A64" s="86" t="s">
        <v>282</v>
      </c>
      <c r="B64" s="46" t="s">
        <v>53</v>
      </c>
      <c r="C64" s="40"/>
      <c r="D64" s="40"/>
      <c r="E64" s="221"/>
    </row>
    <row r="65" spans="1:5" s="222" customFormat="1" x14ac:dyDescent="0.2">
      <c r="A65" s="86" t="s">
        <v>283</v>
      </c>
      <c r="B65" s="46" t="s">
        <v>27</v>
      </c>
      <c r="C65" s="220"/>
      <c r="D65" s="40"/>
      <c r="E65" s="221"/>
    </row>
    <row r="66" spans="1:5" s="222" customFormat="1" x14ac:dyDescent="0.2">
      <c r="A66" s="86" t="s">
        <v>309</v>
      </c>
      <c r="B66" s="46" t="s">
        <v>310</v>
      </c>
      <c r="C66" s="220"/>
      <c r="D66" s="40"/>
      <c r="E66" s="221"/>
    </row>
    <row r="67" spans="1:5" x14ac:dyDescent="0.3">
      <c r="A67" s="215">
        <v>2</v>
      </c>
      <c r="B67" s="215" t="s">
        <v>365</v>
      </c>
      <c r="C67" s="224"/>
      <c r="D67" s="83">
        <f>SUM(D68:D74)</f>
        <v>0</v>
      </c>
      <c r="E67" s="94"/>
    </row>
    <row r="68" spans="1:5" x14ac:dyDescent="0.3">
      <c r="A68" s="96">
        <v>2.1</v>
      </c>
      <c r="B68" s="225" t="s">
        <v>89</v>
      </c>
      <c r="C68" s="226"/>
      <c r="D68" s="22"/>
      <c r="E68" s="94"/>
    </row>
    <row r="69" spans="1:5" x14ac:dyDescent="0.3">
      <c r="A69" s="96">
        <v>2.2000000000000002</v>
      </c>
      <c r="B69" s="225" t="s">
        <v>366</v>
      </c>
      <c r="C69" s="226"/>
      <c r="D69" s="22"/>
      <c r="E69" s="94"/>
    </row>
    <row r="70" spans="1:5" x14ac:dyDescent="0.3">
      <c r="A70" s="96">
        <v>2.2999999999999998</v>
      </c>
      <c r="B70" s="225" t="s">
        <v>93</v>
      </c>
      <c r="C70" s="226"/>
      <c r="D70" s="22"/>
      <c r="E70" s="94"/>
    </row>
    <row r="71" spans="1:5" x14ac:dyDescent="0.3">
      <c r="A71" s="96">
        <v>2.4</v>
      </c>
      <c r="B71" s="225" t="s">
        <v>92</v>
      </c>
      <c r="C71" s="226"/>
      <c r="D71" s="22"/>
      <c r="E71" s="94"/>
    </row>
    <row r="72" spans="1:5" x14ac:dyDescent="0.3">
      <c r="A72" s="96">
        <v>2.5</v>
      </c>
      <c r="B72" s="225" t="s">
        <v>367</v>
      </c>
      <c r="C72" s="226"/>
      <c r="D72" s="22"/>
      <c r="E72" s="94"/>
    </row>
    <row r="73" spans="1:5" x14ac:dyDescent="0.3">
      <c r="A73" s="96">
        <v>2.6</v>
      </c>
      <c r="B73" s="225" t="s">
        <v>90</v>
      </c>
      <c r="C73" s="226"/>
      <c r="D73" s="22"/>
      <c r="E73" s="94"/>
    </row>
    <row r="74" spans="1:5" x14ac:dyDescent="0.3">
      <c r="A74" s="96">
        <v>2.7</v>
      </c>
      <c r="B74" s="225" t="s">
        <v>91</v>
      </c>
      <c r="C74" s="227"/>
      <c r="D74" s="22"/>
      <c r="E74" s="94"/>
    </row>
    <row r="75" spans="1:5" x14ac:dyDescent="0.3">
      <c r="A75" s="215">
        <v>3</v>
      </c>
      <c r="B75" s="215" t="s">
        <v>389</v>
      </c>
      <c r="C75" s="83"/>
      <c r="D75" s="22"/>
      <c r="E75" s="94"/>
    </row>
    <row r="76" spans="1:5" x14ac:dyDescent="0.3">
      <c r="A76" s="215">
        <v>4</v>
      </c>
      <c r="B76" s="215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26"/>
      <c r="D77" s="8"/>
      <c r="E77" s="94"/>
    </row>
    <row r="78" spans="1:5" x14ac:dyDescent="0.3">
      <c r="A78" s="96">
        <v>4.2</v>
      </c>
      <c r="B78" s="96" t="s">
        <v>237</v>
      </c>
      <c r="C78" s="227"/>
      <c r="D78" s="8"/>
      <c r="E78" s="94"/>
    </row>
    <row r="79" spans="1:5" x14ac:dyDescent="0.3">
      <c r="A79" s="215">
        <v>5</v>
      </c>
      <c r="B79" s="215" t="s">
        <v>262</v>
      </c>
      <c r="C79" s="241"/>
      <c r="D79" s="227"/>
      <c r="E79" s="94"/>
    </row>
    <row r="80" spans="1:5" x14ac:dyDescent="0.3">
      <c r="B80" s="44"/>
    </row>
    <row r="81" spans="1:9" x14ac:dyDescent="0.3">
      <c r="A81" s="493" t="s">
        <v>431</v>
      </c>
      <c r="B81" s="493"/>
      <c r="C81" s="493"/>
      <c r="D81" s="493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view="pageBreakPreview" topLeftCell="A31" zoomScale="80" zoomScaleSheetLayoutView="80" workbookViewId="0">
      <selection activeCell="D54" sqref="D54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0.28515625" style="21" customWidth="1"/>
    <col min="7" max="16384" width="9.140625" style="21"/>
  </cols>
  <sheetData>
    <row r="1" spans="1:5" x14ac:dyDescent="0.3">
      <c r="A1" s="72" t="s">
        <v>285</v>
      </c>
      <c r="B1" s="112"/>
      <c r="C1" s="490" t="s">
        <v>97</v>
      </c>
      <c r="D1" s="490"/>
      <c r="E1" s="145"/>
    </row>
    <row r="2" spans="1:5" x14ac:dyDescent="0.3">
      <c r="A2" s="74" t="s">
        <v>128</v>
      </c>
      <c r="B2" s="112"/>
      <c r="C2" s="488" t="str">
        <f>'ფორმა N1'!L2</f>
        <v>01.11-17.11.2020</v>
      </c>
      <c r="D2" s="489"/>
      <c r="E2" s="145"/>
    </row>
    <row r="3" spans="1:5" x14ac:dyDescent="0.3">
      <c r="A3" s="74"/>
      <c r="B3" s="112"/>
      <c r="C3" s="326"/>
      <c r="D3" s="326"/>
      <c r="E3" s="145"/>
    </row>
    <row r="4" spans="1:5" s="2" customFormat="1" x14ac:dyDescent="0.3">
      <c r="A4" s="75" t="s">
        <v>257</v>
      </c>
      <c r="B4" s="75"/>
      <c r="C4" s="74"/>
      <c r="D4" s="74"/>
      <c r="E4" s="106"/>
    </row>
    <row r="5" spans="1:5" s="2" customFormat="1" x14ac:dyDescent="0.3">
      <c r="A5" s="117" t="str">
        <f>'ფორმა N1'!A5</f>
        <v>მ.პ.გ. ქართული ოცნება დემოკრატიული საქართველო</v>
      </c>
      <c r="B5" s="109"/>
      <c r="C5" s="59"/>
      <c r="D5" s="59"/>
      <c r="E5" s="106"/>
    </row>
    <row r="6" spans="1:5" s="2" customFormat="1" x14ac:dyDescent="0.3">
      <c r="A6" s="75"/>
      <c r="B6" s="75"/>
      <c r="C6" s="74"/>
      <c r="D6" s="74"/>
      <c r="E6" s="106"/>
    </row>
    <row r="7" spans="1:5" s="6" customFormat="1" x14ac:dyDescent="0.3">
      <c r="A7" s="325"/>
      <c r="B7" s="325"/>
      <c r="C7" s="76"/>
      <c r="D7" s="76"/>
      <c r="E7" s="146"/>
    </row>
    <row r="8" spans="1:5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6"/>
    </row>
    <row r="9" spans="1:5" s="9" customFormat="1" ht="18" x14ac:dyDescent="0.2">
      <c r="A9" s="13">
        <v>1</v>
      </c>
      <c r="B9" s="13" t="s">
        <v>57</v>
      </c>
      <c r="C9" s="80">
        <f>SUM(C10,C14,C54,C57,C58,C59,C76)</f>
        <v>625980.64</v>
      </c>
      <c r="D9" s="80">
        <f>SUM(D10,D14,D54,D57,D58,D59,D65,D72,D73)</f>
        <v>912690.63</v>
      </c>
      <c r="E9" s="147"/>
    </row>
    <row r="10" spans="1:5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7"/>
    </row>
    <row r="11" spans="1:5" s="9" customFormat="1" ht="16.5" customHeight="1" x14ac:dyDescent="0.2">
      <c r="A11" s="16" t="s">
        <v>30</v>
      </c>
      <c r="B11" s="16" t="s">
        <v>59</v>
      </c>
      <c r="C11" s="33"/>
      <c r="D11" s="34"/>
      <c r="E11" s="147"/>
    </row>
    <row r="12" spans="1:5" ht="16.5" customHeight="1" x14ac:dyDescent="0.3">
      <c r="A12" s="16" t="s">
        <v>31</v>
      </c>
      <c r="B12" s="16" t="s">
        <v>0</v>
      </c>
      <c r="C12" s="33"/>
      <c r="D12" s="34"/>
      <c r="E12" s="145"/>
    </row>
    <row r="13" spans="1:5" ht="16.5" customHeight="1" x14ac:dyDescent="0.3">
      <c r="A13" s="357" t="s">
        <v>447</v>
      </c>
      <c r="B13" s="358" t="s">
        <v>449</v>
      </c>
      <c r="C13" s="358"/>
      <c r="D13" s="358"/>
      <c r="E13" s="145"/>
    </row>
    <row r="14" spans="1:5" x14ac:dyDescent="0.3">
      <c r="A14" s="14">
        <v>1.2</v>
      </c>
      <c r="B14" s="14" t="s">
        <v>60</v>
      </c>
      <c r="C14" s="82">
        <f>SUM(C15,C18,C30:C33,C36,C37,C44,C45,C46,C47,C48,C52,C53)</f>
        <v>625980.64</v>
      </c>
      <c r="D14" s="82">
        <f>SUM(D15,D18,D30:D33,D36,D37,D44,D45,D46,D47,D48,D52,D53)</f>
        <v>912690.63</v>
      </c>
      <c r="E14" s="145"/>
    </row>
    <row r="15" spans="1:5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</row>
    <row r="16" spans="1:5" ht="17.25" customHeight="1" x14ac:dyDescent="0.3">
      <c r="A16" s="17" t="s">
        <v>87</v>
      </c>
      <c r="B16" s="17" t="s">
        <v>61</v>
      </c>
      <c r="C16" s="35"/>
      <c r="D16" s="36"/>
      <c r="E16" s="145"/>
    </row>
    <row r="17" spans="1:6" ht="17.25" customHeight="1" x14ac:dyDescent="0.3">
      <c r="A17" s="17" t="s">
        <v>88</v>
      </c>
      <c r="B17" s="17" t="s">
        <v>62</v>
      </c>
      <c r="C17" s="35"/>
      <c r="D17" s="36"/>
      <c r="E17" s="145"/>
    </row>
    <row r="18" spans="1:6" x14ac:dyDescent="0.3">
      <c r="A18" s="16" t="s">
        <v>33</v>
      </c>
      <c r="B18" s="16" t="s">
        <v>2</v>
      </c>
      <c r="C18" s="81">
        <f>SUM(C19:C24,C29)</f>
        <v>90575.549999999988</v>
      </c>
      <c r="D18" s="81">
        <f>SUM(D19:D24,D29)</f>
        <v>96098.760000000009</v>
      </c>
      <c r="E18" s="145"/>
    </row>
    <row r="19" spans="1:6" ht="30" x14ac:dyDescent="0.3">
      <c r="A19" s="17" t="s">
        <v>12</v>
      </c>
      <c r="B19" s="17" t="s">
        <v>233</v>
      </c>
      <c r="C19" s="37">
        <f>3238.78+39173.12+2471.43</f>
        <v>44883.33</v>
      </c>
      <c r="D19" s="38">
        <v>49309.3</v>
      </c>
      <c r="E19" s="145"/>
    </row>
    <row r="20" spans="1:6" x14ac:dyDescent="0.3">
      <c r="A20" s="17" t="s">
        <v>13</v>
      </c>
      <c r="B20" s="17" t="s">
        <v>14</v>
      </c>
      <c r="C20" s="37"/>
      <c r="D20" s="39"/>
      <c r="E20" s="145"/>
    </row>
    <row r="21" spans="1:6" ht="30" x14ac:dyDescent="0.3">
      <c r="A21" s="17" t="s">
        <v>264</v>
      </c>
      <c r="B21" s="17" t="s">
        <v>22</v>
      </c>
      <c r="C21" s="37"/>
      <c r="D21" s="40"/>
      <c r="E21" s="145"/>
    </row>
    <row r="22" spans="1:6" x14ac:dyDescent="0.3">
      <c r="A22" s="17" t="s">
        <v>265</v>
      </c>
      <c r="B22" s="17" t="s">
        <v>15</v>
      </c>
      <c r="C22" s="37">
        <v>18687.84</v>
      </c>
      <c r="D22" s="40">
        <v>18687.8</v>
      </c>
      <c r="E22" s="145"/>
    </row>
    <row r="23" spans="1:6" x14ac:dyDescent="0.3">
      <c r="A23" s="17" t="s">
        <v>266</v>
      </c>
      <c r="B23" s="17" t="s">
        <v>16</v>
      </c>
      <c r="C23" s="37"/>
      <c r="D23" s="40"/>
      <c r="E23" s="145"/>
    </row>
    <row r="24" spans="1:6" x14ac:dyDescent="0.3">
      <c r="A24" s="17" t="s">
        <v>267</v>
      </c>
      <c r="B24" s="17" t="s">
        <v>17</v>
      </c>
      <c r="C24" s="115">
        <f>SUM(C25:C28)</f>
        <v>27004.379999999997</v>
      </c>
      <c r="D24" s="115">
        <f>SUM(D25:D28)</f>
        <v>28101.659999999996</v>
      </c>
      <c r="E24" s="145"/>
    </row>
    <row r="25" spans="1:6" ht="16.5" customHeight="1" x14ac:dyDescent="0.3">
      <c r="A25" s="18" t="s">
        <v>268</v>
      </c>
      <c r="B25" s="18" t="s">
        <v>18</v>
      </c>
      <c r="C25" s="477">
        <f>17963+60</f>
        <v>18023</v>
      </c>
      <c r="D25" s="40">
        <f>19212.1-91.82</f>
        <v>19120.28</v>
      </c>
      <c r="E25" s="145"/>
      <c r="F25" s="478"/>
    </row>
    <row r="26" spans="1:6" ht="16.5" customHeight="1" x14ac:dyDescent="0.3">
      <c r="A26" s="18" t="s">
        <v>269</v>
      </c>
      <c r="B26" s="18" t="s">
        <v>19</v>
      </c>
      <c r="C26" s="477">
        <f>6000.19-60</f>
        <v>5940.19</v>
      </c>
      <c r="D26" s="40">
        <v>5940.19</v>
      </c>
      <c r="E26" s="145"/>
      <c r="F26" s="478"/>
    </row>
    <row r="27" spans="1:6" ht="16.5" customHeight="1" x14ac:dyDescent="0.3">
      <c r="A27" s="18" t="s">
        <v>270</v>
      </c>
      <c r="B27" s="18" t="s">
        <v>20</v>
      </c>
      <c r="C27" s="477">
        <v>3024.89</v>
      </c>
      <c r="D27" s="40">
        <v>3024.89</v>
      </c>
      <c r="E27" s="145"/>
    </row>
    <row r="28" spans="1:6" ht="16.5" customHeight="1" x14ac:dyDescent="0.3">
      <c r="A28" s="18" t="s">
        <v>271</v>
      </c>
      <c r="B28" s="18" t="s">
        <v>23</v>
      </c>
      <c r="C28" s="477">
        <v>16.3</v>
      </c>
      <c r="D28" s="40">
        <v>16.3</v>
      </c>
      <c r="E28" s="145"/>
    </row>
    <row r="29" spans="1:6" x14ac:dyDescent="0.3">
      <c r="A29" s="17" t="s">
        <v>272</v>
      </c>
      <c r="B29" s="17" t="s">
        <v>21</v>
      </c>
      <c r="C29" s="37"/>
      <c r="D29" s="41"/>
      <c r="E29" s="145"/>
    </row>
    <row r="30" spans="1:6" x14ac:dyDescent="0.3">
      <c r="A30" s="16" t="s">
        <v>34</v>
      </c>
      <c r="B30" s="16" t="s">
        <v>3</v>
      </c>
      <c r="C30" s="33"/>
      <c r="D30" s="34"/>
      <c r="E30" s="145"/>
    </row>
    <row r="31" spans="1:6" x14ac:dyDescent="0.3">
      <c r="A31" s="16" t="s">
        <v>35</v>
      </c>
      <c r="B31" s="16" t="s">
        <v>4</v>
      </c>
      <c r="C31" s="33"/>
      <c r="D31" s="34"/>
      <c r="E31" s="145"/>
    </row>
    <row r="32" spans="1:6" x14ac:dyDescent="0.3">
      <c r="A32" s="16" t="s">
        <v>36</v>
      </c>
      <c r="B32" s="16" t="s">
        <v>5</v>
      </c>
      <c r="C32" s="33"/>
      <c r="D32" s="34"/>
      <c r="E32" s="145"/>
    </row>
    <row r="33" spans="1:6" x14ac:dyDescent="0.3">
      <c r="A33" s="16" t="s">
        <v>37</v>
      </c>
      <c r="B33" s="16" t="s">
        <v>63</v>
      </c>
      <c r="C33" s="81">
        <f>SUM(C34:C35)</f>
        <v>1884.3</v>
      </c>
      <c r="D33" s="81">
        <f>SUM(D34:D35)</f>
        <v>1094.5</v>
      </c>
      <c r="E33" s="145"/>
    </row>
    <row r="34" spans="1:6" x14ac:dyDescent="0.3">
      <c r="A34" s="17" t="s">
        <v>273</v>
      </c>
      <c r="B34" s="17" t="s">
        <v>56</v>
      </c>
      <c r="C34" s="33">
        <v>1884.3</v>
      </c>
      <c r="D34" s="34"/>
      <c r="E34" s="145"/>
    </row>
    <row r="35" spans="1:6" x14ac:dyDescent="0.3">
      <c r="A35" s="17" t="s">
        <v>274</v>
      </c>
      <c r="B35" s="17" t="s">
        <v>55</v>
      </c>
      <c r="C35" s="33"/>
      <c r="D35" s="34">
        <v>1094.5</v>
      </c>
      <c r="E35" s="145"/>
    </row>
    <row r="36" spans="1:6" x14ac:dyDescent="0.3">
      <c r="A36" s="16" t="s">
        <v>38</v>
      </c>
      <c r="B36" s="16" t="s">
        <v>49</v>
      </c>
      <c r="C36" s="33">
        <v>1240.8599999999999</v>
      </c>
      <c r="D36" s="34">
        <f>1132.94+107.92</f>
        <v>1240.8600000000001</v>
      </c>
      <c r="E36" s="145"/>
    </row>
    <row r="37" spans="1:6" x14ac:dyDescent="0.3">
      <c r="A37" s="16" t="s">
        <v>39</v>
      </c>
      <c r="B37" s="16" t="s">
        <v>326</v>
      </c>
      <c r="C37" s="81">
        <f>SUM(C38:C43)</f>
        <v>334997.3</v>
      </c>
      <c r="D37" s="81">
        <f>SUM(D38:D43)</f>
        <v>371936.3</v>
      </c>
      <c r="E37" s="145"/>
      <c r="F37" s="444"/>
    </row>
    <row r="38" spans="1:6" x14ac:dyDescent="0.3">
      <c r="A38" s="17" t="s">
        <v>323</v>
      </c>
      <c r="B38" s="17" t="s">
        <v>327</v>
      </c>
      <c r="C38" s="33">
        <v>33898.300000000003</v>
      </c>
      <c r="E38" s="145"/>
    </row>
    <row r="39" spans="1:6" x14ac:dyDescent="0.3">
      <c r="A39" s="17" t="s">
        <v>324</v>
      </c>
      <c r="B39" s="17" t="s">
        <v>328</v>
      </c>
      <c r="C39" s="33">
        <v>3600</v>
      </c>
      <c r="D39" s="358">
        <v>1500</v>
      </c>
      <c r="E39" s="145"/>
    </row>
    <row r="40" spans="1:6" x14ac:dyDescent="0.3">
      <c r="A40" s="17" t="s">
        <v>325</v>
      </c>
      <c r="B40" s="17" t="s">
        <v>331</v>
      </c>
      <c r="C40" s="33">
        <v>108442</v>
      </c>
      <c r="D40" s="34">
        <f>50769.3+78853</f>
        <v>129622.3</v>
      </c>
      <c r="E40" s="145"/>
    </row>
    <row r="41" spans="1:6" x14ac:dyDescent="0.3">
      <c r="A41" s="17" t="s">
        <v>330</v>
      </c>
      <c r="B41" s="17" t="s">
        <v>332</v>
      </c>
      <c r="C41" s="33"/>
      <c r="D41" s="34"/>
      <c r="E41" s="145"/>
    </row>
    <row r="42" spans="1:6" x14ac:dyDescent="0.3">
      <c r="A42" s="17" t="s">
        <v>333</v>
      </c>
      <c r="B42" s="17" t="s">
        <v>429</v>
      </c>
      <c r="C42" s="33">
        <v>189057</v>
      </c>
      <c r="D42" s="34">
        <v>172438</v>
      </c>
      <c r="E42" s="145"/>
    </row>
    <row r="43" spans="1:6" x14ac:dyDescent="0.3">
      <c r="A43" s="17" t="s">
        <v>430</v>
      </c>
      <c r="B43" s="17" t="s">
        <v>329</v>
      </c>
      <c r="C43" s="33"/>
      <c r="D43" s="34">
        <v>68376</v>
      </c>
      <c r="E43" s="145"/>
    </row>
    <row r="44" spans="1:6" ht="30" x14ac:dyDescent="0.3">
      <c r="A44" s="16" t="s">
        <v>40</v>
      </c>
      <c r="B44" s="16" t="s">
        <v>28</v>
      </c>
      <c r="C44" s="33"/>
      <c r="D44" s="34"/>
      <c r="E44" s="145"/>
    </row>
    <row r="45" spans="1:6" x14ac:dyDescent="0.3">
      <c r="A45" s="16" t="s">
        <v>41</v>
      </c>
      <c r="B45" s="16" t="s">
        <v>2184</v>
      </c>
      <c r="C45" s="33">
        <f>1500</f>
        <v>1500</v>
      </c>
      <c r="D45" s="34">
        <v>9657.5</v>
      </c>
      <c r="E45" s="145"/>
    </row>
    <row r="46" spans="1:6" x14ac:dyDescent="0.3">
      <c r="A46" s="16" t="s">
        <v>42</v>
      </c>
      <c r="B46" s="16" t="s">
        <v>25</v>
      </c>
      <c r="C46" s="33"/>
      <c r="D46" s="34"/>
      <c r="E46" s="145"/>
    </row>
    <row r="47" spans="1:6" x14ac:dyDescent="0.3">
      <c r="A47" s="16" t="s">
        <v>43</v>
      </c>
      <c r="B47" s="16" t="s">
        <v>26</v>
      </c>
      <c r="C47" s="33">
        <v>318</v>
      </c>
      <c r="D47" s="34">
        <v>318</v>
      </c>
      <c r="E47" s="145"/>
    </row>
    <row r="48" spans="1:6" x14ac:dyDescent="0.3">
      <c r="A48" s="16" t="s">
        <v>44</v>
      </c>
      <c r="B48" s="16" t="s">
        <v>279</v>
      </c>
      <c r="C48" s="81">
        <f>SUM(C49:C51)</f>
        <v>109916.33</v>
      </c>
      <c r="D48" s="81">
        <f>SUM(D49:D51)</f>
        <v>228948.49000000002</v>
      </c>
      <c r="E48" s="145"/>
    </row>
    <row r="49" spans="1:5" x14ac:dyDescent="0.3">
      <c r="A49" s="95" t="s">
        <v>338</v>
      </c>
      <c r="B49" s="95" t="s">
        <v>341</v>
      </c>
      <c r="C49" s="33">
        <v>105149.66</v>
      </c>
      <c r="D49" s="34">
        <f>222843-3800+91.82-2193</f>
        <v>216941.82</v>
      </c>
      <c r="E49" s="145"/>
    </row>
    <row r="50" spans="1:5" x14ac:dyDescent="0.3">
      <c r="A50" s="95" t="s">
        <v>339</v>
      </c>
      <c r="B50" s="95" t="s">
        <v>340</v>
      </c>
      <c r="C50" s="33">
        <f>300+3400</f>
        <v>3700</v>
      </c>
      <c r="D50" s="34">
        <v>2940</v>
      </c>
      <c r="E50" s="145"/>
    </row>
    <row r="51" spans="1:5" x14ac:dyDescent="0.3">
      <c r="A51" s="95" t="s">
        <v>342</v>
      </c>
      <c r="B51" s="95" t="s">
        <v>343</v>
      </c>
      <c r="C51" s="33">
        <v>1066.67</v>
      </c>
      <c r="D51" s="34">
        <v>9066.67</v>
      </c>
      <c r="E51" s="145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5"/>
    </row>
    <row r="53" spans="1:5" x14ac:dyDescent="0.3">
      <c r="A53" s="16" t="s">
        <v>46</v>
      </c>
      <c r="B53" s="16" t="s">
        <v>6</v>
      </c>
      <c r="C53" s="33">
        <f>62500+625+76.54+1615.22+14405+6326.54</f>
        <v>85548.3</v>
      </c>
      <c r="D53" s="34">
        <f>64375+135213+1615.22+2193</f>
        <v>203396.22</v>
      </c>
      <c r="E53" s="145"/>
    </row>
    <row r="54" spans="1:5" ht="30" x14ac:dyDescent="0.3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5"/>
    </row>
    <row r="55" spans="1:5" ht="30" x14ac:dyDescent="0.3">
      <c r="A55" s="16" t="s">
        <v>50</v>
      </c>
      <c r="B55" s="16" t="s">
        <v>48</v>
      </c>
      <c r="C55" s="33"/>
      <c r="D55" s="34"/>
      <c r="E55" s="145"/>
    </row>
    <row r="56" spans="1:5" x14ac:dyDescent="0.3">
      <c r="A56" s="16" t="s">
        <v>51</v>
      </c>
      <c r="B56" s="16" t="s">
        <v>47</v>
      </c>
      <c r="C56" s="33"/>
      <c r="D56" s="34"/>
      <c r="E56" s="145"/>
    </row>
    <row r="57" spans="1:5" x14ac:dyDescent="0.3">
      <c r="A57" s="14">
        <v>1.4</v>
      </c>
      <c r="B57" s="14" t="s">
        <v>370</v>
      </c>
      <c r="C57" s="33"/>
      <c r="D57" s="34"/>
      <c r="E57" s="145"/>
    </row>
    <row r="58" spans="1:5" x14ac:dyDescent="0.3">
      <c r="A58" s="14">
        <v>1.5</v>
      </c>
      <c r="B58" s="14" t="s">
        <v>7</v>
      </c>
      <c r="C58" s="37"/>
      <c r="D58" s="40"/>
      <c r="E58" s="145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5"/>
    </row>
    <row r="60" spans="1:5" x14ac:dyDescent="0.3">
      <c r="A60" s="16" t="s">
        <v>280</v>
      </c>
      <c r="B60" s="46" t="s">
        <v>52</v>
      </c>
      <c r="C60" s="37"/>
      <c r="D60" s="40"/>
      <c r="E60" s="145"/>
    </row>
    <row r="61" spans="1:5" ht="30" x14ac:dyDescent="0.3">
      <c r="A61" s="16" t="s">
        <v>281</v>
      </c>
      <c r="B61" s="46" t="s">
        <v>54</v>
      </c>
      <c r="C61" s="37"/>
      <c r="D61" s="40"/>
      <c r="E61" s="145"/>
    </row>
    <row r="62" spans="1:5" x14ac:dyDescent="0.3">
      <c r="A62" s="16" t="s">
        <v>282</v>
      </c>
      <c r="B62" s="46" t="s">
        <v>53</v>
      </c>
      <c r="C62" s="40"/>
      <c r="D62" s="40"/>
      <c r="E62" s="145"/>
    </row>
    <row r="63" spans="1:5" x14ac:dyDescent="0.3">
      <c r="A63" s="16" t="s">
        <v>283</v>
      </c>
      <c r="B63" s="46" t="s">
        <v>27</v>
      </c>
      <c r="C63" s="37"/>
      <c r="D63" s="40"/>
      <c r="E63" s="145"/>
    </row>
    <row r="64" spans="1:5" x14ac:dyDescent="0.3">
      <c r="A64" s="16" t="s">
        <v>309</v>
      </c>
      <c r="B64" s="194" t="s">
        <v>310</v>
      </c>
      <c r="C64" s="37"/>
      <c r="D64" s="195"/>
      <c r="E64" s="145"/>
    </row>
    <row r="65" spans="1:5" x14ac:dyDescent="0.3">
      <c r="A65" s="13">
        <v>2</v>
      </c>
      <c r="B65" s="47" t="s">
        <v>95</v>
      </c>
      <c r="C65" s="244"/>
      <c r="D65" s="116">
        <f>SUM(D66:D71)</f>
        <v>0</v>
      </c>
      <c r="E65" s="145"/>
    </row>
    <row r="66" spans="1:5" x14ac:dyDescent="0.3">
      <c r="A66" s="15">
        <v>2.1</v>
      </c>
      <c r="B66" s="48" t="s">
        <v>89</v>
      </c>
      <c r="C66" s="244"/>
      <c r="D66" s="42"/>
      <c r="E66" s="145"/>
    </row>
    <row r="67" spans="1:5" x14ac:dyDescent="0.3">
      <c r="A67" s="15">
        <v>2.2000000000000002</v>
      </c>
      <c r="B67" s="48" t="s">
        <v>93</v>
      </c>
      <c r="C67" s="246"/>
      <c r="D67" s="43"/>
      <c r="E67" s="145"/>
    </row>
    <row r="68" spans="1:5" x14ac:dyDescent="0.3">
      <c r="A68" s="15">
        <v>2.2999999999999998</v>
      </c>
      <c r="B68" s="48" t="s">
        <v>92</v>
      </c>
      <c r="C68" s="246"/>
      <c r="D68" s="43"/>
      <c r="E68" s="145"/>
    </row>
    <row r="69" spans="1:5" x14ac:dyDescent="0.3">
      <c r="A69" s="15">
        <v>2.4</v>
      </c>
      <c r="B69" s="48" t="s">
        <v>94</v>
      </c>
      <c r="C69" s="246"/>
      <c r="D69" s="43"/>
      <c r="E69" s="145"/>
    </row>
    <row r="70" spans="1:5" x14ac:dyDescent="0.3">
      <c r="A70" s="15">
        <v>2.5</v>
      </c>
      <c r="B70" s="48" t="s">
        <v>90</v>
      </c>
      <c r="C70" s="246"/>
      <c r="D70" s="43"/>
      <c r="E70" s="145"/>
    </row>
    <row r="71" spans="1:5" x14ac:dyDescent="0.3">
      <c r="A71" s="15">
        <v>2.6</v>
      </c>
      <c r="B71" s="48" t="s">
        <v>91</v>
      </c>
      <c r="C71" s="246"/>
      <c r="D71" s="43"/>
      <c r="E71" s="145"/>
    </row>
    <row r="72" spans="1:5" s="2" customFormat="1" x14ac:dyDescent="0.3">
      <c r="A72" s="13">
        <v>3</v>
      </c>
      <c r="B72" s="242" t="s">
        <v>389</v>
      </c>
      <c r="C72" s="245"/>
      <c r="D72" s="243"/>
      <c r="E72" s="103"/>
    </row>
    <row r="73" spans="1:5" s="2" customFormat="1" x14ac:dyDescent="0.3">
      <c r="A73" s="13">
        <v>4</v>
      </c>
      <c r="B73" s="13" t="s">
        <v>235</v>
      </c>
      <c r="C73" s="245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40" t="s">
        <v>262</v>
      </c>
      <c r="C76" s="8"/>
      <c r="D76" s="83"/>
      <c r="E76" s="103"/>
    </row>
    <row r="77" spans="1:5" s="2" customFormat="1" x14ac:dyDescent="0.3">
      <c r="A77" s="335"/>
      <c r="B77" s="335"/>
      <c r="C77" s="12"/>
      <c r="D77" s="12"/>
      <c r="E77" s="103"/>
    </row>
    <row r="78" spans="1:5" s="2" customFormat="1" x14ac:dyDescent="0.3">
      <c r="A78" s="493" t="s">
        <v>431</v>
      </c>
      <c r="B78" s="493"/>
      <c r="C78" s="493"/>
      <c r="D78" s="493"/>
      <c r="E78" s="103"/>
    </row>
    <row r="79" spans="1:5" s="2" customFormat="1" x14ac:dyDescent="0.3">
      <c r="A79" s="335"/>
      <c r="B79" s="335"/>
      <c r="C79" s="12"/>
      <c r="D79" s="12"/>
      <c r="E79" s="103"/>
    </row>
    <row r="80" spans="1:5" s="23" customFormat="1" ht="12.75" x14ac:dyDescent="0.2"/>
    <row r="81" spans="1:6" s="2" customFormat="1" x14ac:dyDescent="0.3">
      <c r="A81" s="67" t="s">
        <v>96</v>
      </c>
      <c r="E81" s="5"/>
    </row>
    <row r="82" spans="1:6" s="2" customFormat="1" x14ac:dyDescent="0.3">
      <c r="E82"/>
      <c r="F82"/>
    </row>
    <row r="83" spans="1:6" s="2" customFormat="1" x14ac:dyDescent="0.3">
      <c r="D83" s="12"/>
      <c r="E83"/>
      <c r="F83"/>
    </row>
    <row r="84" spans="1:6" s="2" customFormat="1" x14ac:dyDescent="0.3">
      <c r="A84"/>
      <c r="B84" s="44" t="s">
        <v>432</v>
      </c>
      <c r="D84" s="12"/>
      <c r="E84"/>
      <c r="F84"/>
    </row>
    <row r="85" spans="1:6" s="2" customFormat="1" x14ac:dyDescent="0.3">
      <c r="A85"/>
      <c r="B85" s="494" t="s">
        <v>433</v>
      </c>
      <c r="C85" s="494"/>
      <c r="D85" s="494"/>
      <c r="E85"/>
      <c r="F85"/>
    </row>
    <row r="86" spans="1:6" customFormat="1" ht="12.75" x14ac:dyDescent="0.2">
      <c r="B86" s="64" t="s">
        <v>434</v>
      </c>
    </row>
    <row r="87" spans="1:6" s="2" customFormat="1" x14ac:dyDescent="0.3">
      <c r="A87" s="11"/>
      <c r="B87" s="494" t="s">
        <v>435</v>
      </c>
      <c r="C87" s="494"/>
      <c r="D87" s="494"/>
    </row>
    <row r="88" spans="1:6" s="23" customFormat="1" ht="12.75" x14ac:dyDescent="0.2"/>
    <row r="89" spans="1:6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5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view="pageBreakPreview" topLeftCell="A4" zoomScale="80" zoomScaleNormal="100" zoomScaleSheetLayoutView="80" workbookViewId="0">
      <selection activeCell="H21" sqref="H21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490" t="s">
        <v>97</v>
      </c>
      <c r="D1" s="490"/>
      <c r="E1" s="89"/>
    </row>
    <row r="2" spans="1:5" s="6" customFormat="1" x14ac:dyDescent="0.3">
      <c r="A2" s="72" t="s">
        <v>301</v>
      </c>
      <c r="B2" s="75"/>
      <c r="C2" s="488" t="str">
        <f>'ფორმა N1'!L2</f>
        <v>01.11-17.11.2020</v>
      </c>
      <c r="D2" s="488"/>
      <c r="E2" s="89"/>
    </row>
    <row r="3" spans="1:5" s="6" customFormat="1" x14ac:dyDescent="0.3">
      <c r="A3" s="74" t="s">
        <v>128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2" t="str">
        <f>'ფორმა N1'!A5</f>
        <v>მ.პ.გ. ქართული ოცნება დემოკრატიული საქართველო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85" t="s">
        <v>261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8" s="10" customFormat="1" ht="17.25" customHeight="1" x14ac:dyDescent="0.2">
      <c r="A17" s="96" t="s">
        <v>304</v>
      </c>
      <c r="B17" s="96" t="s">
        <v>481</v>
      </c>
      <c r="C17" s="4">
        <f>76.54+14405+6326.54</f>
        <v>20808.080000000002</v>
      </c>
      <c r="D17" s="4">
        <v>135213</v>
      </c>
      <c r="E17" s="92"/>
    </row>
    <row r="18" spans="1:8" s="10" customFormat="1" ht="18" customHeight="1" x14ac:dyDescent="0.2">
      <c r="A18" s="96" t="s">
        <v>305</v>
      </c>
      <c r="B18" s="96" t="s">
        <v>482</v>
      </c>
      <c r="C18" s="414">
        <v>1615.22</v>
      </c>
      <c r="D18" s="414">
        <v>1615.22</v>
      </c>
      <c r="E18" s="92"/>
    </row>
    <row r="19" spans="1:8" s="10" customFormat="1" ht="25.5" customHeight="1" x14ac:dyDescent="0.2">
      <c r="A19" s="96" t="s">
        <v>483</v>
      </c>
      <c r="B19" s="96" t="s">
        <v>1783</v>
      </c>
      <c r="C19" s="414"/>
      <c r="D19" s="414"/>
      <c r="E19" s="92"/>
    </row>
    <row r="20" spans="1:8" s="10" customFormat="1" ht="30" x14ac:dyDescent="0.2">
      <c r="A20" s="96" t="s">
        <v>2175</v>
      </c>
      <c r="B20" s="96" t="s">
        <v>1784</v>
      </c>
      <c r="C20" s="4"/>
      <c r="D20" s="4"/>
      <c r="E20" s="92"/>
    </row>
    <row r="21" spans="1:8" s="10" customFormat="1" ht="39" customHeight="1" x14ac:dyDescent="0.2">
      <c r="A21" s="96" t="s">
        <v>2176</v>
      </c>
      <c r="B21" s="442" t="s">
        <v>2183</v>
      </c>
      <c r="C21" s="4">
        <f>64000-1500+625</f>
        <v>63125</v>
      </c>
      <c r="D21" s="4">
        <v>64375</v>
      </c>
      <c r="E21" s="92"/>
      <c r="H21" s="66"/>
    </row>
    <row r="22" spans="1:8" s="10" customFormat="1" ht="19.899999999999999" customHeight="1" x14ac:dyDescent="0.2">
      <c r="A22" s="96" t="s">
        <v>2177</v>
      </c>
      <c r="B22" s="443" t="s">
        <v>1786</v>
      </c>
      <c r="C22" s="4"/>
      <c r="D22" s="4"/>
      <c r="E22" s="92"/>
    </row>
    <row r="23" spans="1:8" s="10" customFormat="1" ht="37.15" customHeight="1" x14ac:dyDescent="0.2">
      <c r="A23" s="96" t="s">
        <v>2178</v>
      </c>
      <c r="B23" s="443" t="s">
        <v>1787</v>
      </c>
      <c r="C23" s="4"/>
      <c r="D23" s="4"/>
      <c r="E23" s="92"/>
    </row>
    <row r="24" spans="1:8" s="3" customFormat="1" ht="30" x14ac:dyDescent="0.2">
      <c r="A24" s="96" t="s">
        <v>2179</v>
      </c>
      <c r="B24" s="10" t="s">
        <v>1785</v>
      </c>
      <c r="C24" s="4"/>
      <c r="D24" s="4">
        <v>2193</v>
      </c>
      <c r="E24" s="93"/>
    </row>
    <row r="25" spans="1:8" x14ac:dyDescent="0.3">
      <c r="A25" s="97"/>
      <c r="B25" s="97" t="s">
        <v>308</v>
      </c>
      <c r="C25" s="84">
        <f>SUM(C10:C24)</f>
        <v>85548.3</v>
      </c>
      <c r="D25" s="84">
        <f>SUM(D10:D24)</f>
        <v>203396.22</v>
      </c>
      <c r="E25" s="94"/>
    </row>
    <row r="26" spans="1:8" x14ac:dyDescent="0.3">
      <c r="A26" s="44"/>
      <c r="B26" s="44"/>
    </row>
    <row r="27" spans="1:8" x14ac:dyDescent="0.3">
      <c r="A27" s="2" t="s">
        <v>377</v>
      </c>
      <c r="E27" s="5"/>
    </row>
    <row r="28" spans="1:8" x14ac:dyDescent="0.3">
      <c r="A28" s="2" t="s">
        <v>372</v>
      </c>
    </row>
    <row r="29" spans="1:8" x14ac:dyDescent="0.3">
      <c r="A29" s="193" t="s">
        <v>373</v>
      </c>
    </row>
    <row r="30" spans="1:8" x14ac:dyDescent="0.3">
      <c r="A30" s="193"/>
    </row>
    <row r="31" spans="1:8" x14ac:dyDescent="0.3">
      <c r="A31" s="193" t="s">
        <v>321</v>
      </c>
    </row>
    <row r="32" spans="1:8" s="23" customFormat="1" ht="12.75" x14ac:dyDescent="0.2"/>
    <row r="33" spans="1:7" x14ac:dyDescent="0.3">
      <c r="A33" s="67" t="s">
        <v>96</v>
      </c>
      <c r="E33" s="5"/>
    </row>
    <row r="34" spans="1:7" x14ac:dyDescent="0.3">
      <c r="E34"/>
      <c r="F34"/>
      <c r="G34"/>
    </row>
    <row r="35" spans="1:7" x14ac:dyDescent="0.3">
      <c r="D35" s="12"/>
      <c r="E35"/>
      <c r="F35"/>
      <c r="G35"/>
    </row>
    <row r="36" spans="1:7" x14ac:dyDescent="0.3">
      <c r="A36" s="67"/>
      <c r="B36" s="67" t="s">
        <v>254</v>
      </c>
      <c r="D36" s="12"/>
      <c r="E36"/>
      <c r="F36"/>
      <c r="G36"/>
    </row>
    <row r="37" spans="1:7" x14ac:dyDescent="0.3">
      <c r="B37" s="2" t="s">
        <v>253</v>
      </c>
      <c r="D37" s="12"/>
      <c r="E37"/>
      <c r="F37"/>
      <c r="G37"/>
    </row>
    <row r="38" spans="1:7" customFormat="1" ht="12.75" x14ac:dyDescent="0.2">
      <c r="A38" s="64"/>
      <c r="B38" s="64" t="s">
        <v>127</v>
      </c>
    </row>
    <row r="39" spans="1:7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G10" sqref="G10"/>
    </sheetView>
  </sheetViews>
  <sheetFormatPr defaultColWidth="9.140625" defaultRowHeight="12.75" x14ac:dyDescent="0.2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51"/>
      <c r="H1" s="251"/>
      <c r="I1" s="490" t="s">
        <v>97</v>
      </c>
      <c r="J1" s="490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1"/>
      <c r="H2" s="251"/>
      <c r="I2" s="488" t="str">
        <f>'ფორმა N1'!L2</f>
        <v>01.11-17.11.2020</v>
      </c>
      <c r="J2" s="488"/>
    </row>
    <row r="3" spans="1:10" ht="15" x14ac:dyDescent="0.3">
      <c r="A3" s="74"/>
      <c r="B3" s="74"/>
      <c r="C3" s="72"/>
      <c r="D3" s="72"/>
      <c r="E3" s="72"/>
      <c r="F3" s="72"/>
      <c r="G3" s="251"/>
      <c r="H3" s="251"/>
      <c r="I3" s="251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2" t="str">
        <f>'ფორმა N1'!A5</f>
        <v>მ.პ.გ.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0"/>
      <c r="B7" s="250"/>
      <c r="C7" s="250"/>
      <c r="D7" s="250"/>
      <c r="E7" s="250"/>
      <c r="F7" s="250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6" t="s">
        <v>319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41"/>
      <c r="H9" s="441"/>
      <c r="I9" s="441"/>
      <c r="J9" s="206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41"/>
      <c r="H10" s="441"/>
      <c r="I10" s="441"/>
    </row>
    <row r="11" spans="1:10" ht="15" x14ac:dyDescent="0.2">
      <c r="A11" s="96">
        <v>3</v>
      </c>
      <c r="B11" s="96"/>
      <c r="C11" s="96"/>
      <c r="D11" s="96"/>
      <c r="E11" s="96"/>
      <c r="F11" s="96"/>
      <c r="G11" s="441"/>
      <c r="H11" s="441"/>
      <c r="I11" s="441"/>
    </row>
    <row r="12" spans="1:10" ht="15" x14ac:dyDescent="0.2">
      <c r="A12" s="96">
        <v>4</v>
      </c>
      <c r="B12" s="96"/>
      <c r="C12" s="96"/>
      <c r="D12" s="96"/>
      <c r="E12" s="96"/>
      <c r="F12" s="96"/>
      <c r="G12" s="441"/>
      <c r="H12" s="441"/>
      <c r="I12" s="441"/>
    </row>
    <row r="13" spans="1:10" ht="15" x14ac:dyDescent="0.2">
      <c r="A13" s="96">
        <v>5</v>
      </c>
      <c r="B13" s="96"/>
      <c r="C13" s="96"/>
      <c r="D13" s="96"/>
      <c r="E13" s="96"/>
      <c r="F13" s="96"/>
      <c r="G13" s="441"/>
      <c r="H13" s="441"/>
      <c r="I13" s="441"/>
    </row>
    <row r="14" spans="1:10" ht="15" x14ac:dyDescent="0.2">
      <c r="A14" s="85" t="s">
        <v>259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3">
      <c r="A15" s="85"/>
      <c r="B15" s="97"/>
      <c r="C15" s="97"/>
      <c r="D15" s="97"/>
      <c r="E15" s="97"/>
      <c r="F15" s="85" t="s">
        <v>394</v>
      </c>
      <c r="G15" s="84">
        <f>SUM(G9:G14)</f>
        <v>0</v>
      </c>
      <c r="H15" s="84">
        <f>SUM(H9:H14)</f>
        <v>0</v>
      </c>
      <c r="I15" s="84">
        <f>SUM(I9:I14)</f>
        <v>0</v>
      </c>
    </row>
    <row r="16" spans="1:10" ht="15" x14ac:dyDescent="0.3">
      <c r="A16" s="204"/>
      <c r="B16" s="204"/>
      <c r="C16" s="204"/>
      <c r="D16" s="204"/>
      <c r="E16" s="204"/>
      <c r="F16" s="204"/>
      <c r="G16" s="204"/>
      <c r="H16" s="176"/>
      <c r="I16" s="176"/>
    </row>
    <row r="17" spans="1:9" ht="15" x14ac:dyDescent="0.3">
      <c r="A17" s="205" t="s">
        <v>407</v>
      </c>
      <c r="B17" s="205"/>
      <c r="C17" s="204"/>
      <c r="D17" s="204"/>
      <c r="E17" s="204"/>
      <c r="F17" s="204"/>
      <c r="G17" s="204"/>
      <c r="H17" s="176"/>
      <c r="I17" s="176"/>
    </row>
    <row r="18" spans="1:9" ht="15" x14ac:dyDescent="0.3">
      <c r="A18" s="205"/>
      <c r="B18" s="205"/>
      <c r="C18" s="204"/>
      <c r="D18" s="204"/>
      <c r="E18" s="204"/>
      <c r="F18" s="204"/>
      <c r="G18" s="204"/>
      <c r="H18" s="176"/>
      <c r="I18" s="176"/>
    </row>
    <row r="19" spans="1:9" ht="15" x14ac:dyDescent="0.3">
      <c r="A19" s="205"/>
      <c r="B19" s="205"/>
      <c r="C19" s="176"/>
      <c r="D19" s="176"/>
      <c r="E19" s="176"/>
      <c r="F19" s="176"/>
      <c r="G19" s="176"/>
      <c r="H19" s="176"/>
      <c r="I19" s="176"/>
    </row>
    <row r="20" spans="1:9" ht="15" x14ac:dyDescent="0.3">
      <c r="A20" s="205"/>
      <c r="B20" s="205"/>
      <c r="C20" s="176"/>
      <c r="D20" s="176"/>
      <c r="E20" s="176"/>
      <c r="F20" s="176"/>
      <c r="G20" s="176"/>
      <c r="H20" s="176"/>
      <c r="I20" s="176"/>
    </row>
    <row r="21" spans="1:9" x14ac:dyDescent="0.2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 ht="15" x14ac:dyDescent="0.3">
      <c r="A22" s="182" t="s">
        <v>96</v>
      </c>
      <c r="B22" s="182"/>
      <c r="C22" s="176"/>
      <c r="D22" s="176"/>
      <c r="E22" s="176"/>
      <c r="F22" s="176"/>
      <c r="G22" s="176"/>
      <c r="H22" s="176"/>
      <c r="I22" s="176"/>
    </row>
    <row r="23" spans="1:9" ht="15" x14ac:dyDescent="0.3">
      <c r="A23" s="176"/>
      <c r="B23" s="176"/>
      <c r="C23" s="176"/>
      <c r="D23" s="176"/>
      <c r="E23" s="176"/>
      <c r="F23" s="176"/>
      <c r="G23" s="176"/>
      <c r="H23" s="176"/>
      <c r="I23" s="176"/>
    </row>
    <row r="24" spans="1:9" ht="15" x14ac:dyDescent="0.3">
      <c r="A24" s="176"/>
      <c r="B24" s="176"/>
      <c r="C24" s="176"/>
      <c r="D24" s="176"/>
      <c r="E24" s="180"/>
      <c r="F24" s="180"/>
      <c r="G24" s="180"/>
      <c r="H24" s="176"/>
      <c r="I24" s="176"/>
    </row>
    <row r="25" spans="1:9" ht="15" x14ac:dyDescent="0.3">
      <c r="A25" s="182"/>
      <c r="B25" s="182"/>
      <c r="C25" s="182" t="s">
        <v>356</v>
      </c>
      <c r="D25" s="182"/>
      <c r="E25" s="182"/>
      <c r="F25" s="182"/>
      <c r="G25" s="182"/>
      <c r="H25" s="176"/>
      <c r="I25" s="176"/>
    </row>
    <row r="26" spans="1:9" ht="15" x14ac:dyDescent="0.3">
      <c r="A26" s="176"/>
      <c r="B26" s="176"/>
      <c r="C26" s="176" t="s">
        <v>355</v>
      </c>
      <c r="D26" s="176"/>
      <c r="E26" s="176"/>
      <c r="F26" s="176"/>
      <c r="G26" s="176"/>
      <c r="H26" s="176"/>
      <c r="I26" s="176"/>
    </row>
    <row r="27" spans="1:9" x14ac:dyDescent="0.2">
      <c r="A27" s="184"/>
      <c r="B27" s="184"/>
      <c r="C27" s="184" t="s">
        <v>127</v>
      </c>
      <c r="D27" s="184"/>
      <c r="E27" s="184"/>
      <c r="F27" s="184"/>
      <c r="G27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80" zoomScaleSheetLayoutView="80" workbookViewId="0">
      <selection activeCell="C21" sqref="C21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490" t="s">
        <v>97</v>
      </c>
      <c r="H1" s="490"/>
      <c r="I1" s="340"/>
    </row>
    <row r="2" spans="1:9" ht="15" x14ac:dyDescent="0.3">
      <c r="A2" s="74" t="s">
        <v>128</v>
      </c>
      <c r="B2" s="75"/>
      <c r="C2" s="75"/>
      <c r="D2" s="75"/>
      <c r="E2" s="75"/>
      <c r="F2" s="75"/>
      <c r="G2" s="488" t="str">
        <f>'ფორმა N1'!L2</f>
        <v>01.11-17.11.2020</v>
      </c>
      <c r="H2" s="488"/>
      <c r="I2" s="74"/>
    </row>
    <row r="3" spans="1:9" ht="15" x14ac:dyDescent="0.3">
      <c r="A3" s="74"/>
      <c r="B3" s="74"/>
      <c r="C3" s="74"/>
      <c r="D3" s="74"/>
      <c r="E3" s="74"/>
      <c r="F3" s="74"/>
      <c r="G3" s="251"/>
      <c r="H3" s="251"/>
      <c r="I3" s="340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2" t="str">
        <f>'ფორმა N1'!A5</f>
        <v>მ.პ.გ.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0"/>
      <c r="B7" s="250"/>
      <c r="C7" s="250"/>
      <c r="D7" s="250"/>
      <c r="E7" s="250"/>
      <c r="F7" s="250"/>
      <c r="G7" s="76"/>
      <c r="H7" s="76"/>
      <c r="I7" s="340"/>
    </row>
    <row r="8" spans="1:9" ht="45" x14ac:dyDescent="0.2">
      <c r="A8" s="336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37"/>
      <c r="B9" s="338"/>
      <c r="C9" s="96"/>
      <c r="D9" s="96"/>
      <c r="E9" s="96"/>
      <c r="F9" s="96"/>
      <c r="G9" s="96"/>
      <c r="H9" s="4"/>
      <c r="I9" s="4"/>
    </row>
    <row r="10" spans="1:9" ht="15" x14ac:dyDescent="0.2">
      <c r="A10" s="337"/>
      <c r="B10" s="338"/>
      <c r="C10" s="96"/>
      <c r="D10" s="96"/>
      <c r="E10" s="96"/>
      <c r="F10" s="96"/>
      <c r="G10" s="96"/>
      <c r="H10" s="4"/>
      <c r="I10" s="4"/>
    </row>
    <row r="11" spans="1:9" ht="15" x14ac:dyDescent="0.2">
      <c r="A11" s="337"/>
      <c r="B11" s="338"/>
      <c r="C11" s="85"/>
      <c r="D11" s="85"/>
      <c r="E11" s="85"/>
      <c r="F11" s="85"/>
      <c r="G11" s="85"/>
      <c r="H11" s="4"/>
      <c r="I11" s="4"/>
    </row>
    <row r="12" spans="1:9" ht="15" x14ac:dyDescent="0.2">
      <c r="A12" s="337"/>
      <c r="B12" s="338"/>
      <c r="C12" s="85"/>
      <c r="D12" s="85"/>
      <c r="E12" s="85"/>
      <c r="F12" s="85"/>
      <c r="G12" s="85"/>
      <c r="H12" s="4"/>
      <c r="I12" s="4"/>
    </row>
    <row r="13" spans="1:9" ht="15" x14ac:dyDescent="0.2">
      <c r="A13" s="337"/>
      <c r="B13" s="338"/>
      <c r="C13" s="85"/>
      <c r="D13" s="85"/>
      <c r="E13" s="85"/>
      <c r="F13" s="85"/>
      <c r="G13" s="85"/>
      <c r="H13" s="4"/>
      <c r="I13" s="4"/>
    </row>
    <row r="14" spans="1:9" ht="15" x14ac:dyDescent="0.2">
      <c r="A14" s="337"/>
      <c r="B14" s="338"/>
      <c r="C14" s="85"/>
      <c r="D14" s="85"/>
      <c r="E14" s="85"/>
      <c r="F14" s="85"/>
      <c r="G14" s="85"/>
      <c r="H14" s="4"/>
      <c r="I14" s="4"/>
    </row>
    <row r="15" spans="1:9" ht="15" x14ac:dyDescent="0.2">
      <c r="A15" s="337"/>
      <c r="B15" s="338"/>
      <c r="C15" s="85"/>
      <c r="D15" s="85"/>
      <c r="E15" s="85"/>
      <c r="F15" s="85"/>
      <c r="G15" s="85"/>
      <c r="H15" s="4"/>
      <c r="I15" s="4"/>
    </row>
    <row r="16" spans="1:9" ht="15" x14ac:dyDescent="0.2">
      <c r="A16" s="337"/>
      <c r="B16" s="338"/>
      <c r="C16" s="85"/>
      <c r="D16" s="85"/>
      <c r="E16" s="85"/>
      <c r="F16" s="85"/>
      <c r="G16" s="85"/>
      <c r="H16" s="4"/>
      <c r="I16" s="4"/>
    </row>
    <row r="17" spans="1:9" ht="15" x14ac:dyDescent="0.3">
      <c r="A17" s="337"/>
      <c r="B17" s="339"/>
      <c r="C17" s="97"/>
      <c r="D17" s="97"/>
      <c r="E17" s="97"/>
      <c r="F17" s="97"/>
      <c r="G17" s="97" t="s">
        <v>311</v>
      </c>
      <c r="H17" s="84">
        <f>SUM(H9:H16)</f>
        <v>0</v>
      </c>
      <c r="I17" s="84">
        <f>SUM(I9:I16)</f>
        <v>0</v>
      </c>
    </row>
    <row r="18" spans="1:9" ht="15" x14ac:dyDescent="0.3">
      <c r="A18" s="44"/>
      <c r="B18" s="44"/>
      <c r="C18" s="44"/>
      <c r="D18" s="44"/>
      <c r="E18" s="44"/>
      <c r="F18" s="44"/>
      <c r="G18" s="2"/>
      <c r="H18" s="2"/>
    </row>
    <row r="19" spans="1:9" ht="15" x14ac:dyDescent="0.3">
      <c r="A19" s="193" t="s">
        <v>409</v>
      </c>
      <c r="B19" s="44"/>
      <c r="C19" s="44"/>
      <c r="D19" s="44"/>
      <c r="E19" s="44"/>
      <c r="F19" s="44"/>
      <c r="G19" s="2"/>
      <c r="H19" s="2"/>
    </row>
    <row r="20" spans="1:9" ht="15" x14ac:dyDescent="0.3">
      <c r="A20" s="193"/>
      <c r="B20" s="44"/>
      <c r="C20" s="44"/>
      <c r="D20" s="44"/>
      <c r="E20" s="44"/>
      <c r="F20" s="44"/>
      <c r="G20" s="2"/>
      <c r="H20" s="2"/>
    </row>
    <row r="21" spans="1:9" ht="15" x14ac:dyDescent="0.3">
      <c r="A21" s="193"/>
      <c r="B21" s="2"/>
      <c r="C21" s="2"/>
      <c r="D21" s="2"/>
      <c r="E21" s="2"/>
      <c r="F21" s="2"/>
      <c r="G21" s="2"/>
      <c r="H21" s="2"/>
    </row>
    <row r="22" spans="1:9" ht="15" x14ac:dyDescent="0.3">
      <c r="A22" s="193"/>
      <c r="B22" s="2"/>
      <c r="C22" s="2"/>
      <c r="D22" s="2"/>
      <c r="E22" s="2"/>
      <c r="F22" s="2"/>
      <c r="G22" s="2"/>
      <c r="H22" s="2"/>
    </row>
    <row r="23" spans="1:9" x14ac:dyDescent="0.2">
      <c r="A23" s="23"/>
      <c r="B23" s="23"/>
      <c r="C23" s="23"/>
      <c r="D23" s="23"/>
      <c r="E23" s="23"/>
      <c r="F23" s="23"/>
      <c r="G23" s="23"/>
      <c r="H23" s="23"/>
    </row>
    <row r="24" spans="1:9" ht="15" x14ac:dyDescent="0.3">
      <c r="A24" s="67" t="s">
        <v>96</v>
      </c>
      <c r="B24" s="2"/>
      <c r="C24" s="2"/>
      <c r="D24" s="2"/>
      <c r="E24" s="2"/>
      <c r="F24" s="2"/>
      <c r="G24" s="2"/>
      <c r="H24" s="2"/>
    </row>
    <row r="25" spans="1:9" ht="15" x14ac:dyDescent="0.3">
      <c r="A25" s="2"/>
      <c r="B25" s="2"/>
      <c r="C25" s="2"/>
      <c r="D25" s="2"/>
      <c r="E25" s="2"/>
      <c r="F25" s="2"/>
      <c r="G25" s="2"/>
      <c r="H25" s="2"/>
    </row>
    <row r="26" spans="1:9" ht="15" x14ac:dyDescent="0.3">
      <c r="A26" s="2"/>
      <c r="B26" s="2"/>
      <c r="C26" s="2"/>
      <c r="D26" s="2"/>
      <c r="E26" s="2"/>
      <c r="F26" s="2"/>
      <c r="G26" s="2"/>
      <c r="H26" s="12"/>
    </row>
    <row r="27" spans="1:9" ht="15" x14ac:dyDescent="0.3">
      <c r="A27" s="67"/>
      <c r="B27" s="67" t="s">
        <v>254</v>
      </c>
      <c r="C27" s="67"/>
      <c r="D27" s="67"/>
      <c r="E27" s="67"/>
      <c r="F27" s="67"/>
      <c r="G27" s="2"/>
      <c r="H27" s="12"/>
    </row>
    <row r="28" spans="1:9" ht="15" x14ac:dyDescent="0.3">
      <c r="A28" s="2"/>
      <c r="B28" s="2" t="s">
        <v>253</v>
      </c>
      <c r="C28" s="2"/>
      <c r="D28" s="2"/>
      <c r="E28" s="2"/>
      <c r="F28" s="2"/>
      <c r="G28" s="2"/>
      <c r="H28" s="12"/>
    </row>
    <row r="29" spans="1:9" x14ac:dyDescent="0.2">
      <c r="A29" s="64"/>
      <c r="B29" s="64" t="s">
        <v>127</v>
      </c>
      <c r="C29" s="64"/>
      <c r="D29" s="64"/>
      <c r="E29" s="64"/>
      <c r="F29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zoomScale="80" zoomScaleSheetLayoutView="80" workbookViewId="0">
      <selection activeCell="K13" sqref="K13"/>
    </sheetView>
  </sheetViews>
  <sheetFormatPr defaultColWidth="9.140625" defaultRowHeight="12.75" x14ac:dyDescent="0.2"/>
  <cols>
    <col min="1" max="1" width="9.8554687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490" t="s">
        <v>97</v>
      </c>
      <c r="H1" s="490"/>
    </row>
    <row r="2" spans="1:10" ht="15" x14ac:dyDescent="0.3">
      <c r="A2" s="74" t="s">
        <v>128</v>
      </c>
      <c r="B2" s="72"/>
      <c r="C2" s="75"/>
      <c r="D2" s="75"/>
      <c r="E2" s="75"/>
      <c r="F2" s="75"/>
      <c r="G2" s="488" t="str">
        <f>'ფორმა N1'!L2</f>
        <v>01.11-17.11.2020</v>
      </c>
      <c r="H2" s="488"/>
    </row>
    <row r="3" spans="1:10" ht="15" x14ac:dyDescent="0.3">
      <c r="A3" s="74"/>
      <c r="B3" s="74"/>
      <c r="C3" s="74"/>
      <c r="D3" s="74"/>
      <c r="E3" s="74"/>
      <c r="F3" s="74"/>
      <c r="G3" s="430"/>
      <c r="H3" s="430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2" t="str">
        <f>'ფორმა N1'!A5</f>
        <v>მ.პ.გ.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429"/>
      <c r="B7" s="429"/>
      <c r="C7" s="429"/>
      <c r="D7" s="429"/>
      <c r="E7" s="429"/>
      <c r="F7" s="429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6" t="s">
        <v>319</v>
      </c>
    </row>
    <row r="9" spans="1:10" ht="15" x14ac:dyDescent="0.2">
      <c r="A9" s="96">
        <v>1</v>
      </c>
      <c r="B9" s="495"/>
      <c r="C9" s="496"/>
      <c r="D9" s="96"/>
      <c r="E9" s="96"/>
      <c r="F9" s="96"/>
      <c r="G9" s="441"/>
      <c r="H9" s="4"/>
      <c r="J9" s="206"/>
    </row>
    <row r="10" spans="1:10" ht="15" x14ac:dyDescent="0.3">
      <c r="A10" s="85"/>
      <c r="B10" s="97"/>
      <c r="C10" s="97"/>
      <c r="D10" s="97"/>
      <c r="E10" s="97"/>
      <c r="F10" s="97" t="s">
        <v>318</v>
      </c>
      <c r="G10" s="84">
        <f>SUM(G9:G9)</f>
        <v>0</v>
      </c>
      <c r="H10" s="84"/>
    </row>
    <row r="11" spans="1:10" ht="15" x14ac:dyDescent="0.3">
      <c r="A11" s="204"/>
      <c r="B11" s="204"/>
      <c r="C11" s="204"/>
      <c r="D11" s="204"/>
      <c r="E11" s="204"/>
      <c r="F11" s="204"/>
      <c r="G11" s="204"/>
      <c r="H11" s="176"/>
      <c r="I11" s="176"/>
    </row>
    <row r="12" spans="1:10" ht="15" x14ac:dyDescent="0.3">
      <c r="A12" s="205" t="s">
        <v>411</v>
      </c>
      <c r="B12" s="205"/>
      <c r="C12" s="204"/>
      <c r="D12" s="204"/>
      <c r="E12" s="204"/>
      <c r="F12" s="204"/>
      <c r="G12" s="204"/>
      <c r="H12" s="176"/>
      <c r="I12" s="176"/>
    </row>
    <row r="13" spans="1:10" ht="15" x14ac:dyDescent="0.3">
      <c r="A13" s="205"/>
      <c r="B13" s="205"/>
      <c r="C13" s="204"/>
      <c r="D13" s="204"/>
      <c r="E13" s="204"/>
      <c r="F13" s="204"/>
      <c r="G13" s="204"/>
      <c r="H13" s="176"/>
      <c r="I13" s="176"/>
    </row>
    <row r="14" spans="1:10" ht="15" x14ac:dyDescent="0.3">
      <c r="A14" s="205"/>
      <c r="B14" s="205"/>
      <c r="C14" s="176"/>
      <c r="D14" s="176"/>
      <c r="E14" s="176"/>
      <c r="F14" s="176"/>
      <c r="G14" s="176"/>
      <c r="H14" s="176"/>
      <c r="I14" s="176"/>
    </row>
    <row r="15" spans="1:10" ht="15" x14ac:dyDescent="0.3">
      <c r="A15" s="205"/>
      <c r="B15" s="205"/>
      <c r="C15" s="176"/>
      <c r="D15" s="176"/>
      <c r="E15" s="176"/>
      <c r="F15" s="176"/>
      <c r="G15" s="176"/>
      <c r="H15" s="176"/>
      <c r="I15" s="176"/>
    </row>
    <row r="16" spans="1:10" x14ac:dyDescent="0.2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ht="15" x14ac:dyDescent="0.3">
      <c r="A17" s="182" t="s">
        <v>96</v>
      </c>
      <c r="B17" s="182"/>
      <c r="C17" s="176"/>
      <c r="D17" s="176"/>
      <c r="E17" s="176"/>
      <c r="F17" s="176"/>
      <c r="G17" s="176"/>
      <c r="H17" s="176"/>
      <c r="I17" s="176"/>
    </row>
    <row r="18" spans="1:9" ht="15" x14ac:dyDescent="0.3">
      <c r="A18" s="176"/>
      <c r="B18" s="176"/>
      <c r="C18" s="176"/>
      <c r="D18" s="176"/>
      <c r="E18" s="176"/>
      <c r="F18" s="176"/>
      <c r="G18" s="176"/>
      <c r="H18" s="176"/>
      <c r="I18" s="176"/>
    </row>
    <row r="19" spans="1:9" ht="15" x14ac:dyDescent="0.3">
      <c r="A19" s="176"/>
      <c r="B19" s="176"/>
      <c r="C19" s="176"/>
      <c r="D19" s="176"/>
      <c r="E19" s="176"/>
      <c r="F19" s="176"/>
      <c r="G19" s="176"/>
      <c r="H19" s="176"/>
      <c r="I19" s="183"/>
    </row>
    <row r="20" spans="1:9" ht="15" x14ac:dyDescent="0.3">
      <c r="A20" s="182"/>
      <c r="B20" s="182"/>
      <c r="C20" s="182" t="s">
        <v>376</v>
      </c>
      <c r="D20" s="182"/>
      <c r="E20" s="204"/>
      <c r="F20" s="182"/>
      <c r="G20" s="182"/>
      <c r="H20" s="176"/>
      <c r="I20" s="183"/>
    </row>
    <row r="21" spans="1:9" ht="15" x14ac:dyDescent="0.3">
      <c r="A21" s="176"/>
      <c r="B21" s="176"/>
      <c r="C21" s="176" t="s">
        <v>253</v>
      </c>
      <c r="D21" s="176"/>
      <c r="E21" s="176"/>
      <c r="F21" s="176"/>
      <c r="G21" s="176"/>
      <c r="H21" s="176"/>
      <c r="I21" s="183"/>
    </row>
    <row r="22" spans="1:9" x14ac:dyDescent="0.2">
      <c r="A22" s="184"/>
      <c r="B22" s="184"/>
      <c r="C22" s="184" t="s">
        <v>127</v>
      </c>
      <c r="D22" s="184"/>
      <c r="E22" s="184"/>
      <c r="F22" s="184"/>
      <c r="G22" s="184"/>
    </row>
  </sheetData>
  <mergeCells count="3">
    <mergeCell ref="G1:H1"/>
    <mergeCell ref="G2:H2"/>
    <mergeCell ref="B9:C9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 (2)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5.4 (2)'!Print_Area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2020-11-18T08:30:12Z</cp:lastPrinted>
  <dcterms:created xsi:type="dcterms:W3CDTF">2011-12-27T13:20:18Z</dcterms:created>
  <dcterms:modified xsi:type="dcterms:W3CDTF">2020-11-18T08:39:56Z</dcterms:modified>
</cp:coreProperties>
</file>