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4240" windowHeight="12330" tabRatio="954" firstSheet="3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ფორმა 15" sheetId="60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39" i="47" l="1"/>
  <c r="F12" i="9" l="1"/>
  <c r="C66" i="12"/>
  <c r="G10" i="9"/>
  <c r="F10" i="9"/>
  <c r="D49" i="47"/>
  <c r="G27" i="56"/>
  <c r="C49" i="47"/>
  <c r="D36" i="47"/>
  <c r="D45" i="47"/>
  <c r="C45" i="47"/>
  <c r="D41" i="47"/>
  <c r="D39" i="47"/>
  <c r="C41" i="47"/>
  <c r="D34" i="47"/>
  <c r="D11" i="47"/>
  <c r="C11" i="47"/>
  <c r="L11" i="46" l="1"/>
  <c r="L12" i="46"/>
  <c r="L13" i="46"/>
  <c r="L14" i="46"/>
  <c r="L15" i="46"/>
  <c r="L16" i="46"/>
  <c r="L17" i="46"/>
  <c r="L18" i="46"/>
  <c r="L19" i="46"/>
  <c r="L10" i="46"/>
  <c r="D13" i="7"/>
  <c r="C13" i="7"/>
  <c r="D28" i="42"/>
  <c r="G2" i="60" l="1"/>
  <c r="G26" i="60"/>
  <c r="C12" i="7" l="1"/>
  <c r="D12" i="7"/>
  <c r="D9" i="3"/>
  <c r="C12" i="3"/>
  <c r="D12" i="3"/>
  <c r="D15" i="47" l="1"/>
  <c r="C25" i="59" l="1"/>
  <c r="C24" i="59"/>
  <c r="C23" i="59"/>
  <c r="C22" i="59"/>
  <c r="C21" i="59"/>
  <c r="C20" i="59" s="1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0" i="40"/>
  <c r="C10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6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35" i="46"/>
  <c r="H34" i="45"/>
  <c r="G34" i="45"/>
  <c r="I25" i="43"/>
  <c r="H25" i="43"/>
  <c r="G25" i="43"/>
  <c r="H10" i="9" l="1"/>
  <c r="I10" i="9" s="1"/>
  <c r="D27" i="3"/>
  <c r="C27" i="3"/>
  <c r="D14" i="12" l="1"/>
  <c r="I12" i="9"/>
  <c r="D74" i="40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4" i="59" s="1"/>
  <c r="C15" i="40"/>
  <c r="A5" i="40"/>
  <c r="C14" i="40" l="1"/>
  <c r="C9" i="40" s="1"/>
  <c r="D14" i="40"/>
  <c r="D9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66" i="12" s="1"/>
  <c r="D64" i="12" s="1"/>
  <c r="D44" i="12" s="1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<sst xmlns="http://schemas.openxmlformats.org/spreadsheetml/2006/main" count="982" uniqueCount="542">
  <si>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</si>
  <si>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</si>
  <si>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</si>
  <si>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</si>
  <si>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</si>
  <si>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</si>
  <si>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</si>
  <si>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</si>
  <si>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</si>
  <si>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</si>
  <si>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</si>
  <si>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</si>
  <si>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</si>
  <si>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</si>
  <si>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</si>
  <si>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</si>
  <si>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</si>
  <si>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</si>
  <si>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</si>
  <si>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</si>
  <si>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</si>
  <si>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</si>
  <si>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</si>
  <si>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</si>
  <si>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</si>
  <si>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</si>
  <si>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</si>
  <si>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</si>
  <si>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</si>
  <si>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</si>
  <si>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</si>
  <si>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</si>
  <si>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</si>
  <si>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</si>
  <si>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</si>
  <si>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</si>
  <si>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</si>
  <si>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</si>
  <si>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</si>
  <si>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</si>
  <si>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</si>
  <si>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</si>
  <si>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</si>
  <si>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</si>
  <si>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</si>
  <si>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</si>
  <si>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</si>
  <si>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</si>
  <si>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</si>
  <si>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</si>
  <si>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</si>
  <si>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</si>
  <si>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</si>
  <si>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</si>
  <si>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</si>
  <si>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</si>
  <si>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</si>
  <si>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</si>
  <si>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</si>
  <si>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</si>
  <si>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</si>
  <si>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</si>
  <si>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</si>
  <si>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</si>
  <si>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</si>
  <si>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</si>
  <si>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</si>
  <si>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</si>
  <si>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</si>
  <si>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</si>
  <si>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</si>
  <si>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</si>
  <si>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</si>
  <si>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</si>
  <si>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</si>
  <si>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</si>
  <si>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</si>
  <si>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</si>
  <si>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</si>
  <si>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</si>
  <si>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</si>
  <si>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</si>
  <si>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</si>
  <si>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</si>
  <si>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</si>
  <si>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</si>
  <si>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</si>
  <si>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</si>
  <si>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</si>
  <si>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</si>
  <si>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</si>
  <si>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</si>
  <si>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</si>
  <si>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</si>
  <si>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</si>
  <si>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</si>
  <si>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</si>
  <si>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</si>
  <si>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</si>
  <si>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</si>
  <si>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</si>
  <si>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</si>
  <si>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</si>
  <si>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</si>
  <si>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</si>
  <si>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</si>
  <si>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</si>
  <si>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</si>
  <si>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</si>
  <si>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</si>
  <si>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</si>
  <si>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</si>
  <si>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</si>
  <si>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</si>
  <si>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</si>
  <si>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</si>
  <si>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</si>
  <si>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</si>
  <si>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</si>
  <si>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</si>
  <si>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</si>
  <si>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</si>
  <si>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</si>
  <si>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</si>
  <si>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</si>
  <si>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</si>
  <si>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</si>
  <si>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</si>
  <si>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</si>
  <si>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</si>
  <si>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</si>
  <si>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</si>
  <si>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</si>
  <si>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</si>
  <si>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</si>
  <si>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</si>
  <si>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</si>
  <si>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</si>
  <si>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</si>
  <si>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</si>
  <si>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</si>
  <si>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</si>
  <si>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</si>
  <si>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</si>
  <si>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</si>
  <si>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</si>
  <si>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</si>
  <si>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</si>
  <si>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</si>
  <si>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</si>
  <si>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</si>
  <si>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</si>
  <si>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</si>
  <si>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</si>
  <si>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</si>
  <si>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</si>
  <si>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</si>
  <si>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</si>
  <si>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</si>
  <si>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</si>
  <si>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</si>
  <si>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</si>
  <si>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</si>
  <si>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</si>
  <si>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</si>
  <si>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</si>
  <si>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</si>
  <si>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</si>
  <si>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</si>
  <si>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</si>
  <si>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</si>
  <si>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</si>
  <si>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</si>
  <si>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</si>
  <si>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</si>
  <si>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</si>
  <si>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</si>
  <si>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</si>
  <si>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</si>
  <si>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</si>
  <si>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</si>
  <si>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</si>
  <si>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</si>
  <si>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</si>
  <si>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</si>
  <si>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</si>
  <si>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</si>
  <si>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</si>
  <si>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</si>
  <si>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</si>
  <si>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</si>
  <si>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</si>
  <si>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</si>
  <si>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</si>
  <si>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</si>
  <si>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</si>
  <si>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</si>
  <si>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</si>
  <si>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</si>
  <si>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</si>
  <si>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</si>
  <si>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</si>
  <si>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</si>
  <si>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</si>
  <si>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</si>
  <si>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</si>
  <si>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</si>
  <si>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</si>
  <si>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</si>
  <si>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</si>
  <si>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</si>
  <si>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</si>
  <si>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</si>
  <si>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</si>
  <si>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</si>
  <si>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</si>
  <si>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</si>
  <si>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</si>
  <si>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</si>
  <si>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</si>
  <si>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</si>
  <si>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</si>
  <si>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</si>
  <si>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</si>
  <si>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</si>
  <si>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</si>
  <si>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</si>
  <si>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</si>
  <si>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</si>
  <si>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</si>
  <si>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</si>
  <si>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</si>
  <si>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</si>
  <si>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</si>
  <si>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</si>
  <si>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</si>
  <si>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</si>
  <si>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</si>
  <si>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</si>
  <si>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</si>
  <si>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</si>
  <si>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</si>
  <si>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</si>
  <si>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</si>
  <si>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</si>
  <si>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</si>
  <si>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</si>
  <si>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</si>
  <si>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</si>
  <si>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</si>
  <si>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</si>
  <si>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</si>
  <si>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</si>
  <si>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</si>
  <si>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</si>
  <si>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</si>
  <si>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</si>
  <si>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</si>
  <si>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</si>
  <si>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</si>
  <si>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</si>
  <si>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</si>
  <si>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</si>
  <si>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</si>
  <si>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</si>
  <si>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</si>
  <si>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</si>
  <si>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</si>
  <si>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</si>
  <si>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</si>
  <si>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</si>
  <si>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</si>
  <si>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</si>
  <si>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</si>
  <si>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</si>
  <si>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</si>
  <si>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</si>
  <si>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</si>
  <si>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</si>
  <si>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</si>
  <si>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</si>
  <si>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</si>
  <si>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</si>
  <si>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</si>
  <si>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</si>
  <si>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</si>
  <si>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</si>
  <si>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</si>
  <si>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</si>
  <si>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</si>
  <si>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</si>
  <si>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</si>
  <si>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</si>
  <si>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</si>
  <si>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</si>
  <si>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</si>
  <si>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</si>
  <si>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</si>
  <si>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</si>
  <si>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</si>
  <si>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</si>
  <si>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</si>
  <si>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</si>
  <si>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</si>
  <si>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</si>
  <si>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</si>
  <si>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</si>
  <si>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</si>
  <si>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</si>
  <si>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</si>
  <si>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</si>
  <si>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</si>
  <si>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</si>
  <si>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</si>
  <si>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</si>
  <si>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</si>
  <si>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</si>
  <si>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</si>
  <si>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</si>
  <si>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</si>
  <si>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</si>
  <si>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</si>
  <si>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</si>
  <si>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</si>
  <si>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</si>
  <si>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</si>
  <si>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</si>
  <si>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</si>
  <si>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</si>
  <si>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</si>
  <si>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</si>
  <si>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</si>
  <si>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</si>
  <si>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</si>
  <si>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</si>
  <si>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</si>
  <si>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</si>
  <si>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</si>
  <si>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</si>
  <si>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</si>
  <si>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</si>
  <si>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</si>
  <si>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</si>
  <si>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</si>
  <si>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</si>
  <si>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</si>
  <si>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</si>
  <si>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</si>
  <si>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</si>
  <si>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</si>
  <si>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</si>
  <si>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</si>
  <si>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</si>
  <si>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</si>
  <si>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</si>
  <si>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</si>
  <si>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</si>
  <si>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</si>
  <si>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</si>
  <si>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</si>
  <si>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</si>
  <si>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</si>
  <si>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</si>
  <si>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</si>
  <si>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</si>
  <si>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</si>
  <si>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</si>
  <si>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</si>
  <si>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</si>
  <si>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</si>
  <si>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</si>
  <si>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</si>
  <si>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</si>
  <si>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</si>
  <si>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</si>
  <si>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</si>
  <si>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</si>
  <si>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</si>
  <si>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</si>
  <si>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</si>
  <si>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</si>
  <si>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</si>
  <si>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</si>
  <si>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</si>
  <si>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</si>
  <si>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</si>
  <si>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</si>
  <si>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</si>
  <si>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</si>
  <si>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</si>
  <si>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</si>
  <si>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</si>
  <si>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</si>
  <si>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</si>
  <si>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</si>
  <si>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</si>
  <si>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</si>
  <si>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</si>
  <si>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</si>
  <si>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</si>
  <si>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</si>
  <si>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</si>
  <si>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</si>
  <si>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</si>
  <si>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</si>
  <si>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</si>
  <si>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</si>
  <si>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</si>
  <si>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</si>
  <si>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</si>
  <si>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</si>
  <si>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</si>
  <si>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</si>
  <si>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</si>
  <si>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</si>
  <si>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</si>
  <si>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</si>
  <si>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</si>
  <si>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</si>
  <si>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</si>
  <si>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</si>
  <si>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</si>
  <si>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</si>
  <si>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</si>
  <si>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</si>
  <si>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</si>
  <si>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</si>
  <si>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</si>
  <si>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</si>
  <si>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</si>
  <si>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</si>
  <si>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</si>
  <si>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</si>
  <si>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</si>
  <si>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</si>
  <si>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</si>
  <si>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</si>
  <si>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</si>
  <si>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</si>
  <si>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</si>
  <si>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</si>
  <si>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</si>
  <si>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</si>
  <si>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</si>
  <si>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</si>
  <si>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</si>
  <si>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</si>
  <si>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</si>
  <si>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</si>
  <si>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</si>
  <si>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</si>
  <si>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</si>
  <si>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</si>
  <si>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</si>
  <si>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</si>
  <si>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</si>
  <si>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</si>
  <si>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</si>
  <si>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</si>
  <si>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</si>
  <si>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</si>
  <si>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</si>
  <si>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</si>
  <si>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</si>
  <si>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</si>
  <si>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</si>
  <si>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</si>
  <si>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</si>
  <si>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</si>
  <si>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</si>
  <si>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</si>
  <si>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</si>
  <si>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</si>
  <si>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</si>
  <si>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</si>
  <si>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</si>
  <si>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</si>
  <si>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</si>
  <si>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"სამართლიანობისთვის"</t>
  </si>
  <si>
    <t>22/09/2020--12/10/2020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</si>
  <si>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</si>
  <si>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</si>
  <si>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პ/პ  სამართლიანობისთვის</t>
  </si>
  <si>
    <t>ბანკის დასახელება:</t>
  </si>
  <si>
    <t>თიბისი</t>
  </si>
  <si>
    <t>საბანკო ანგარიშის ნომერი:</t>
  </si>
  <si>
    <t>GE11TB7406636020100004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</si>
  <si>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</si>
  <si>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</si>
  <si>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</si>
  <si>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</si>
  <si>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</si>
  <si>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</si>
  <si>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</si>
  <si>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</si>
  <si>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</si>
  <si>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</si>
  <si>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</si>
  <si>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</si>
  <si>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</si>
  <si>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09/24/2020</t>
  </si>
  <si>
    <t>ფულადი შემოწირულობა</t>
  </si>
  <si>
    <t>ეკა ბესელია</t>
  </si>
  <si>
    <t>01009008554</t>
  </si>
  <si>
    <t>GE58GR00000</t>
  </si>
  <si>
    <t>01430774506</t>
  </si>
  <si>
    <t>09/25/2020</t>
  </si>
  <si>
    <t>იასე ზაუტაშვილი</t>
  </si>
  <si>
    <t>01008006271</t>
  </si>
  <si>
    <t>00177601500</t>
  </si>
  <si>
    <t>GE38BG00000</t>
  </si>
  <si>
    <t>GE02TB718424</t>
  </si>
  <si>
    <t>5064300009</t>
  </si>
  <si>
    <t>თეიმურაზ  რობაქიძე</t>
  </si>
  <si>
    <t>010024075289</t>
  </si>
  <si>
    <t>ქეთევან ყრუაშვილი</t>
  </si>
  <si>
    <t>01008050952</t>
  </si>
  <si>
    <t>GE81TB74707</t>
  </si>
  <si>
    <t>45063300003</t>
  </si>
  <si>
    <t>GE12TB761934</t>
  </si>
  <si>
    <t>45061600001</t>
  </si>
  <si>
    <t>61001011928</t>
  </si>
  <si>
    <t>მირიან პაპუნიძე</t>
  </si>
  <si>
    <t>ბეჭდური რეკლამი ხარჯი</t>
  </si>
  <si>
    <t>შპს ემქოლორჯგუფი</t>
  </si>
  <si>
    <t>205295786</t>
  </si>
  <si>
    <t>პ.გ. სამართლიანობისთვის</t>
  </si>
  <si>
    <t>შპს ფავორიტი სტილი</t>
  </si>
  <si>
    <t>ბრენდირებული აქსესუარებით რკლამის ხარჯი</t>
  </si>
  <si>
    <t>ი.მ. ალექსანდრე ღლონტი</t>
  </si>
  <si>
    <t>ქეთევან</t>
  </si>
  <si>
    <t>ურდულაშვილი</t>
  </si>
  <si>
    <t>ბუღალტერი</t>
  </si>
  <si>
    <t>ი.მ. ია ლომჯარია</t>
  </si>
  <si>
    <t>იჯარა</t>
  </si>
  <si>
    <t>კლარა გოგისვანიძე</t>
  </si>
  <si>
    <t>ზესტაფონი,აღმაშენელის 37</t>
  </si>
  <si>
    <t>32.10.07.014.01.502</t>
  </si>
  <si>
    <t>73 კვ.მ.</t>
  </si>
  <si>
    <t>შპს თეგი</t>
  </si>
  <si>
    <t>01027011296</t>
  </si>
  <si>
    <t>GE88TB7406645067800002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</si>
</sst>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6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19" fillId="0" borderId="35" xfId="9" applyFont="1" applyBorder="1" applyAlignment="1" applyProtection="1">
      <alignment vertical="center" wrapText="1"/>
      <protection locked="0"/>
    </xf>
    <xf numFmtId="49" fontId="11" fillId="0" borderId="0" xfId="0" applyNumberFormat="1" applyFont="1"/>
    <xf numFmtId="0" fontId="35" fillId="0" borderId="35" xfId="0" applyFont="1" applyBorder="1" applyAlignment="1">
      <alignment horizontal="left" vertical="center"/>
    </xf>
    <xf numFmtId="49" fontId="32" fillId="0" borderId="35" xfId="9" applyNumberFormat="1" applyFont="1" applyBorder="1" applyAlignment="1" applyProtection="1">
      <alignment vertical="center"/>
      <protection locked="0"/>
    </xf>
    <xf numFmtId="0" fontId="29" fillId="0" borderId="25" xfId="9" applyFont="1" applyBorder="1" applyAlignment="1" applyProtection="1">
      <alignment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35" fillId="2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Border="1" applyProtection="1"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4" fontId="25" fillId="0" borderId="1" xfId="2" applyNumberFormat="1" applyFont="1" applyFill="1" applyBorder="1" applyAlignment="1" applyProtection="1">
      <alignment horizontal="right" vertical="top" wrapText="1"/>
      <protection locked="0"/>
    </xf>
    <xf numFmtId="4" fontId="17" fillId="5" borderId="0" xfId="0" applyNumberFormat="1" applyFont="1" applyFill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1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6" xfId="12" applyFont="1" applyFill="1" applyBorder="1" applyAlignment="1" applyProtection="1">
      <alignment horizontal="center"/>
      <protection locked="0"/>
    </xf>
    <xf numFmtId="0" fontId="17" fillId="2" borderId="1" xfId="12" applyFont="1" applyFill="1" applyBorder="1" applyAlignment="1">
      <alignment horizontal="left" wrapText="1"/>
    </xf>
    <xf numFmtId="0" fontId="17" fillId="2" borderId="1" xfId="12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A6" zoomScaleNormal="100" zoomScaleSheetLayoutView="100" workbookViewId="0">
      <selection activeCell="E19" sqref="E19"/>
    </sheetView>
  </sheetViews>
  <sheetFormatPr defaultRowHeight="15" x14ac:dyDescent="0.2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 x14ac:dyDescent="0.2">
      <c r="A1" s="333" t="s">
        <v>289</v>
      </c>
      <c r="B1" s="321"/>
      <c r="C1" s="321"/>
      <c r="D1" s="321"/>
      <c r="E1" s="322"/>
      <c r="F1" s="316"/>
      <c r="G1" s="322"/>
      <c r="H1" s="332"/>
      <c r="I1" s="321"/>
      <c r="J1" s="322"/>
      <c r="K1" s="322"/>
      <c r="L1" s="331" t="s">
        <v>97</v>
      </c>
    </row>
    <row r="2" spans="1:12" s="268" customFormat="1" x14ac:dyDescent="0.2">
      <c r="A2" s="330" t="s">
        <v>128</v>
      </c>
      <c r="B2" s="321"/>
      <c r="C2" s="321"/>
      <c r="D2" s="321"/>
      <c r="E2" s="322"/>
      <c r="F2" s="316"/>
      <c r="G2" s="322"/>
      <c r="H2" s="329"/>
      <c r="I2" s="321"/>
      <c r="J2" s="322"/>
      <c r="K2" s="322"/>
      <c r="L2" s="328" t="s">
        <v>479</v>
      </c>
    </row>
    <row r="3" spans="1:12" s="268" customFormat="1" x14ac:dyDescent="0.2">
      <c r="A3" s="327"/>
      <c r="B3" s="321"/>
      <c r="C3" s="326"/>
      <c r="D3" s="325"/>
      <c r="E3" s="322"/>
      <c r="F3" s="324"/>
      <c r="G3" s="322"/>
      <c r="H3" s="322"/>
      <c r="I3" s="316"/>
      <c r="J3" s="321"/>
      <c r="K3" s="321"/>
      <c r="L3" s="320"/>
    </row>
    <row r="4" spans="1:12" s="268" customFormat="1" x14ac:dyDescent="0.2">
      <c r="A4" s="354" t="s">
        <v>257</v>
      </c>
      <c r="B4" s="316"/>
      <c r="C4" s="316"/>
      <c r="D4" s="361"/>
      <c r="E4" s="362"/>
      <c r="F4" s="323"/>
      <c r="G4" s="322"/>
      <c r="H4" s="363"/>
      <c r="I4" s="362"/>
      <c r="J4" s="321"/>
      <c r="K4" s="322"/>
      <c r="L4" s="320"/>
    </row>
    <row r="5" spans="1:12" s="268" customFormat="1" ht="15.75" thickBot="1" x14ac:dyDescent="0.25">
      <c r="A5" s="458" t="s">
        <v>478</v>
      </c>
      <c r="B5" s="458"/>
      <c r="C5" s="458"/>
      <c r="D5" s="458"/>
      <c r="E5" s="458"/>
      <c r="F5" s="458"/>
      <c r="G5" s="323"/>
      <c r="H5" s="323"/>
      <c r="I5" s="322"/>
      <c r="J5" s="321"/>
      <c r="K5" s="321"/>
      <c r="L5" s="320"/>
    </row>
    <row r="6" spans="1:12" ht="15.75" thickBot="1" x14ac:dyDescent="0.25">
      <c r="A6" s="319"/>
      <c r="B6" s="318"/>
      <c r="C6" s="317"/>
      <c r="D6" s="317"/>
      <c r="E6" s="317"/>
      <c r="F6" s="316"/>
      <c r="G6" s="316"/>
      <c r="H6" s="316"/>
      <c r="I6" s="461" t="s">
        <v>405</v>
      </c>
      <c r="J6" s="462"/>
      <c r="K6" s="463"/>
      <c r="L6" s="315"/>
    </row>
    <row r="7" spans="1:12" s="303" customFormat="1" ht="51.75" thickBot="1" x14ac:dyDescent="0.25">
      <c r="A7" s="314" t="s">
        <v>64</v>
      </c>
      <c r="B7" s="313" t="s">
        <v>129</v>
      </c>
      <c r="C7" s="313" t="s">
        <v>404</v>
      </c>
      <c r="D7" s="312" t="s">
        <v>263</v>
      </c>
      <c r="E7" s="311" t="s">
        <v>403</v>
      </c>
      <c r="F7" s="310" t="s">
        <v>402</v>
      </c>
      <c r="G7" s="309" t="s">
        <v>216</v>
      </c>
      <c r="H7" s="308" t="s">
        <v>213</v>
      </c>
      <c r="I7" s="307" t="s">
        <v>401</v>
      </c>
      <c r="J7" s="306" t="s">
        <v>260</v>
      </c>
      <c r="K7" s="305" t="s">
        <v>217</v>
      </c>
      <c r="L7" s="304" t="s">
        <v>218</v>
      </c>
    </row>
    <row r="8" spans="1:12" s="297" customFormat="1" ht="15.75" thickBot="1" x14ac:dyDescent="0.25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 ht="25.5" x14ac:dyDescent="0.2">
      <c r="A9" s="296">
        <v>1</v>
      </c>
      <c r="B9" s="287" t="s">
        <v>500</v>
      </c>
      <c r="C9" s="286" t="s">
        <v>501</v>
      </c>
      <c r="D9" s="295">
        <v>3000</v>
      </c>
      <c r="E9" s="294" t="s">
        <v>502</v>
      </c>
      <c r="F9" s="283" t="s">
        <v>503</v>
      </c>
      <c r="G9" s="293" t="s">
        <v>505</v>
      </c>
      <c r="H9" s="293" t="s">
        <v>504</v>
      </c>
      <c r="I9" s="292"/>
      <c r="J9" s="291"/>
      <c r="K9" s="290"/>
      <c r="L9" s="289"/>
    </row>
    <row r="10" spans="1:12" ht="25.5" x14ac:dyDescent="0.2">
      <c r="A10" s="288">
        <v>2</v>
      </c>
      <c r="B10" s="287" t="s">
        <v>506</v>
      </c>
      <c r="C10" s="286" t="s">
        <v>501</v>
      </c>
      <c r="D10" s="285">
        <v>2000</v>
      </c>
      <c r="E10" s="438" t="s">
        <v>507</v>
      </c>
      <c r="F10" s="439" t="s">
        <v>508</v>
      </c>
      <c r="G10" s="441" t="s">
        <v>509</v>
      </c>
      <c r="H10" s="440" t="s">
        <v>510</v>
      </c>
      <c r="I10" s="282"/>
      <c r="J10" s="281"/>
      <c r="K10" s="280"/>
      <c r="L10" s="279"/>
    </row>
    <row r="11" spans="1:12" ht="25.5" x14ac:dyDescent="0.2">
      <c r="A11" s="288">
        <v>3</v>
      </c>
      <c r="B11" s="287">
        <v>43871</v>
      </c>
      <c r="C11" s="286" t="s">
        <v>501</v>
      </c>
      <c r="D11" s="285">
        <v>1000</v>
      </c>
      <c r="E11" s="294" t="s">
        <v>502</v>
      </c>
      <c r="F11" s="283" t="s">
        <v>503</v>
      </c>
      <c r="G11" s="293" t="s">
        <v>505</v>
      </c>
      <c r="H11" s="293" t="s">
        <v>504</v>
      </c>
      <c r="I11" s="282"/>
      <c r="J11" s="281"/>
      <c r="K11" s="280"/>
      <c r="L11" s="279"/>
    </row>
    <row r="12" spans="1:12" ht="25.5" x14ac:dyDescent="0.2">
      <c r="A12" s="288">
        <v>4</v>
      </c>
      <c r="B12" s="287">
        <v>43992</v>
      </c>
      <c r="C12" s="286" t="s">
        <v>501</v>
      </c>
      <c r="D12" s="285">
        <v>7000</v>
      </c>
      <c r="E12" s="284" t="s">
        <v>513</v>
      </c>
      <c r="F12" s="283" t="s">
        <v>514</v>
      </c>
      <c r="G12" s="283" t="s">
        <v>512</v>
      </c>
      <c r="H12" s="283" t="s">
        <v>511</v>
      </c>
      <c r="I12" s="282"/>
      <c r="J12" s="281"/>
      <c r="K12" s="280"/>
      <c r="L12" s="279"/>
    </row>
    <row r="13" spans="1:12" ht="25.5" x14ac:dyDescent="0.2">
      <c r="A13" s="288">
        <v>5</v>
      </c>
      <c r="B13" s="287">
        <v>43992</v>
      </c>
      <c r="C13" s="286" t="s">
        <v>501</v>
      </c>
      <c r="D13" s="285">
        <v>3000</v>
      </c>
      <c r="E13" s="284" t="s">
        <v>515</v>
      </c>
      <c r="F13" s="283" t="s">
        <v>516</v>
      </c>
      <c r="G13" s="283" t="s">
        <v>518</v>
      </c>
      <c r="H13" s="283" t="s">
        <v>517</v>
      </c>
      <c r="I13" s="282"/>
      <c r="J13" s="281"/>
      <c r="K13" s="280"/>
      <c r="L13" s="279"/>
    </row>
    <row r="14" spans="1:12" ht="25.5" x14ac:dyDescent="0.2">
      <c r="A14" s="288">
        <v>6</v>
      </c>
      <c r="B14" s="287">
        <v>43992</v>
      </c>
      <c r="C14" s="286" t="s">
        <v>501</v>
      </c>
      <c r="D14" s="285">
        <v>1750</v>
      </c>
      <c r="E14" s="438" t="s">
        <v>507</v>
      </c>
      <c r="F14" s="439" t="s">
        <v>508</v>
      </c>
      <c r="G14" s="441" t="s">
        <v>509</v>
      </c>
      <c r="H14" s="440" t="s">
        <v>510</v>
      </c>
      <c r="I14" s="282"/>
      <c r="J14" s="281"/>
      <c r="K14" s="280"/>
      <c r="L14" s="279"/>
    </row>
    <row r="15" spans="1:12" ht="25.5" x14ac:dyDescent="0.2">
      <c r="A15" s="288">
        <v>7</v>
      </c>
      <c r="B15" s="287">
        <v>44053</v>
      </c>
      <c r="C15" s="286" t="s">
        <v>501</v>
      </c>
      <c r="D15" s="285">
        <v>150</v>
      </c>
      <c r="E15" s="284" t="s">
        <v>522</v>
      </c>
      <c r="F15" s="283" t="s">
        <v>521</v>
      </c>
      <c r="G15" s="283" t="s">
        <v>520</v>
      </c>
      <c r="H15" s="283" t="s">
        <v>519</v>
      </c>
      <c r="I15" s="282"/>
      <c r="J15" s="281"/>
      <c r="K15" s="280"/>
      <c r="L15" s="279"/>
    </row>
    <row r="16" spans="1:12" x14ac:dyDescent="0.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 x14ac:dyDescent="0.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 x14ac:dyDescent="0.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 x14ac:dyDescent="0.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 x14ac:dyDescent="0.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 x14ac:dyDescent="0.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 x14ac:dyDescent="0.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 x14ac:dyDescent="0.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 x14ac:dyDescent="0.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 x14ac:dyDescent="0.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 x14ac:dyDescent="0.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 x14ac:dyDescent="0.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 x14ac:dyDescent="0.25">
      <c r="A28" s="278" t="s">
        <v>259</v>
      </c>
      <c r="B28" s="277"/>
      <c r="C28" s="276"/>
      <c r="D28" s="442">
        <f>SUM(D9:D23)</f>
        <v>17900</v>
      </c>
      <c r="E28" s="275"/>
      <c r="F28" s="274"/>
      <c r="G28" s="274"/>
      <c r="H28" s="274"/>
      <c r="I28" s="273"/>
      <c r="J28" s="272"/>
      <c r="K28" s="271"/>
      <c r="L28" s="270"/>
    </row>
    <row r="29" spans="1:12" x14ac:dyDescent="0.2">
      <c r="A29" s="260"/>
      <c r="B29" s="261"/>
      <c r="C29" s="260"/>
      <c r="D29" s="261"/>
      <c r="E29" s="260"/>
      <c r="F29" s="261"/>
      <c r="G29" s="260"/>
      <c r="H29" s="261"/>
      <c r="I29" s="260"/>
      <c r="J29" s="261"/>
      <c r="K29" s="260"/>
      <c r="L29" s="261"/>
    </row>
    <row r="30" spans="1:12" x14ac:dyDescent="0.2">
      <c r="A30" s="260"/>
      <c r="B30" s="267"/>
      <c r="C30" s="260"/>
      <c r="D30" s="267"/>
      <c r="E30" s="260"/>
      <c r="F30" s="267"/>
      <c r="G30" s="260"/>
      <c r="H30" s="267"/>
      <c r="I30" s="260"/>
      <c r="J30" s="267"/>
      <c r="K30" s="260"/>
      <c r="L30" s="267"/>
    </row>
    <row r="31" spans="1:12" s="268" customFormat="1" x14ac:dyDescent="0.2">
      <c r="A31" s="460" t="s">
        <v>375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</row>
    <row r="32" spans="1:12" s="269" customFormat="1" ht="12.75" x14ac:dyDescent="0.2">
      <c r="A32" s="460" t="s">
        <v>400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</row>
    <row r="33" spans="1:12" s="269" customFormat="1" ht="12.75" x14ac:dyDescent="0.2">
      <c r="A33" s="460"/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</row>
    <row r="34" spans="1:12" s="268" customFormat="1" x14ac:dyDescent="0.2">
      <c r="A34" s="460" t="s">
        <v>399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</row>
    <row r="35" spans="1:12" s="268" customFormat="1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</row>
    <row r="36" spans="1:12" s="268" customFormat="1" x14ac:dyDescent="0.2">
      <c r="A36" s="460" t="s">
        <v>398</v>
      </c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</row>
    <row r="37" spans="1:12" s="268" customFormat="1" x14ac:dyDescent="0.2">
      <c r="A37" s="260"/>
      <c r="B37" s="261"/>
      <c r="C37" s="260"/>
      <c r="D37" s="261"/>
      <c r="E37" s="260"/>
      <c r="F37" s="261"/>
      <c r="G37" s="260"/>
      <c r="H37" s="261"/>
      <c r="I37" s="260"/>
      <c r="J37" s="261"/>
      <c r="K37" s="260"/>
      <c r="L37" s="261"/>
    </row>
    <row r="38" spans="1:12" s="268" customFormat="1" x14ac:dyDescent="0.2">
      <c r="A38" s="260"/>
      <c r="B38" s="267"/>
      <c r="C38" s="260"/>
      <c r="D38" s="267"/>
      <c r="E38" s="260"/>
      <c r="F38" s="267"/>
      <c r="G38" s="260"/>
      <c r="H38" s="267"/>
      <c r="I38" s="260"/>
      <c r="J38" s="267"/>
      <c r="K38" s="260"/>
      <c r="L38" s="267"/>
    </row>
    <row r="39" spans="1:12" s="268" customFormat="1" x14ac:dyDescent="0.2">
      <c r="A39" s="260"/>
      <c r="B39" s="261"/>
      <c r="C39" s="260"/>
      <c r="D39" s="261"/>
      <c r="E39" s="260"/>
      <c r="F39" s="261"/>
      <c r="G39" s="260"/>
      <c r="H39" s="261"/>
      <c r="I39" s="260"/>
      <c r="J39" s="261"/>
      <c r="K39" s="260"/>
      <c r="L39" s="261"/>
    </row>
    <row r="40" spans="1:12" x14ac:dyDescent="0.2">
      <c r="A40" s="260"/>
      <c r="B40" s="267"/>
      <c r="C40" s="260"/>
      <c r="D40" s="267"/>
      <c r="E40" s="260"/>
      <c r="F40" s="267"/>
      <c r="G40" s="260"/>
      <c r="H40" s="267"/>
      <c r="I40" s="260"/>
      <c r="J40" s="267"/>
      <c r="K40" s="260"/>
      <c r="L40" s="267"/>
    </row>
    <row r="41" spans="1:12" s="262" customFormat="1" x14ac:dyDescent="0.2">
      <c r="A41" s="466" t="s">
        <v>96</v>
      </c>
      <c r="B41" s="466"/>
      <c r="C41" s="261"/>
      <c r="D41" s="260"/>
      <c r="E41" s="261"/>
      <c r="F41" s="261"/>
      <c r="G41" s="260"/>
      <c r="H41" s="261"/>
      <c r="I41" s="261"/>
      <c r="J41" s="260"/>
      <c r="K41" s="261"/>
      <c r="L41" s="260"/>
    </row>
    <row r="42" spans="1:12" s="262" customFormat="1" x14ac:dyDescent="0.2">
      <c r="A42" s="261"/>
      <c r="B42" s="260"/>
      <c r="C42" s="265"/>
      <c r="D42" s="266"/>
      <c r="E42" s="265"/>
      <c r="F42" s="261"/>
      <c r="G42" s="260"/>
      <c r="H42" s="264"/>
      <c r="I42" s="261"/>
      <c r="J42" s="260"/>
      <c r="K42" s="261"/>
      <c r="L42" s="260"/>
    </row>
    <row r="43" spans="1:12" s="262" customFormat="1" ht="15" customHeight="1" x14ac:dyDescent="0.2">
      <c r="A43" s="261"/>
      <c r="B43" s="260"/>
      <c r="C43" s="459" t="s">
        <v>251</v>
      </c>
      <c r="D43" s="459"/>
      <c r="E43" s="459"/>
      <c r="F43" s="261"/>
      <c r="G43" s="260"/>
      <c r="H43" s="464" t="s">
        <v>397</v>
      </c>
      <c r="I43" s="263"/>
      <c r="J43" s="260"/>
      <c r="K43" s="261"/>
      <c r="L43" s="260"/>
    </row>
    <row r="44" spans="1:12" s="262" customFormat="1" x14ac:dyDescent="0.2">
      <c r="A44" s="261"/>
      <c r="B44" s="260"/>
      <c r="C44" s="261"/>
      <c r="D44" s="260"/>
      <c r="E44" s="261"/>
      <c r="F44" s="261"/>
      <c r="G44" s="260"/>
      <c r="H44" s="465"/>
      <c r="I44" s="263"/>
      <c r="J44" s="260"/>
      <c r="K44" s="261"/>
      <c r="L44" s="260"/>
    </row>
    <row r="45" spans="1:12" s="259" customFormat="1" x14ac:dyDescent="0.2">
      <c r="A45" s="261"/>
      <c r="B45" s="260"/>
      <c r="C45" s="459" t="s">
        <v>127</v>
      </c>
      <c r="D45" s="459"/>
      <c r="E45" s="459"/>
      <c r="F45" s="261"/>
      <c r="G45" s="260"/>
      <c r="H45" s="261"/>
      <c r="I45" s="261"/>
      <c r="J45" s="260"/>
      <c r="K45" s="261"/>
      <c r="L45" s="260"/>
    </row>
    <row r="46" spans="1:12" s="259" customFormat="1" x14ac:dyDescent="0.2">
      <c r="E46" s="257"/>
    </row>
    <row r="47" spans="1:12" s="259" customFormat="1" x14ac:dyDescent="0.2">
      <c r="E47" s="257"/>
    </row>
    <row r="48" spans="1:12" s="259" customFormat="1" x14ac:dyDescent="0.2">
      <c r="E48" s="257"/>
    </row>
    <row r="49" spans="5:5" s="259" customFormat="1" x14ac:dyDescent="0.2">
      <c r="E49" s="257"/>
    </row>
    <row r="50" spans="5:5" s="25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 F11:F13 F15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69" t="s">
        <v>97</v>
      </c>
      <c r="D1" s="469"/>
      <c r="E1" s="107"/>
    </row>
    <row r="2" spans="1:7" x14ac:dyDescent="0.3">
      <c r="A2" s="75" t="s">
        <v>128</v>
      </c>
      <c r="B2" s="75"/>
      <c r="C2" s="467" t="str">
        <f>'ფორმა N1'!L2</f>
        <v>22/09/2020--12/10/2020</v>
      </c>
      <c r="D2" s="468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8" t="str">
        <f>'ფორმა N1'!A5</f>
        <v>პ/გ "სამართლიანობისთვის"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9">
        <v>1</v>
      </c>
      <c r="B9" s="219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3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7" t="s">
        <v>87</v>
      </c>
      <c r="B28" s="227" t="s">
        <v>291</v>
      </c>
      <c r="C28" s="8"/>
      <c r="D28" s="8"/>
      <c r="E28" s="107"/>
    </row>
    <row r="29" spans="1:5" x14ac:dyDescent="0.3">
      <c r="A29" s="227" t="s">
        <v>88</v>
      </c>
      <c r="B29" s="227" t="s">
        <v>294</v>
      </c>
      <c r="C29" s="8"/>
      <c r="D29" s="8"/>
      <c r="E29" s="107"/>
    </row>
    <row r="30" spans="1:5" x14ac:dyDescent="0.3">
      <c r="A30" s="227" t="s">
        <v>393</v>
      </c>
      <c r="B30" s="227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7" t="s">
        <v>12</v>
      </c>
      <c r="B32" s="227" t="s">
        <v>439</v>
      </c>
      <c r="C32" s="8"/>
      <c r="D32" s="8"/>
      <c r="E32" s="107"/>
    </row>
    <row r="33" spans="1:9" x14ac:dyDescent="0.3">
      <c r="A33" s="227" t="s">
        <v>13</v>
      </c>
      <c r="B33" s="227" t="s">
        <v>440</v>
      </c>
      <c r="C33" s="8"/>
      <c r="D33" s="8"/>
      <c r="E33" s="107"/>
    </row>
    <row r="34" spans="1:9" x14ac:dyDescent="0.3">
      <c r="A34" s="227" t="s">
        <v>264</v>
      </c>
      <c r="B34" s="227" t="s">
        <v>441</v>
      </c>
      <c r="C34" s="8"/>
      <c r="D34" s="8"/>
      <c r="E34" s="107"/>
    </row>
    <row r="35" spans="1:9" x14ac:dyDescent="0.3">
      <c r="A35" s="87" t="s">
        <v>34</v>
      </c>
      <c r="B35" s="240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7" sqref="C17"/>
    </sheetView>
  </sheetViews>
  <sheetFormatPr defaultRowHeight="15" x14ac:dyDescent="0.3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2"/>
      <c r="C1" s="469" t="s">
        <v>97</v>
      </c>
      <c r="D1" s="469"/>
      <c r="E1" s="112"/>
    </row>
    <row r="2" spans="1:12" s="6" customFormat="1" x14ac:dyDescent="0.3">
      <c r="A2" s="75" t="s">
        <v>128</v>
      </c>
      <c r="B2" s="232"/>
      <c r="C2" s="470" t="str">
        <f>'ფორმა N1'!L2</f>
        <v>22/09/2020--12/10/2020</v>
      </c>
      <c r="D2" s="471"/>
      <c r="E2" s="112"/>
    </row>
    <row r="3" spans="1:12" s="6" customFormat="1" x14ac:dyDescent="0.3">
      <c r="A3" s="75"/>
      <c r="B3" s="232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3"/>
      <c r="C4" s="75"/>
      <c r="D4" s="75"/>
      <c r="E4" s="107"/>
      <c r="L4" s="6"/>
    </row>
    <row r="5" spans="1:12" s="2" customFormat="1" x14ac:dyDescent="0.3">
      <c r="A5" s="118" t="str">
        <f>'ფორმა N1'!A5</f>
        <v>პ/გ "სამართლიანობისთვის"</v>
      </c>
      <c r="B5" s="234"/>
      <c r="C5" s="59"/>
      <c r="D5" s="59"/>
      <c r="E5" s="107"/>
    </row>
    <row r="6" spans="1:12" s="2" customFormat="1" x14ac:dyDescent="0.3">
      <c r="A6" s="76"/>
      <c r="B6" s="233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9">
        <v>1</v>
      </c>
      <c r="B9" s="219" t="s">
        <v>65</v>
      </c>
      <c r="C9" s="84">
        <f>SUM(C10,C26)</f>
        <v>17900</v>
      </c>
      <c r="D9" s="84">
        <f>SUM(D10,D26)</f>
        <v>17900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SUM(C11,C12,C16,C19,C25,C26)</f>
        <v>17900</v>
      </c>
      <c r="D10" s="84">
        <f>SUM(D11,D12,D16,D19,D24,D25)</f>
        <v>17900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17900</v>
      </c>
      <c r="D12" s="106">
        <f>SUM(D13:D15)</f>
        <v>17900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f>'ფორმა N1'!D28</f>
        <v>17900</v>
      </c>
      <c r="D13" s="8">
        <f>C13</f>
        <v>17900</v>
      </c>
      <c r="E13" s="112"/>
    </row>
    <row r="14" spans="1:12" s="3" customFormat="1" x14ac:dyDescent="0.3">
      <c r="A14" s="96" t="s">
        <v>437</v>
      </c>
      <c r="B14" s="96" t="s">
        <v>436</v>
      </c>
      <c r="C14" s="8"/>
      <c r="D14" s="8"/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 x14ac:dyDescent="0.3">
      <c r="A17" s="96" t="s">
        <v>73</v>
      </c>
      <c r="B17" s="96" t="s">
        <v>75</v>
      </c>
      <c r="C17" s="8"/>
      <c r="D17" s="8"/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3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7" t="s">
        <v>87</v>
      </c>
      <c r="B28" s="227" t="s">
        <v>291</v>
      </c>
      <c r="C28" s="8"/>
      <c r="D28" s="8"/>
      <c r="E28" s="112"/>
    </row>
    <row r="29" spans="1:5" x14ac:dyDescent="0.3">
      <c r="A29" s="227" t="s">
        <v>88</v>
      </c>
      <c r="B29" s="227" t="s">
        <v>294</v>
      </c>
      <c r="C29" s="8"/>
      <c r="D29" s="8"/>
      <c r="E29" s="112"/>
    </row>
    <row r="30" spans="1:5" x14ac:dyDescent="0.3">
      <c r="A30" s="227" t="s">
        <v>393</v>
      </c>
      <c r="B30" s="227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7" t="s">
        <v>12</v>
      </c>
      <c r="B32" s="227" t="s">
        <v>439</v>
      </c>
      <c r="C32" s="8"/>
      <c r="D32" s="8"/>
      <c r="E32" s="112"/>
    </row>
    <row r="33" spans="1:9" x14ac:dyDescent="0.3">
      <c r="A33" s="227" t="s">
        <v>13</v>
      </c>
      <c r="B33" s="227" t="s">
        <v>440</v>
      </c>
      <c r="C33" s="8"/>
      <c r="D33" s="8"/>
      <c r="E33" s="112"/>
    </row>
    <row r="34" spans="1:9" x14ac:dyDescent="0.3">
      <c r="A34" s="227" t="s">
        <v>264</v>
      </c>
      <c r="B34" s="227" t="s">
        <v>441</v>
      </c>
      <c r="C34" s="8"/>
      <c r="D34" s="8"/>
      <c r="E34" s="112"/>
    </row>
    <row r="35" spans="1:9" s="23" customFormat="1" x14ac:dyDescent="0.3">
      <c r="A35" s="87" t="s">
        <v>34</v>
      </c>
      <c r="B35" s="240" t="s">
        <v>390</v>
      </c>
      <c r="C35" s="8"/>
      <c r="D35" s="8"/>
    </row>
    <row r="36" spans="1:9" s="2" customFormat="1" x14ac:dyDescent="0.3">
      <c r="A36" s="1"/>
      <c r="B36" s="235"/>
      <c r="E36" s="5"/>
    </row>
    <row r="37" spans="1:9" s="2" customFormat="1" x14ac:dyDescent="0.3">
      <c r="B37" s="23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5"/>
      <c r="E40" s="5"/>
    </row>
    <row r="41" spans="1:9" s="2" customFormat="1" x14ac:dyDescent="0.3">
      <c r="B41" s="235"/>
      <c r="E41"/>
      <c r="F41"/>
      <c r="G41"/>
      <c r="H41"/>
      <c r="I41"/>
    </row>
    <row r="42" spans="1:9" s="2" customFormat="1" x14ac:dyDescent="0.3">
      <c r="B42" s="235"/>
      <c r="D42" s="12"/>
      <c r="E42"/>
      <c r="F42"/>
      <c r="G42"/>
      <c r="H42"/>
      <c r="I42"/>
    </row>
    <row r="43" spans="1:9" s="2" customFormat="1" x14ac:dyDescent="0.3">
      <c r="A43"/>
      <c r="B43" s="237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5" t="s">
        <v>253</v>
      </c>
      <c r="D44" s="12"/>
      <c r="E44"/>
      <c r="F44"/>
      <c r="G44"/>
      <c r="H44"/>
      <c r="I44"/>
    </row>
    <row r="45" spans="1:9" customFormat="1" ht="12.75" x14ac:dyDescent="0.2">
      <c r="B45" s="238" t="s">
        <v>127</v>
      </c>
    </row>
    <row r="46" spans="1:9" customFormat="1" ht="12.75" x14ac:dyDescent="0.2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abSelected="1" view="pageBreakPreview" topLeftCell="A46" zoomScale="80" zoomScaleNormal="100" zoomScaleSheetLayoutView="80" workbookViewId="0">
      <selection activeCell="A5" sqref="A5:XFD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6"/>
      <c r="C1" s="469" t="s">
        <v>97</v>
      </c>
      <c r="D1" s="469"/>
      <c r="E1" s="90"/>
    </row>
    <row r="2" spans="1:5" s="6" customFormat="1" x14ac:dyDescent="0.3">
      <c r="A2" s="364" t="s">
        <v>445</v>
      </c>
      <c r="B2" s="216"/>
      <c r="C2" s="467" t="str">
        <f>'ფორმა N1'!L2</f>
        <v>22/09/2020--12/10/2020</v>
      </c>
      <c r="D2" s="468"/>
      <c r="E2" s="90"/>
    </row>
    <row r="3" spans="1:5" s="6" customFormat="1" x14ac:dyDescent="0.3">
      <c r="A3" s="364" t="s">
        <v>444</v>
      </c>
      <c r="B3" s="216"/>
      <c r="C3" s="217"/>
      <c r="D3" s="217"/>
      <c r="E3" s="90"/>
    </row>
    <row r="4" spans="1:5" s="6" customFormat="1" x14ac:dyDescent="0.3">
      <c r="A4" s="75" t="s">
        <v>128</v>
      </c>
      <c r="B4" s="216"/>
      <c r="C4" s="217"/>
      <c r="D4" s="217"/>
      <c r="E4" s="90"/>
    </row>
    <row r="5" spans="1:5" x14ac:dyDescent="0.3">
      <c r="A5" s="76" t="str">
        <f>'[1]ფორმა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218" t="str">
        <f>'ფორმა N1'!A5</f>
        <v>პ/გ "სამართლიანობისთვის"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ht="30" x14ac:dyDescent="0.3">
      <c r="A8" s="88" t="s">
        <v>64</v>
      </c>
      <c r="B8" s="89" t="s">
        <v>11</v>
      </c>
      <c r="C8" s="78" t="s">
        <v>10</v>
      </c>
      <c r="D8" s="78" t="s">
        <v>9</v>
      </c>
      <c r="E8" s="90"/>
    </row>
    <row r="9" spans="1:5" s="7" customFormat="1" x14ac:dyDescent="0.2">
      <c r="A9" s="219">
        <v>1</v>
      </c>
      <c r="B9" s="219" t="s">
        <v>57</v>
      </c>
      <c r="C9" s="81">
        <f>SUM(C10,C14,C54,C57,C58,C59,C77)</f>
        <v>0</v>
      </c>
      <c r="D9" s="81">
        <f>SUM(D10,D14,D54,D57,D58,D59,D65,D73,D74)</f>
        <v>0</v>
      </c>
      <c r="E9" s="220"/>
    </row>
    <row r="10" spans="1:5" s="9" customFormat="1" ht="18" x14ac:dyDescent="0.2">
      <c r="A10" s="86">
        <v>1.1000000000000001</v>
      </c>
      <c r="B10" s="86" t="s">
        <v>58</v>
      </c>
      <c r="C10" s="82">
        <f>SUM(C11:C13)</f>
        <v>0</v>
      </c>
      <c r="D10" s="82">
        <f>SUM(D11:D13)</f>
        <v>0</v>
      </c>
      <c r="E10" s="92"/>
    </row>
    <row r="11" spans="1:5" s="10" customFormat="1" x14ac:dyDescent="0.2">
      <c r="A11" s="87" t="s">
        <v>30</v>
      </c>
      <c r="B11" s="87" t="s">
        <v>59</v>
      </c>
      <c r="C11" s="4"/>
      <c r="D11" s="4"/>
      <c r="E11" s="93"/>
    </row>
    <row r="12" spans="1:5" s="3" customFormat="1" x14ac:dyDescent="0.2">
      <c r="A12" s="87" t="s">
        <v>31</v>
      </c>
      <c r="B12" s="87" t="s">
        <v>0</v>
      </c>
      <c r="C12" s="4"/>
      <c r="D12" s="4"/>
      <c r="E12" s="94"/>
    </row>
    <row r="13" spans="1:5" s="3" customFormat="1" x14ac:dyDescent="0.3">
      <c r="A13" s="367" t="s">
        <v>447</v>
      </c>
      <c r="B13" s="368" t="s">
        <v>448</v>
      </c>
      <c r="C13" s="368"/>
      <c r="D13" s="368"/>
      <c r="E13" s="94"/>
    </row>
    <row r="14" spans="1:5" s="7" customFormat="1" x14ac:dyDescent="0.2">
      <c r="A14" s="86">
        <v>1.2</v>
      </c>
      <c r="B14" s="86" t="s">
        <v>60</v>
      </c>
      <c r="C14" s="83">
        <f>SUM(C15,C18,C30,C31,C32,C33,C36,C37,C44:C48,C52,C53)</f>
        <v>0</v>
      </c>
      <c r="D14" s="83">
        <f>SUM(D15,D18,D30,D31,D32,D33,D36,D37,D44:D48,D52,D53)</f>
        <v>0</v>
      </c>
      <c r="E14" s="220"/>
    </row>
    <row r="15" spans="1:5" s="3" customFormat="1" x14ac:dyDescent="0.2">
      <c r="A15" s="87" t="s">
        <v>32</v>
      </c>
      <c r="B15" s="87" t="s">
        <v>1</v>
      </c>
      <c r="C15" s="82">
        <f>SUM(C16:C17)</f>
        <v>0</v>
      </c>
      <c r="D15" s="82">
        <f>SUM(D16:D17)</f>
        <v>0</v>
      </c>
      <c r="E15" s="94"/>
    </row>
    <row r="16" spans="1:5" s="3" customFormat="1" x14ac:dyDescent="0.2">
      <c r="A16" s="96" t="s">
        <v>87</v>
      </c>
      <c r="B16" s="96" t="s">
        <v>61</v>
      </c>
      <c r="C16" s="4"/>
      <c r="D16" s="221"/>
      <c r="E16" s="94"/>
    </row>
    <row r="17" spans="1:6" s="3" customFormat="1" x14ac:dyDescent="0.2">
      <c r="A17" s="96" t="s">
        <v>88</v>
      </c>
      <c r="B17" s="96" t="s">
        <v>62</v>
      </c>
      <c r="C17" s="4"/>
      <c r="D17" s="221"/>
      <c r="E17" s="94"/>
    </row>
    <row r="18" spans="1:6" s="3" customFormat="1" x14ac:dyDescent="0.2">
      <c r="A18" s="87" t="s">
        <v>33</v>
      </c>
      <c r="B18" s="87" t="s">
        <v>2</v>
      </c>
      <c r="C18" s="82">
        <f>SUM(C19:C24,C29)</f>
        <v>0</v>
      </c>
      <c r="D18" s="82">
        <f>SUM(D19:D24,D29)</f>
        <v>0</v>
      </c>
      <c r="E18" s="222"/>
      <c r="F18" s="223"/>
    </row>
    <row r="19" spans="1:6" s="226" customFormat="1" ht="30" x14ac:dyDescent="0.2">
      <c r="A19" s="96" t="s">
        <v>12</v>
      </c>
      <c r="B19" s="96" t="s">
        <v>233</v>
      </c>
      <c r="C19" s="224"/>
      <c r="D19" s="38"/>
      <c r="E19" s="225"/>
    </row>
    <row r="20" spans="1:6" s="226" customFormat="1" x14ac:dyDescent="0.2">
      <c r="A20" s="96" t="s">
        <v>13</v>
      </c>
      <c r="B20" s="96" t="s">
        <v>14</v>
      </c>
      <c r="C20" s="224"/>
      <c r="D20" s="39"/>
      <c r="E20" s="225"/>
    </row>
    <row r="21" spans="1:6" s="226" customFormat="1" ht="30" x14ac:dyDescent="0.2">
      <c r="A21" s="96" t="s">
        <v>264</v>
      </c>
      <c r="B21" s="96" t="s">
        <v>22</v>
      </c>
      <c r="C21" s="224"/>
      <c r="D21" s="40"/>
      <c r="E21" s="225"/>
    </row>
    <row r="22" spans="1:6" s="226" customFormat="1" ht="16.5" customHeight="1" x14ac:dyDescent="0.2">
      <c r="A22" s="96" t="s">
        <v>265</v>
      </c>
      <c r="B22" s="96" t="s">
        <v>15</v>
      </c>
      <c r="C22" s="224"/>
      <c r="D22" s="40"/>
      <c r="E22" s="225"/>
    </row>
    <row r="23" spans="1:6" s="226" customFormat="1" ht="16.5" customHeight="1" x14ac:dyDescent="0.2">
      <c r="A23" s="96" t="s">
        <v>266</v>
      </c>
      <c r="B23" s="96" t="s">
        <v>16</v>
      </c>
      <c r="C23" s="224"/>
      <c r="D23" s="40"/>
      <c r="E23" s="225"/>
    </row>
    <row r="24" spans="1:6" s="226" customFormat="1" ht="16.5" customHeight="1" x14ac:dyDescent="0.2">
      <c r="A24" s="96" t="s">
        <v>267</v>
      </c>
      <c r="B24" s="96" t="s">
        <v>17</v>
      </c>
      <c r="C24" s="82">
        <f>SUM(C25:C28)</f>
        <v>0</v>
      </c>
      <c r="D24" s="82">
        <f>SUM(D25:D28)</f>
        <v>0</v>
      </c>
      <c r="E24" s="225"/>
    </row>
    <row r="25" spans="1:6" s="226" customFormat="1" ht="16.5" customHeight="1" x14ac:dyDescent="0.2">
      <c r="A25" s="227" t="s">
        <v>268</v>
      </c>
      <c r="B25" s="227" t="s">
        <v>18</v>
      </c>
      <c r="C25" s="224"/>
      <c r="D25" s="40"/>
      <c r="E25" s="225"/>
    </row>
    <row r="26" spans="1:6" s="226" customFormat="1" ht="16.5" customHeight="1" x14ac:dyDescent="0.2">
      <c r="A26" s="227" t="s">
        <v>269</v>
      </c>
      <c r="B26" s="227" t="s">
        <v>19</v>
      </c>
      <c r="C26" s="224"/>
      <c r="D26" s="40"/>
      <c r="E26" s="225"/>
    </row>
    <row r="27" spans="1:6" s="226" customFormat="1" ht="16.5" customHeight="1" x14ac:dyDescent="0.2">
      <c r="A27" s="227" t="s">
        <v>270</v>
      </c>
      <c r="B27" s="227" t="s">
        <v>20</v>
      </c>
      <c r="C27" s="224"/>
      <c r="D27" s="40"/>
      <c r="E27" s="225"/>
    </row>
    <row r="28" spans="1:6" s="226" customFormat="1" ht="16.5" customHeight="1" x14ac:dyDescent="0.2">
      <c r="A28" s="227" t="s">
        <v>271</v>
      </c>
      <c r="B28" s="227" t="s">
        <v>23</v>
      </c>
      <c r="C28" s="224"/>
      <c r="D28" s="41"/>
      <c r="E28" s="225"/>
    </row>
    <row r="29" spans="1:6" s="226" customFormat="1" ht="16.5" customHeight="1" x14ac:dyDescent="0.2">
      <c r="A29" s="96" t="s">
        <v>272</v>
      </c>
      <c r="B29" s="96" t="s">
        <v>21</v>
      </c>
      <c r="C29" s="224"/>
      <c r="D29" s="41"/>
      <c r="E29" s="225"/>
    </row>
    <row r="30" spans="1:6" s="3" customFormat="1" ht="16.5" customHeight="1" x14ac:dyDescent="0.2">
      <c r="A30" s="87" t="s">
        <v>34</v>
      </c>
      <c r="B30" s="87" t="s">
        <v>3</v>
      </c>
      <c r="C30" s="4"/>
      <c r="D30" s="221"/>
      <c r="E30" s="222"/>
    </row>
    <row r="31" spans="1:6" s="3" customFormat="1" ht="16.5" customHeight="1" x14ac:dyDescent="0.2">
      <c r="A31" s="87" t="s">
        <v>35</v>
      </c>
      <c r="B31" s="87" t="s">
        <v>4</v>
      </c>
      <c r="C31" s="4"/>
      <c r="D31" s="221"/>
      <c r="E31" s="94"/>
    </row>
    <row r="32" spans="1:6" s="3" customFormat="1" ht="16.5" customHeight="1" x14ac:dyDescent="0.2">
      <c r="A32" s="87" t="s">
        <v>36</v>
      </c>
      <c r="B32" s="87" t="s">
        <v>5</v>
      </c>
      <c r="C32" s="4"/>
      <c r="D32" s="221"/>
      <c r="E32" s="94"/>
    </row>
    <row r="33" spans="1:5" s="3" customFormat="1" x14ac:dyDescent="0.2">
      <c r="A33" s="87" t="s">
        <v>37</v>
      </c>
      <c r="B33" s="87" t="s">
        <v>63</v>
      </c>
      <c r="C33" s="82">
        <f>SUM(C34:C35)</f>
        <v>0</v>
      </c>
      <c r="D33" s="82">
        <f>SUM(D34:D35)</f>
        <v>0</v>
      </c>
      <c r="E33" s="94"/>
    </row>
    <row r="34" spans="1:5" s="3" customFormat="1" ht="16.5" customHeight="1" x14ac:dyDescent="0.2">
      <c r="A34" s="96" t="s">
        <v>273</v>
      </c>
      <c r="B34" s="96" t="s">
        <v>56</v>
      </c>
      <c r="C34" s="4"/>
      <c r="D34" s="221"/>
      <c r="E34" s="94"/>
    </row>
    <row r="35" spans="1:5" s="3" customFormat="1" ht="16.5" customHeight="1" x14ac:dyDescent="0.2">
      <c r="A35" s="96" t="s">
        <v>274</v>
      </c>
      <c r="B35" s="96" t="s">
        <v>55</v>
      </c>
      <c r="C35" s="4"/>
      <c r="D35" s="221"/>
      <c r="E35" s="94"/>
    </row>
    <row r="36" spans="1:5" s="3" customFormat="1" ht="16.5" customHeight="1" x14ac:dyDescent="0.2">
      <c r="A36" s="87" t="s">
        <v>38</v>
      </c>
      <c r="B36" s="87" t="s">
        <v>49</v>
      </c>
      <c r="C36" s="4"/>
      <c r="D36" s="221"/>
      <c r="E36" s="94"/>
    </row>
    <row r="37" spans="1:5" s="3" customFormat="1" ht="16.5" customHeight="1" x14ac:dyDescent="0.2">
      <c r="A37" s="87" t="s">
        <v>39</v>
      </c>
      <c r="B37" s="87" t="s">
        <v>363</v>
      </c>
      <c r="C37" s="82">
        <f>SUM(C38:C43)</f>
        <v>0</v>
      </c>
      <c r="D37" s="82">
        <f>SUM(D38:D43)</f>
        <v>0</v>
      </c>
      <c r="E37" s="94"/>
    </row>
    <row r="38" spans="1:5" s="3" customFormat="1" ht="16.5" customHeight="1" x14ac:dyDescent="0.2">
      <c r="A38" s="17" t="s">
        <v>323</v>
      </c>
      <c r="B38" s="17" t="s">
        <v>327</v>
      </c>
      <c r="C38" s="4"/>
      <c r="D38" s="221"/>
      <c r="E38" s="94"/>
    </row>
    <row r="39" spans="1:5" s="3" customFormat="1" ht="16.5" customHeight="1" x14ac:dyDescent="0.2">
      <c r="A39" s="17" t="s">
        <v>324</v>
      </c>
      <c r="B39" s="17" t="s">
        <v>328</v>
      </c>
      <c r="C39" s="4"/>
      <c r="D39" s="221"/>
      <c r="E39" s="94"/>
    </row>
    <row r="40" spans="1:5" s="3" customFormat="1" ht="16.5" customHeight="1" x14ac:dyDescent="0.2">
      <c r="A40" s="17" t="s">
        <v>325</v>
      </c>
      <c r="B40" s="17" t="s">
        <v>331</v>
      </c>
      <c r="C40" s="4"/>
      <c r="D40" s="221"/>
      <c r="E40" s="94"/>
    </row>
    <row r="41" spans="1:5" s="3" customFormat="1" ht="16.5" customHeight="1" x14ac:dyDescent="0.2">
      <c r="A41" s="17" t="s">
        <v>330</v>
      </c>
      <c r="B41" s="17" t="s">
        <v>332</v>
      </c>
      <c r="C41" s="4"/>
      <c r="D41" s="221"/>
      <c r="E41" s="94"/>
    </row>
    <row r="42" spans="1:5" s="3" customFormat="1" ht="16.5" customHeight="1" x14ac:dyDescent="0.2">
      <c r="A42" s="17" t="s">
        <v>333</v>
      </c>
      <c r="B42" s="17" t="s">
        <v>429</v>
      </c>
      <c r="C42" s="4"/>
      <c r="D42" s="221"/>
      <c r="E42" s="94"/>
    </row>
    <row r="43" spans="1:5" s="3" customFormat="1" ht="16.5" customHeight="1" x14ac:dyDescent="0.2">
      <c r="A43" s="17" t="s">
        <v>430</v>
      </c>
      <c r="B43" s="17" t="s">
        <v>329</v>
      </c>
      <c r="C43" s="4"/>
      <c r="D43" s="221"/>
      <c r="E43" s="94"/>
    </row>
    <row r="44" spans="1:5" s="3" customFormat="1" ht="30" x14ac:dyDescent="0.2">
      <c r="A44" s="87" t="s">
        <v>40</v>
      </c>
      <c r="B44" s="87" t="s">
        <v>28</v>
      </c>
      <c r="C44" s="4"/>
      <c r="D44" s="221"/>
      <c r="E44" s="94"/>
    </row>
    <row r="45" spans="1:5" s="3" customFormat="1" ht="16.5" customHeight="1" x14ac:dyDescent="0.2">
      <c r="A45" s="87" t="s">
        <v>41</v>
      </c>
      <c r="B45" s="87" t="s">
        <v>24</v>
      </c>
      <c r="C45" s="4"/>
      <c r="D45" s="221"/>
      <c r="E45" s="94"/>
    </row>
    <row r="46" spans="1:5" s="3" customFormat="1" ht="16.5" customHeight="1" x14ac:dyDescent="0.2">
      <c r="A46" s="87" t="s">
        <v>42</v>
      </c>
      <c r="B46" s="87" t="s">
        <v>25</v>
      </c>
      <c r="C46" s="4"/>
      <c r="D46" s="221"/>
      <c r="E46" s="94"/>
    </row>
    <row r="47" spans="1:5" s="3" customFormat="1" ht="16.5" customHeight="1" x14ac:dyDescent="0.2">
      <c r="A47" s="87" t="s">
        <v>43</v>
      </c>
      <c r="B47" s="87" t="s">
        <v>26</v>
      </c>
      <c r="C47" s="4"/>
      <c r="D47" s="221"/>
      <c r="E47" s="94"/>
    </row>
    <row r="48" spans="1:5" s="3" customFormat="1" ht="16.5" customHeight="1" x14ac:dyDescent="0.2">
      <c r="A48" s="87" t="s">
        <v>44</v>
      </c>
      <c r="B48" s="87" t="s">
        <v>364</v>
      </c>
      <c r="C48" s="82">
        <f>SUM(C49:C51)</f>
        <v>0</v>
      </c>
      <c r="D48" s="82">
        <f>SUM(D49:D51)</f>
        <v>0</v>
      </c>
      <c r="E48" s="94"/>
    </row>
    <row r="49" spans="1:6" s="3" customFormat="1" ht="16.5" customHeight="1" x14ac:dyDescent="0.2">
      <c r="A49" s="96" t="s">
        <v>338</v>
      </c>
      <c r="B49" s="96" t="s">
        <v>341</v>
      </c>
      <c r="C49" s="4"/>
      <c r="D49" s="221"/>
      <c r="E49" s="94"/>
    </row>
    <row r="50" spans="1:6" s="3" customFormat="1" ht="16.5" customHeight="1" x14ac:dyDescent="0.2">
      <c r="A50" s="96" t="s">
        <v>339</v>
      </c>
      <c r="B50" s="96" t="s">
        <v>340</v>
      </c>
      <c r="C50" s="4"/>
      <c r="D50" s="221"/>
      <c r="E50" s="94"/>
    </row>
    <row r="51" spans="1:6" s="3" customFormat="1" ht="16.5" customHeight="1" x14ac:dyDescent="0.2">
      <c r="A51" s="96" t="s">
        <v>342</v>
      </c>
      <c r="B51" s="96" t="s">
        <v>343</v>
      </c>
      <c r="C51" s="4"/>
      <c r="D51" s="221"/>
      <c r="E51" s="94"/>
    </row>
    <row r="52" spans="1:6" s="3" customFormat="1" x14ac:dyDescent="0.2">
      <c r="A52" s="87" t="s">
        <v>45</v>
      </c>
      <c r="B52" s="87" t="s">
        <v>29</v>
      </c>
      <c r="C52" s="4"/>
      <c r="D52" s="221"/>
      <c r="E52" s="94"/>
    </row>
    <row r="53" spans="1:6" s="3" customFormat="1" ht="16.5" customHeight="1" x14ac:dyDescent="0.2">
      <c r="A53" s="87" t="s">
        <v>46</v>
      </c>
      <c r="B53" s="87" t="s">
        <v>6</v>
      </c>
      <c r="C53" s="4"/>
      <c r="D53" s="221"/>
      <c r="E53" s="222"/>
      <c r="F53" s="223"/>
    </row>
    <row r="54" spans="1:6" s="3" customFormat="1" ht="30" x14ac:dyDescent="0.2">
      <c r="A54" s="86">
        <v>1.3</v>
      </c>
      <c r="B54" s="86" t="s">
        <v>368</v>
      </c>
      <c r="C54" s="83">
        <f>SUM(C55:C56)</f>
        <v>0</v>
      </c>
      <c r="D54" s="83">
        <f>SUM(D55:D56)</f>
        <v>0</v>
      </c>
      <c r="E54" s="222"/>
      <c r="F54" s="223"/>
    </row>
    <row r="55" spans="1:6" s="3" customFormat="1" ht="30" x14ac:dyDescent="0.2">
      <c r="A55" s="87" t="s">
        <v>50</v>
      </c>
      <c r="B55" s="87" t="s">
        <v>48</v>
      </c>
      <c r="C55" s="4"/>
      <c r="D55" s="221"/>
      <c r="E55" s="222"/>
      <c r="F55" s="223"/>
    </row>
    <row r="56" spans="1:6" s="3" customFormat="1" ht="16.5" customHeight="1" x14ac:dyDescent="0.2">
      <c r="A56" s="87" t="s">
        <v>51</v>
      </c>
      <c r="B56" s="87" t="s">
        <v>47</v>
      </c>
      <c r="C56" s="4"/>
      <c r="D56" s="221"/>
      <c r="E56" s="222"/>
      <c r="F56" s="223"/>
    </row>
    <row r="57" spans="1:6" s="3" customFormat="1" x14ac:dyDescent="0.2">
      <c r="A57" s="86">
        <v>1.4</v>
      </c>
      <c r="B57" s="86" t="s">
        <v>370</v>
      </c>
      <c r="C57" s="4"/>
      <c r="D57" s="221"/>
      <c r="E57" s="222"/>
      <c r="F57" s="223"/>
    </row>
    <row r="58" spans="1:6" s="226" customFormat="1" x14ac:dyDescent="0.2">
      <c r="A58" s="86">
        <v>1.5</v>
      </c>
      <c r="B58" s="86" t="s">
        <v>7</v>
      </c>
      <c r="C58" s="224"/>
      <c r="D58" s="40"/>
      <c r="E58" s="225"/>
    </row>
    <row r="59" spans="1:6" s="226" customFormat="1" x14ac:dyDescent="0.3">
      <c r="A59" s="86">
        <v>1.6</v>
      </c>
      <c r="B59" s="45" t="s">
        <v>8</v>
      </c>
      <c r="C59" s="84">
        <f>SUM(C60:C64)</f>
        <v>0</v>
      </c>
      <c r="D59" s="85">
        <f>SUM(D60:D64)</f>
        <v>0</v>
      </c>
      <c r="E59" s="225"/>
    </row>
    <row r="60" spans="1:6" s="226" customFormat="1" x14ac:dyDescent="0.2">
      <c r="A60" s="87" t="s">
        <v>280</v>
      </c>
      <c r="B60" s="46" t="s">
        <v>52</v>
      </c>
      <c r="C60" s="224"/>
      <c r="D60" s="40"/>
      <c r="E60" s="225"/>
    </row>
    <row r="61" spans="1:6" s="226" customFormat="1" ht="30" x14ac:dyDescent="0.2">
      <c r="A61" s="87" t="s">
        <v>281</v>
      </c>
      <c r="B61" s="46" t="s">
        <v>54</v>
      </c>
      <c r="C61" s="224"/>
      <c r="D61" s="40"/>
      <c r="E61" s="225"/>
    </row>
    <row r="62" spans="1:6" s="226" customFormat="1" x14ac:dyDescent="0.2">
      <c r="A62" s="87" t="s">
        <v>282</v>
      </c>
      <c r="B62" s="46" t="s">
        <v>53</v>
      </c>
      <c r="C62" s="40"/>
      <c r="D62" s="40"/>
      <c r="E62" s="225"/>
    </row>
    <row r="63" spans="1:6" s="226" customFormat="1" x14ac:dyDescent="0.2">
      <c r="A63" s="87" t="s">
        <v>283</v>
      </c>
      <c r="B63" s="46" t="s">
        <v>27</v>
      </c>
      <c r="C63" s="224"/>
      <c r="D63" s="40"/>
      <c r="E63" s="225"/>
    </row>
    <row r="64" spans="1:6" s="226" customFormat="1" x14ac:dyDescent="0.2">
      <c r="A64" s="87" t="s">
        <v>309</v>
      </c>
      <c r="B64" s="46" t="s">
        <v>310</v>
      </c>
      <c r="C64" s="224"/>
      <c r="D64" s="40"/>
      <c r="E64" s="225"/>
    </row>
    <row r="65" spans="1:5" x14ac:dyDescent="0.3">
      <c r="A65" s="219">
        <v>2</v>
      </c>
      <c r="B65" s="219" t="s">
        <v>365</v>
      </c>
      <c r="C65" s="228"/>
      <c r="D65" s="84">
        <f>SUM(D66:D72)</f>
        <v>0</v>
      </c>
      <c r="E65" s="95"/>
    </row>
    <row r="66" spans="1:5" x14ac:dyDescent="0.3">
      <c r="A66" s="97">
        <v>2.1</v>
      </c>
      <c r="B66" s="229" t="s">
        <v>89</v>
      </c>
      <c r="C66" s="230"/>
      <c r="D66" s="22"/>
      <c r="E66" s="95"/>
    </row>
    <row r="67" spans="1:5" x14ac:dyDescent="0.3">
      <c r="A67" s="97">
        <v>2.2000000000000002</v>
      </c>
      <c r="B67" s="229" t="s">
        <v>366</v>
      </c>
      <c r="C67" s="230"/>
      <c r="D67" s="22"/>
      <c r="E67" s="95"/>
    </row>
    <row r="68" spans="1:5" x14ac:dyDescent="0.3">
      <c r="A68" s="97">
        <v>2.2999999999999998</v>
      </c>
      <c r="B68" s="229" t="s">
        <v>93</v>
      </c>
      <c r="C68" s="230"/>
      <c r="D68" s="22"/>
      <c r="E68" s="95"/>
    </row>
    <row r="69" spans="1:5" x14ac:dyDescent="0.3">
      <c r="A69" s="97">
        <v>2.4</v>
      </c>
      <c r="B69" s="229" t="s">
        <v>92</v>
      </c>
      <c r="C69" s="230"/>
      <c r="D69" s="22"/>
      <c r="E69" s="95"/>
    </row>
    <row r="70" spans="1:5" x14ac:dyDescent="0.3">
      <c r="A70" s="97">
        <v>2.5</v>
      </c>
      <c r="B70" s="229" t="s">
        <v>367</v>
      </c>
      <c r="C70" s="230"/>
      <c r="D70" s="22"/>
      <c r="E70" s="95"/>
    </row>
    <row r="71" spans="1:5" x14ac:dyDescent="0.3">
      <c r="A71" s="97">
        <v>2.6</v>
      </c>
      <c r="B71" s="229" t="s">
        <v>90</v>
      </c>
      <c r="C71" s="230"/>
      <c r="D71" s="22"/>
      <c r="E71" s="95"/>
    </row>
    <row r="72" spans="1:5" x14ac:dyDescent="0.3">
      <c r="A72" s="97">
        <v>2.7</v>
      </c>
      <c r="B72" s="229" t="s">
        <v>91</v>
      </c>
      <c r="C72" s="231"/>
      <c r="D72" s="22"/>
      <c r="E72" s="95"/>
    </row>
    <row r="73" spans="1:5" x14ac:dyDescent="0.3">
      <c r="A73" s="219">
        <v>3</v>
      </c>
      <c r="B73" s="219" t="s">
        <v>389</v>
      </c>
      <c r="C73" s="84"/>
      <c r="D73" s="22"/>
      <c r="E73" s="95"/>
    </row>
    <row r="74" spans="1:5" x14ac:dyDescent="0.3">
      <c r="A74" s="219">
        <v>4</v>
      </c>
      <c r="B74" s="219" t="s">
        <v>235</v>
      </c>
      <c r="C74" s="84"/>
      <c r="D74" s="84">
        <f>SUM(D75:D76)</f>
        <v>0</v>
      </c>
      <c r="E74" s="95"/>
    </row>
    <row r="75" spans="1:5" x14ac:dyDescent="0.3">
      <c r="A75" s="97">
        <v>4.0999999999999996</v>
      </c>
      <c r="B75" s="97" t="s">
        <v>236</v>
      </c>
      <c r="C75" s="230"/>
      <c r="D75" s="8"/>
      <c r="E75" s="95"/>
    </row>
    <row r="76" spans="1:5" x14ac:dyDescent="0.3">
      <c r="A76" s="97">
        <v>4.2</v>
      </c>
      <c r="B76" s="97" t="s">
        <v>237</v>
      </c>
      <c r="C76" s="231"/>
      <c r="D76" s="8"/>
      <c r="E76" s="95"/>
    </row>
    <row r="77" spans="1:5" x14ac:dyDescent="0.3">
      <c r="A77" s="219">
        <v>5</v>
      </c>
      <c r="B77" s="219" t="s">
        <v>262</v>
      </c>
      <c r="C77" s="245"/>
      <c r="D77" s="231"/>
      <c r="E77" s="95"/>
    </row>
    <row r="78" spans="1:5" x14ac:dyDescent="0.3">
      <c r="B78" s="44"/>
    </row>
    <row r="79" spans="1:5" x14ac:dyDescent="0.3">
      <c r="A79" s="472" t="s">
        <v>431</v>
      </c>
      <c r="B79" s="472"/>
      <c r="C79" s="472"/>
      <c r="D79" s="472"/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68" t="s">
        <v>96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8" t="s">
        <v>386</v>
      </c>
      <c r="D85" s="12"/>
      <c r="E85"/>
      <c r="F85"/>
      <c r="G85"/>
      <c r="H85"/>
      <c r="I85"/>
    </row>
    <row r="86" spans="1:9" x14ac:dyDescent="0.3">
      <c r="A86"/>
      <c r="B86" s="2" t="s">
        <v>387</v>
      </c>
      <c r="D86" s="12"/>
      <c r="E86"/>
      <c r="F86"/>
      <c r="G86"/>
      <c r="H86"/>
      <c r="I86"/>
    </row>
    <row r="87" spans="1:9" customFormat="1" ht="12.75" x14ac:dyDescent="0.2">
      <c r="B87" s="65" t="s">
        <v>127</v>
      </c>
    </row>
    <row r="88" spans="1:9" s="23" customFormat="1" ht="12.75" x14ac:dyDescent="0.2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40" sqref="C40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69" t="s">
        <v>97</v>
      </c>
      <c r="D1" s="469"/>
      <c r="E1" s="147"/>
    </row>
    <row r="2" spans="1:12" x14ac:dyDescent="0.3">
      <c r="A2" s="75" t="s">
        <v>128</v>
      </c>
      <c r="B2" s="113"/>
      <c r="C2" s="467" t="str">
        <f>'ფორმა N1'!L2</f>
        <v>22/09/2020--12/10/2020</v>
      </c>
      <c r="D2" s="468"/>
      <c r="E2" s="147"/>
    </row>
    <row r="3" spans="1:12" x14ac:dyDescent="0.3">
      <c r="A3" s="75"/>
      <c r="B3" s="113"/>
      <c r="C3" s="335"/>
      <c r="D3" s="335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პ/გ "სამართლიანობისთვის"</v>
      </c>
      <c r="B5" s="110"/>
      <c r="C5" s="59"/>
      <c r="D5" s="59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34"/>
      <c r="B7" s="334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452">
        <f>SUM(C10,C14,C54,C57,C58,C59,C76)</f>
        <v>14022.48</v>
      </c>
      <c r="D9" s="452">
        <f>SUM(D10,D14,D54,D57,D58,D59,D65,D72,D73)</f>
        <v>14022.48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875</v>
      </c>
      <c r="D10" s="83">
        <f>SUM(D11:D13)</f>
        <v>875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3">
        <f>'ფორმა 5.2'!H25</f>
        <v>875</v>
      </c>
      <c r="D11" s="34">
        <f>C11</f>
        <v>875</v>
      </c>
      <c r="E11" s="149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7"/>
    </row>
    <row r="13" spans="1:12" ht="16.5" customHeight="1" x14ac:dyDescent="0.3">
      <c r="A13" s="367" t="s">
        <v>447</v>
      </c>
      <c r="B13" s="368" t="s">
        <v>449</v>
      </c>
      <c r="C13" s="368"/>
      <c r="D13" s="368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13147.48</v>
      </c>
      <c r="D14" s="83">
        <f>SUM(D15,D18,D30:D33,D36,D37,D44,D45,D46,D47,D48,D52,D53)</f>
        <v>13147.48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7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20</v>
      </c>
      <c r="D18" s="82">
        <f>SUM(D19:D24,D29)</f>
        <v>20</v>
      </c>
      <c r="E18" s="147"/>
    </row>
    <row r="19" spans="1:5" ht="30" x14ac:dyDescent="0.3">
      <c r="A19" s="17" t="s">
        <v>12</v>
      </c>
      <c r="B19" s="17" t="s">
        <v>233</v>
      </c>
      <c r="C19" s="37">
        <v>20</v>
      </c>
      <c r="D19" s="38">
        <v>20</v>
      </c>
      <c r="E19" s="147"/>
    </row>
    <row r="20" spans="1:5" x14ac:dyDescent="0.3">
      <c r="A20" s="17" t="s">
        <v>13</v>
      </c>
      <c r="B20" s="17" t="s">
        <v>14</v>
      </c>
      <c r="C20" s="37"/>
      <c r="D20" s="39"/>
      <c r="E20" s="147"/>
    </row>
    <row r="21" spans="1:5" ht="30" x14ac:dyDescent="0.3">
      <c r="A21" s="17" t="s">
        <v>264</v>
      </c>
      <c r="B21" s="17" t="s">
        <v>22</v>
      </c>
      <c r="C21" s="37"/>
      <c r="D21" s="40"/>
      <c r="E21" s="147"/>
    </row>
    <row r="22" spans="1:5" x14ac:dyDescent="0.3">
      <c r="A22" s="17" t="s">
        <v>265</v>
      </c>
      <c r="B22" s="17" t="s">
        <v>15</v>
      </c>
      <c r="C22" s="37"/>
      <c r="D22" s="40"/>
      <c r="E22" s="147"/>
    </row>
    <row r="23" spans="1:5" x14ac:dyDescent="0.3">
      <c r="A23" s="17" t="s">
        <v>266</v>
      </c>
      <c r="B23" s="17" t="s">
        <v>16</v>
      </c>
      <c r="C23" s="37"/>
      <c r="D23" s="40"/>
      <c r="E23" s="147"/>
    </row>
    <row r="24" spans="1:5" x14ac:dyDescent="0.3">
      <c r="A24" s="17" t="s">
        <v>267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7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7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7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7"/>
    </row>
    <row r="29" spans="1:5" x14ac:dyDescent="0.3">
      <c r="A29" s="17" t="s">
        <v>272</v>
      </c>
      <c r="B29" s="17" t="s">
        <v>21</v>
      </c>
      <c r="C29" s="37"/>
      <c r="D29" s="41"/>
      <c r="E29" s="147"/>
    </row>
    <row r="30" spans="1:5" x14ac:dyDescent="0.3">
      <c r="A30" s="16" t="s">
        <v>34</v>
      </c>
      <c r="B30" s="16" t="s">
        <v>3</v>
      </c>
      <c r="C30" s="33"/>
      <c r="D30" s="34"/>
      <c r="E30" s="147"/>
    </row>
    <row r="31" spans="1:5" x14ac:dyDescent="0.3">
      <c r="A31" s="16" t="s">
        <v>35</v>
      </c>
      <c r="B31" s="16" t="s">
        <v>4</v>
      </c>
      <c r="C31" s="33"/>
      <c r="D31" s="34"/>
      <c r="E31" s="147"/>
    </row>
    <row r="32" spans="1:5" x14ac:dyDescent="0.3">
      <c r="A32" s="16" t="s">
        <v>36</v>
      </c>
      <c r="B32" s="16" t="s">
        <v>5</v>
      </c>
      <c r="C32" s="33"/>
      <c r="D32" s="34"/>
      <c r="E32" s="147"/>
    </row>
    <row r="33" spans="1:5" x14ac:dyDescent="0.3">
      <c r="A33" s="16" t="s">
        <v>37</v>
      </c>
      <c r="B33" s="16" t="s">
        <v>63</v>
      </c>
      <c r="C33" s="82">
        <f>SUM(C34:C35)</f>
        <v>2025</v>
      </c>
      <c r="D33" s="82">
        <f>SUM(D34:D35)</f>
        <v>2025</v>
      </c>
      <c r="E33" s="147"/>
    </row>
    <row r="34" spans="1:5" x14ac:dyDescent="0.3">
      <c r="A34" s="17" t="s">
        <v>273</v>
      </c>
      <c r="B34" s="17" t="s">
        <v>56</v>
      </c>
      <c r="C34" s="33">
        <v>2025</v>
      </c>
      <c r="D34" s="34">
        <f>C34</f>
        <v>2025</v>
      </c>
      <c r="E34" s="147"/>
    </row>
    <row r="35" spans="1:5" x14ac:dyDescent="0.3">
      <c r="A35" s="17" t="s">
        <v>274</v>
      </c>
      <c r="B35" s="17" t="s">
        <v>55</v>
      </c>
      <c r="C35" s="33"/>
      <c r="D35" s="34"/>
      <c r="E35" s="147"/>
    </row>
    <row r="36" spans="1:5" x14ac:dyDescent="0.3">
      <c r="A36" s="16" t="s">
        <v>38</v>
      </c>
      <c r="B36" s="16" t="s">
        <v>49</v>
      </c>
      <c r="C36" s="450">
        <v>5.48</v>
      </c>
      <c r="D36" s="451">
        <f>C36</f>
        <v>5.48</v>
      </c>
      <c r="E36" s="147"/>
    </row>
    <row r="37" spans="1:5" x14ac:dyDescent="0.3">
      <c r="A37" s="16" t="s">
        <v>39</v>
      </c>
      <c r="B37" s="16" t="s">
        <v>326</v>
      </c>
      <c r="C37" s="83">
        <f>SUM(C38:C43)</f>
        <v>9197</v>
      </c>
      <c r="D37" s="83">
        <f>SUM(D38:D43)</f>
        <v>9197</v>
      </c>
      <c r="E37" s="147"/>
    </row>
    <row r="38" spans="1:5" x14ac:dyDescent="0.3">
      <c r="A38" s="17" t="s">
        <v>323</v>
      </c>
      <c r="B38" s="17" t="s">
        <v>327</v>
      </c>
      <c r="C38" s="33"/>
      <c r="D38" s="33"/>
      <c r="E38" s="147"/>
    </row>
    <row r="39" spans="1:5" x14ac:dyDescent="0.3">
      <c r="A39" s="17" t="s">
        <v>324</v>
      </c>
      <c r="B39" s="17" t="s">
        <v>328</v>
      </c>
      <c r="C39" s="35">
        <f>'ფორმა 5.5'!L10+'ფორმა 5.5'!L11+'ფორმა 5.5'!L13+'ფორმა 5.5'!L14+'ფორმა 5.5'!L16+'ფორმა 5.5'!L17+'ფორმა 5.5'!L18+'ფორმა 5.5'!L19+'ფორმა 5.5'!L20+'ფორმა 5.5'!L21</f>
        <v>7587</v>
      </c>
      <c r="D39" s="33">
        <f>C39</f>
        <v>7587</v>
      </c>
      <c r="E39" s="147"/>
    </row>
    <row r="40" spans="1:5" x14ac:dyDescent="0.3">
      <c r="A40" s="17" t="s">
        <v>325</v>
      </c>
      <c r="B40" s="17" t="s">
        <v>331</v>
      </c>
      <c r="C40" s="35"/>
      <c r="D40" s="34"/>
      <c r="E40" s="147"/>
    </row>
    <row r="41" spans="1:5" x14ac:dyDescent="0.3">
      <c r="A41" s="17" t="s">
        <v>330</v>
      </c>
      <c r="B41" s="17" t="s">
        <v>332</v>
      </c>
      <c r="C41" s="35">
        <f>'ფორმა 5.5'!K12+'ფორმა 5.5'!K15</f>
        <v>1610</v>
      </c>
      <c r="D41" s="34">
        <f>C41</f>
        <v>1610</v>
      </c>
      <c r="E41" s="147"/>
    </row>
    <row r="42" spans="1:5" x14ac:dyDescent="0.3">
      <c r="A42" s="17" t="s">
        <v>333</v>
      </c>
      <c r="B42" s="17" t="s">
        <v>429</v>
      </c>
      <c r="C42" s="33"/>
      <c r="D42" s="34"/>
      <c r="E42" s="147"/>
    </row>
    <row r="43" spans="1:5" x14ac:dyDescent="0.3">
      <c r="A43" s="17" t="s">
        <v>430</v>
      </c>
      <c r="B43" s="17" t="s">
        <v>329</v>
      </c>
      <c r="C43" s="33"/>
      <c r="D43" s="34"/>
      <c r="E43" s="147"/>
    </row>
    <row r="44" spans="1:5" ht="30" x14ac:dyDescent="0.3">
      <c r="A44" s="16" t="s">
        <v>40</v>
      </c>
      <c r="B44" s="16" t="s">
        <v>28</v>
      </c>
      <c r="C44" s="33"/>
      <c r="D44" s="34"/>
      <c r="E44" s="147"/>
    </row>
    <row r="45" spans="1:5" x14ac:dyDescent="0.3">
      <c r="A45" s="16" t="s">
        <v>41</v>
      </c>
      <c r="B45" s="16" t="s">
        <v>24</v>
      </c>
      <c r="C45" s="33">
        <f>150</f>
        <v>150</v>
      </c>
      <c r="D45" s="34">
        <f>C45</f>
        <v>150</v>
      </c>
      <c r="E45" s="147"/>
    </row>
    <row r="46" spans="1:5" x14ac:dyDescent="0.3">
      <c r="A46" s="16" t="s">
        <v>42</v>
      </c>
      <c r="B46" s="16" t="s">
        <v>25</v>
      </c>
      <c r="C46" s="33"/>
      <c r="D46" s="34"/>
      <c r="E46" s="147"/>
    </row>
    <row r="47" spans="1:5" x14ac:dyDescent="0.3">
      <c r="A47" s="16" t="s">
        <v>43</v>
      </c>
      <c r="B47" s="16" t="s">
        <v>26</v>
      </c>
      <c r="C47" s="33"/>
      <c r="D47" s="34"/>
      <c r="E47" s="147"/>
    </row>
    <row r="48" spans="1:5" x14ac:dyDescent="0.3">
      <c r="A48" s="16" t="s">
        <v>44</v>
      </c>
      <c r="B48" s="16" t="s">
        <v>279</v>
      </c>
      <c r="C48" s="82">
        <f>SUM(C49:C51)</f>
        <v>1750</v>
      </c>
      <c r="D48" s="82">
        <f>SUM(D49:D51)</f>
        <v>1750</v>
      </c>
      <c r="E48" s="147"/>
    </row>
    <row r="49" spans="1:5" x14ac:dyDescent="0.3">
      <c r="A49" s="96" t="s">
        <v>338</v>
      </c>
      <c r="B49" s="96" t="s">
        <v>341</v>
      </c>
      <c r="C49" s="33">
        <f>'ფორმა 9.1'!G27</f>
        <v>1750</v>
      </c>
      <c r="D49" s="34">
        <f>C49</f>
        <v>1750</v>
      </c>
      <c r="E49" s="147"/>
    </row>
    <row r="50" spans="1:5" x14ac:dyDescent="0.3">
      <c r="A50" s="96" t="s">
        <v>339</v>
      </c>
      <c r="B50" s="96" t="s">
        <v>340</v>
      </c>
      <c r="C50" s="33"/>
      <c r="D50" s="34"/>
      <c r="E50" s="147"/>
    </row>
    <row r="51" spans="1:5" x14ac:dyDescent="0.3">
      <c r="A51" s="96" t="s">
        <v>342</v>
      </c>
      <c r="B51" s="96" t="s">
        <v>343</v>
      </c>
      <c r="C51" s="33"/>
      <c r="D51" s="34"/>
      <c r="E51" s="147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7"/>
    </row>
    <row r="53" spans="1:5" x14ac:dyDescent="0.3">
      <c r="A53" s="16" t="s">
        <v>46</v>
      </c>
      <c r="B53" s="16" t="s">
        <v>6</v>
      </c>
      <c r="C53" s="33"/>
      <c r="D53" s="34"/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3"/>
      <c r="D55" s="34"/>
      <c r="E55" s="147"/>
    </row>
    <row r="56" spans="1:5" x14ac:dyDescent="0.3">
      <c r="A56" s="16" t="s">
        <v>51</v>
      </c>
      <c r="B56" s="16" t="s">
        <v>47</v>
      </c>
      <c r="C56" s="33"/>
      <c r="D56" s="34"/>
      <c r="E56" s="147"/>
    </row>
    <row r="57" spans="1:5" x14ac:dyDescent="0.3">
      <c r="A57" s="14">
        <v>1.4</v>
      </c>
      <c r="B57" s="14" t="s">
        <v>370</v>
      </c>
      <c r="C57" s="33"/>
      <c r="D57" s="34"/>
      <c r="E57" s="147"/>
    </row>
    <row r="58" spans="1:5" x14ac:dyDescent="0.3">
      <c r="A58" s="14">
        <v>1.5</v>
      </c>
      <c r="B58" s="14" t="s">
        <v>7</v>
      </c>
      <c r="C58" s="37"/>
      <c r="D58" s="40"/>
      <c r="E58" s="147"/>
    </row>
    <row r="59" spans="1:5" x14ac:dyDescent="0.3">
      <c r="A59" s="14">
        <v>1.6</v>
      </c>
      <c r="B59" s="45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280</v>
      </c>
      <c r="B60" s="46" t="s">
        <v>52</v>
      </c>
      <c r="C60" s="37"/>
      <c r="D60" s="40"/>
      <c r="E60" s="147"/>
    </row>
    <row r="61" spans="1:5" ht="30" x14ac:dyDescent="0.3">
      <c r="A61" s="16" t="s">
        <v>281</v>
      </c>
      <c r="B61" s="46" t="s">
        <v>54</v>
      </c>
      <c r="C61" s="37"/>
      <c r="D61" s="40"/>
      <c r="E61" s="147"/>
    </row>
    <row r="62" spans="1:5" x14ac:dyDescent="0.3">
      <c r="A62" s="16" t="s">
        <v>282</v>
      </c>
      <c r="B62" s="46" t="s">
        <v>53</v>
      </c>
      <c r="C62" s="40"/>
      <c r="D62" s="40"/>
      <c r="E62" s="147"/>
    </row>
    <row r="63" spans="1:5" x14ac:dyDescent="0.3">
      <c r="A63" s="16" t="s">
        <v>283</v>
      </c>
      <c r="B63" s="46" t="s">
        <v>27</v>
      </c>
      <c r="C63" s="37"/>
      <c r="D63" s="40"/>
      <c r="E63" s="147"/>
    </row>
    <row r="64" spans="1:5" x14ac:dyDescent="0.3">
      <c r="A64" s="16" t="s">
        <v>309</v>
      </c>
      <c r="B64" s="198" t="s">
        <v>310</v>
      </c>
      <c r="C64" s="37"/>
      <c r="D64" s="199"/>
      <c r="E64" s="147"/>
    </row>
    <row r="65" spans="1:5" x14ac:dyDescent="0.3">
      <c r="A65" s="13">
        <v>2</v>
      </c>
      <c r="B65" s="47" t="s">
        <v>95</v>
      </c>
      <c r="C65" s="248"/>
      <c r="D65" s="117">
        <f>SUM(D66:D71)</f>
        <v>0</v>
      </c>
      <c r="E65" s="147"/>
    </row>
    <row r="66" spans="1:5" x14ac:dyDescent="0.3">
      <c r="A66" s="15">
        <v>2.1</v>
      </c>
      <c r="B66" s="48" t="s">
        <v>89</v>
      </c>
      <c r="C66" s="248"/>
      <c r="D66" s="42"/>
      <c r="E66" s="147"/>
    </row>
    <row r="67" spans="1:5" x14ac:dyDescent="0.3">
      <c r="A67" s="15">
        <v>2.2000000000000002</v>
      </c>
      <c r="B67" s="48" t="s">
        <v>93</v>
      </c>
      <c r="C67" s="250"/>
      <c r="D67" s="43"/>
      <c r="E67" s="147"/>
    </row>
    <row r="68" spans="1:5" x14ac:dyDescent="0.3">
      <c r="A68" s="15">
        <v>2.2999999999999998</v>
      </c>
      <c r="B68" s="48" t="s">
        <v>92</v>
      </c>
      <c r="C68" s="250"/>
      <c r="D68" s="43"/>
      <c r="E68" s="147"/>
    </row>
    <row r="69" spans="1:5" x14ac:dyDescent="0.3">
      <c r="A69" s="15">
        <v>2.4</v>
      </c>
      <c r="B69" s="48" t="s">
        <v>94</v>
      </c>
      <c r="C69" s="250"/>
      <c r="D69" s="43"/>
      <c r="E69" s="147"/>
    </row>
    <row r="70" spans="1:5" x14ac:dyDescent="0.3">
      <c r="A70" s="15">
        <v>2.5</v>
      </c>
      <c r="B70" s="48" t="s">
        <v>90</v>
      </c>
      <c r="C70" s="250"/>
      <c r="D70" s="43"/>
      <c r="E70" s="147"/>
    </row>
    <row r="71" spans="1:5" x14ac:dyDescent="0.3">
      <c r="A71" s="15">
        <v>2.6</v>
      </c>
      <c r="B71" s="48" t="s">
        <v>91</v>
      </c>
      <c r="C71" s="250"/>
      <c r="D71" s="43"/>
      <c r="E71" s="147"/>
    </row>
    <row r="72" spans="1:5" s="2" customFormat="1" x14ac:dyDescent="0.3">
      <c r="A72" s="13">
        <v>3</v>
      </c>
      <c r="B72" s="246" t="s">
        <v>389</v>
      </c>
      <c r="C72" s="249"/>
      <c r="D72" s="247"/>
      <c r="E72" s="104"/>
    </row>
    <row r="73" spans="1:5" s="2" customFormat="1" x14ac:dyDescent="0.3">
      <c r="A73" s="13">
        <v>4</v>
      </c>
      <c r="B73" s="13" t="s">
        <v>235</v>
      </c>
      <c r="C73" s="249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4" t="s">
        <v>262</v>
      </c>
      <c r="C76" s="8"/>
      <c r="D76" s="84"/>
      <c r="E76" s="104"/>
    </row>
    <row r="77" spans="1:5" s="2" customFormat="1" x14ac:dyDescent="0.3">
      <c r="A77" s="344"/>
      <c r="B77" s="344"/>
      <c r="C77" s="12"/>
      <c r="D77" s="12"/>
      <c r="E77" s="104"/>
    </row>
    <row r="78" spans="1:5" s="2" customFormat="1" x14ac:dyDescent="0.3">
      <c r="A78" s="472" t="s">
        <v>431</v>
      </c>
      <c r="B78" s="472"/>
      <c r="C78" s="472"/>
      <c r="D78" s="472"/>
      <c r="E78" s="104"/>
    </row>
    <row r="79" spans="1:5" s="2" customFormat="1" x14ac:dyDescent="0.3">
      <c r="A79" s="344"/>
      <c r="B79" s="344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73" t="s">
        <v>433</v>
      </c>
      <c r="C85" s="473"/>
      <c r="D85" s="473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73" t="s">
        <v>435</v>
      </c>
      <c r="C87" s="473"/>
      <c r="D87" s="473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69" t="s">
        <v>97</v>
      </c>
      <c r="D1" s="469"/>
      <c r="E1" s="90"/>
    </row>
    <row r="2" spans="1:5" s="6" customFormat="1" x14ac:dyDescent="0.3">
      <c r="A2" s="73" t="s">
        <v>301</v>
      </c>
      <c r="B2" s="76"/>
      <c r="C2" s="467" t="str">
        <f>'ფორმა N1'!L2</f>
        <v>22/09/2020--12/10/2020</v>
      </c>
      <c r="D2" s="467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412" t="str">
        <f>'ფორმა N1'!A5</f>
        <v>პ/გ "სამართლიანობისთვის"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/>
      <c r="C17" s="4"/>
      <c r="D17" s="4"/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7" t="s">
        <v>373</v>
      </c>
    </row>
    <row r="30" spans="1:5" x14ac:dyDescent="0.3">
      <c r="A30" s="197"/>
    </row>
    <row r="31" spans="1:5" x14ac:dyDescent="0.3">
      <c r="A31" s="197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G14" sqref="G14"/>
    </sheetView>
  </sheetViews>
  <sheetFormatPr defaultRowHeight="12.75" x14ac:dyDescent="0.2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5"/>
      <c r="H1" s="255"/>
      <c r="I1" s="469" t="s">
        <v>97</v>
      </c>
      <c r="J1" s="469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5"/>
      <c r="H2" s="255"/>
      <c r="I2" s="467" t="str">
        <f>'ფორმა N1'!L2</f>
        <v>22/09/2020--12/10/2020</v>
      </c>
      <c r="J2" s="467"/>
    </row>
    <row r="3" spans="1:10" ht="15" x14ac:dyDescent="0.3">
      <c r="A3" s="75"/>
      <c r="B3" s="75"/>
      <c r="C3" s="73"/>
      <c r="D3" s="73"/>
      <c r="E3" s="73"/>
      <c r="F3" s="73"/>
      <c r="G3" s="255"/>
      <c r="H3" s="255"/>
      <c r="I3" s="255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412" t="str">
        <f>'ფორმა N1'!A5</f>
        <v>პ/გ "სამართლიანობისთვის"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4"/>
      <c r="B7" s="254"/>
      <c r="C7" s="254"/>
      <c r="D7" s="254"/>
      <c r="E7" s="254"/>
      <c r="F7" s="254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0" t="s">
        <v>319</v>
      </c>
    </row>
    <row r="9" spans="1:10" ht="15" x14ac:dyDescent="0.2">
      <c r="A9" s="97">
        <v>1</v>
      </c>
      <c r="B9" s="97" t="s">
        <v>530</v>
      </c>
      <c r="C9" s="97" t="s">
        <v>531</v>
      </c>
      <c r="D9" s="97">
        <v>36001002966</v>
      </c>
      <c r="E9" s="97" t="s">
        <v>532</v>
      </c>
      <c r="F9" s="97" t="s">
        <v>319</v>
      </c>
      <c r="G9" s="4">
        <v>875</v>
      </c>
      <c r="H9" s="4">
        <v>875</v>
      </c>
      <c r="I9" s="4">
        <v>175</v>
      </c>
      <c r="J9" s="210" t="s">
        <v>0</v>
      </c>
    </row>
    <row r="10" spans="1:10" ht="15" x14ac:dyDescent="0.2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 x14ac:dyDescent="0.2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 x14ac:dyDescent="0.2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 x14ac:dyDescent="0.2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 x14ac:dyDescent="0.2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 x14ac:dyDescent="0.2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 x14ac:dyDescent="0.2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 x14ac:dyDescent="0.2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394</v>
      </c>
      <c r="G25" s="85">
        <f>SUM(G9:G24)</f>
        <v>875</v>
      </c>
      <c r="H25" s="85">
        <f>SUM(H9:H24)</f>
        <v>875</v>
      </c>
      <c r="I25" s="85">
        <f>SUM(I9:I24)</f>
        <v>175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80"/>
      <c r="I26" s="180"/>
    </row>
    <row r="27" spans="1:9" ht="15" x14ac:dyDescent="0.3">
      <c r="A27" s="209" t="s">
        <v>407</v>
      </c>
      <c r="B27" s="209"/>
      <c r="C27" s="208"/>
      <c r="D27" s="208"/>
      <c r="E27" s="208"/>
      <c r="F27" s="208"/>
      <c r="G27" s="208"/>
      <c r="H27" s="180"/>
      <c r="I27" s="180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80"/>
      <c r="I28" s="180"/>
    </row>
    <row r="29" spans="1:9" ht="15" x14ac:dyDescent="0.3">
      <c r="A29" s="209"/>
      <c r="B29" s="209"/>
      <c r="C29" s="180"/>
      <c r="D29" s="180"/>
      <c r="E29" s="180"/>
      <c r="F29" s="180"/>
      <c r="G29" s="180"/>
      <c r="H29" s="180"/>
      <c r="I29" s="180"/>
    </row>
    <row r="30" spans="1:9" ht="15" x14ac:dyDescent="0.3">
      <c r="A30" s="209"/>
      <c r="B30" s="209"/>
      <c r="C30" s="180"/>
      <c r="D30" s="180"/>
      <c r="E30" s="180"/>
      <c r="F30" s="180"/>
      <c r="G30" s="180"/>
      <c r="H30" s="180"/>
      <c r="I30" s="180"/>
    </row>
    <row r="31" spans="1:9" x14ac:dyDescent="0.2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 x14ac:dyDescent="0.3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 x14ac:dyDescent="0.3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 x14ac:dyDescent="0.3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 x14ac:dyDescent="0.3">
      <c r="A35" s="186"/>
      <c r="B35" s="186"/>
      <c r="C35" s="186" t="s">
        <v>356</v>
      </c>
      <c r="D35" s="186"/>
      <c r="E35" s="186"/>
      <c r="F35" s="186"/>
      <c r="G35" s="186"/>
      <c r="H35" s="180"/>
      <c r="I35" s="180"/>
    </row>
    <row r="36" spans="1:9" ht="15" x14ac:dyDescent="0.3">
      <c r="A36" s="180"/>
      <c r="B36" s="180"/>
      <c r="C36" s="180" t="s">
        <v>355</v>
      </c>
      <c r="D36" s="180"/>
      <c r="E36" s="180"/>
      <c r="F36" s="180"/>
      <c r="G36" s="180"/>
      <c r="H36" s="180"/>
      <c r="I36" s="180"/>
    </row>
    <row r="37" spans="1:9" x14ac:dyDescent="0.2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69" t="s">
        <v>97</v>
      </c>
      <c r="H1" s="469"/>
      <c r="I1" s="349"/>
    </row>
    <row r="2" spans="1:9" ht="15" x14ac:dyDescent="0.3">
      <c r="A2" s="75" t="s">
        <v>128</v>
      </c>
      <c r="B2" s="76"/>
      <c r="C2" s="76"/>
      <c r="D2" s="76"/>
      <c r="E2" s="76"/>
      <c r="F2" s="76"/>
      <c r="G2" s="467" t="str">
        <f>'ფორმა N1'!L2</f>
        <v>22/09/2020--12/10/2020</v>
      </c>
      <c r="H2" s="467"/>
      <c r="I2" s="75"/>
    </row>
    <row r="3" spans="1:9" ht="15" x14ac:dyDescent="0.3">
      <c r="A3" s="75"/>
      <c r="B3" s="75"/>
      <c r="C3" s="75"/>
      <c r="D3" s="75"/>
      <c r="E3" s="75"/>
      <c r="F3" s="75"/>
      <c r="G3" s="255"/>
      <c r="H3" s="255"/>
      <c r="I3" s="349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412" t="str">
        <f>'ფორმა N1'!A5</f>
        <v>პ/გ "სამართლიანობისთვის"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4"/>
      <c r="B7" s="254"/>
      <c r="C7" s="254"/>
      <c r="D7" s="254"/>
      <c r="E7" s="254"/>
      <c r="F7" s="254"/>
      <c r="G7" s="77"/>
      <c r="H7" s="77"/>
      <c r="I7" s="349"/>
    </row>
    <row r="8" spans="1:9" ht="45" x14ac:dyDescent="0.2">
      <c r="A8" s="345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46"/>
      <c r="B9" s="347"/>
      <c r="C9" s="97"/>
      <c r="D9" s="97"/>
      <c r="E9" s="97"/>
      <c r="F9" s="97"/>
      <c r="G9" s="97"/>
      <c r="H9" s="4"/>
      <c r="I9" s="4"/>
    </row>
    <row r="10" spans="1:9" ht="15" x14ac:dyDescent="0.2">
      <c r="A10" s="346"/>
      <c r="B10" s="347"/>
      <c r="C10" s="97"/>
      <c r="D10" s="97"/>
      <c r="E10" s="97"/>
      <c r="F10" s="97"/>
      <c r="G10" s="97"/>
      <c r="H10" s="4"/>
      <c r="I10" s="4"/>
    </row>
    <row r="11" spans="1:9" ht="15" x14ac:dyDescent="0.2">
      <c r="A11" s="346"/>
      <c r="B11" s="347"/>
      <c r="C11" s="86"/>
      <c r="D11" s="86"/>
      <c r="E11" s="86"/>
      <c r="F11" s="86"/>
      <c r="G11" s="86"/>
      <c r="H11" s="4"/>
      <c r="I11" s="4"/>
    </row>
    <row r="12" spans="1:9" ht="15" x14ac:dyDescent="0.2">
      <c r="A12" s="346"/>
      <c r="B12" s="347"/>
      <c r="C12" s="86"/>
      <c r="D12" s="86"/>
      <c r="E12" s="86"/>
      <c r="F12" s="86"/>
      <c r="G12" s="86"/>
      <c r="H12" s="4"/>
      <c r="I12" s="4"/>
    </row>
    <row r="13" spans="1:9" ht="15" x14ac:dyDescent="0.2">
      <c r="A13" s="346"/>
      <c r="B13" s="347"/>
      <c r="C13" s="86"/>
      <c r="D13" s="86"/>
      <c r="E13" s="86"/>
      <c r="F13" s="86"/>
      <c r="G13" s="86"/>
      <c r="H13" s="4"/>
      <c r="I13" s="4"/>
    </row>
    <row r="14" spans="1:9" ht="15" x14ac:dyDescent="0.2">
      <c r="A14" s="346"/>
      <c r="B14" s="347"/>
      <c r="C14" s="86"/>
      <c r="D14" s="86"/>
      <c r="E14" s="86"/>
      <c r="F14" s="86"/>
      <c r="G14" s="86"/>
      <c r="H14" s="4"/>
      <c r="I14" s="4"/>
    </row>
    <row r="15" spans="1:9" ht="15" x14ac:dyDescent="0.2">
      <c r="A15" s="346"/>
      <c r="B15" s="347"/>
      <c r="C15" s="86"/>
      <c r="D15" s="86"/>
      <c r="E15" s="86"/>
      <c r="F15" s="86"/>
      <c r="G15" s="86"/>
      <c r="H15" s="4"/>
      <c r="I15" s="4"/>
    </row>
    <row r="16" spans="1:9" ht="15" x14ac:dyDescent="0.2">
      <c r="A16" s="346"/>
      <c r="B16" s="347"/>
      <c r="C16" s="86"/>
      <c r="D16" s="86"/>
      <c r="E16" s="86"/>
      <c r="F16" s="86"/>
      <c r="G16" s="86"/>
      <c r="H16" s="4"/>
      <c r="I16" s="4"/>
    </row>
    <row r="17" spans="1:9" ht="15" x14ac:dyDescent="0.2">
      <c r="A17" s="346"/>
      <c r="B17" s="347"/>
      <c r="C17" s="86"/>
      <c r="D17" s="86"/>
      <c r="E17" s="86"/>
      <c r="F17" s="86"/>
      <c r="G17" s="86"/>
      <c r="H17" s="4"/>
      <c r="I17" s="4"/>
    </row>
    <row r="18" spans="1:9" ht="15" x14ac:dyDescent="0.2">
      <c r="A18" s="346"/>
      <c r="B18" s="347"/>
      <c r="C18" s="86"/>
      <c r="D18" s="86"/>
      <c r="E18" s="86"/>
      <c r="F18" s="86"/>
      <c r="G18" s="86"/>
      <c r="H18" s="4"/>
      <c r="I18" s="4"/>
    </row>
    <row r="19" spans="1:9" ht="15" x14ac:dyDescent="0.2">
      <c r="A19" s="346"/>
      <c r="B19" s="347"/>
      <c r="C19" s="86"/>
      <c r="D19" s="86"/>
      <c r="E19" s="86"/>
      <c r="F19" s="86"/>
      <c r="G19" s="86"/>
      <c r="H19" s="4"/>
      <c r="I19" s="4"/>
    </row>
    <row r="20" spans="1:9" ht="15" x14ac:dyDescent="0.2">
      <c r="A20" s="346"/>
      <c r="B20" s="347"/>
      <c r="C20" s="86"/>
      <c r="D20" s="86"/>
      <c r="E20" s="86"/>
      <c r="F20" s="86"/>
      <c r="G20" s="86"/>
      <c r="H20" s="4"/>
      <c r="I20" s="4"/>
    </row>
    <row r="21" spans="1:9" ht="15" x14ac:dyDescent="0.2">
      <c r="A21" s="346"/>
      <c r="B21" s="347"/>
      <c r="C21" s="86"/>
      <c r="D21" s="86"/>
      <c r="E21" s="86"/>
      <c r="F21" s="86"/>
      <c r="G21" s="86"/>
      <c r="H21" s="4"/>
      <c r="I21" s="4"/>
    </row>
    <row r="22" spans="1:9" ht="15" x14ac:dyDescent="0.2">
      <c r="A22" s="346"/>
      <c r="B22" s="347"/>
      <c r="C22" s="86"/>
      <c r="D22" s="86"/>
      <c r="E22" s="86"/>
      <c r="F22" s="86"/>
      <c r="G22" s="86"/>
      <c r="H22" s="4"/>
      <c r="I22" s="4"/>
    </row>
    <row r="23" spans="1:9" ht="15" x14ac:dyDescent="0.2">
      <c r="A23" s="346"/>
      <c r="B23" s="347"/>
      <c r="C23" s="86"/>
      <c r="D23" s="86"/>
      <c r="E23" s="86"/>
      <c r="F23" s="86"/>
      <c r="G23" s="86"/>
      <c r="H23" s="4"/>
      <c r="I23" s="4"/>
    </row>
    <row r="24" spans="1:9" ht="15" x14ac:dyDescent="0.2">
      <c r="A24" s="346"/>
      <c r="B24" s="347"/>
      <c r="C24" s="86"/>
      <c r="D24" s="86"/>
      <c r="E24" s="86"/>
      <c r="F24" s="86"/>
      <c r="G24" s="86"/>
      <c r="H24" s="4"/>
      <c r="I24" s="4"/>
    </row>
    <row r="25" spans="1:9" ht="15" x14ac:dyDescent="0.2">
      <c r="A25" s="346"/>
      <c r="B25" s="347"/>
      <c r="C25" s="86"/>
      <c r="D25" s="86"/>
      <c r="E25" s="86"/>
      <c r="F25" s="86"/>
      <c r="G25" s="86"/>
      <c r="H25" s="4"/>
      <c r="I25" s="4"/>
    </row>
    <row r="26" spans="1:9" ht="15" x14ac:dyDescent="0.2">
      <c r="A26" s="346"/>
      <c r="B26" s="347"/>
      <c r="C26" s="86"/>
      <c r="D26" s="86"/>
      <c r="E26" s="86"/>
      <c r="F26" s="86"/>
      <c r="G26" s="86"/>
      <c r="H26" s="4"/>
      <c r="I26" s="4"/>
    </row>
    <row r="27" spans="1:9" ht="15" x14ac:dyDescent="0.2">
      <c r="A27" s="346"/>
      <c r="B27" s="347"/>
      <c r="C27" s="86"/>
      <c r="D27" s="86"/>
      <c r="E27" s="86"/>
      <c r="F27" s="86"/>
      <c r="G27" s="86"/>
      <c r="H27" s="4"/>
      <c r="I27" s="4"/>
    </row>
    <row r="28" spans="1:9" ht="15" x14ac:dyDescent="0.2">
      <c r="A28" s="346"/>
      <c r="B28" s="347"/>
      <c r="C28" s="86"/>
      <c r="D28" s="86"/>
      <c r="E28" s="86"/>
      <c r="F28" s="86"/>
      <c r="G28" s="86"/>
      <c r="H28" s="4"/>
      <c r="I28" s="4"/>
    </row>
    <row r="29" spans="1:9" ht="15" x14ac:dyDescent="0.2">
      <c r="A29" s="346"/>
      <c r="B29" s="347"/>
      <c r="C29" s="86"/>
      <c r="D29" s="86"/>
      <c r="E29" s="86"/>
      <c r="F29" s="86"/>
      <c r="G29" s="86"/>
      <c r="H29" s="4"/>
      <c r="I29" s="4"/>
    </row>
    <row r="30" spans="1:9" ht="15" x14ac:dyDescent="0.2">
      <c r="A30" s="346"/>
      <c r="B30" s="347"/>
      <c r="C30" s="86"/>
      <c r="D30" s="86"/>
      <c r="E30" s="86"/>
      <c r="F30" s="86"/>
      <c r="G30" s="86"/>
      <c r="H30" s="4"/>
      <c r="I30" s="4"/>
    </row>
    <row r="31" spans="1:9" ht="15" x14ac:dyDescent="0.2">
      <c r="A31" s="346"/>
      <c r="B31" s="347"/>
      <c r="C31" s="86"/>
      <c r="D31" s="86"/>
      <c r="E31" s="86"/>
      <c r="F31" s="86"/>
      <c r="G31" s="86"/>
      <c r="H31" s="4"/>
      <c r="I31" s="4"/>
    </row>
    <row r="32" spans="1:9" ht="15" x14ac:dyDescent="0.2">
      <c r="A32" s="346"/>
      <c r="B32" s="347"/>
      <c r="C32" s="86"/>
      <c r="D32" s="86"/>
      <c r="E32" s="86"/>
      <c r="F32" s="86"/>
      <c r="G32" s="86"/>
      <c r="H32" s="4"/>
      <c r="I32" s="4"/>
    </row>
    <row r="33" spans="1:9" ht="15" x14ac:dyDescent="0.2">
      <c r="A33" s="346"/>
      <c r="B33" s="347"/>
      <c r="C33" s="86"/>
      <c r="D33" s="86"/>
      <c r="E33" s="86"/>
      <c r="F33" s="86"/>
      <c r="G33" s="86"/>
      <c r="H33" s="4"/>
      <c r="I33" s="4"/>
    </row>
    <row r="34" spans="1:9" ht="15" x14ac:dyDescent="0.3">
      <c r="A34" s="346"/>
      <c r="B34" s="348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7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7"/>
      <c r="B37" s="44"/>
      <c r="C37" s="44"/>
      <c r="D37" s="44"/>
      <c r="E37" s="44"/>
      <c r="F37" s="44"/>
      <c r="G37" s="2"/>
      <c r="H37" s="2"/>
    </row>
    <row r="38" spans="1:9" ht="15" x14ac:dyDescent="0.3">
      <c r="A38" s="197"/>
      <c r="B38" s="2"/>
      <c r="C38" s="2"/>
      <c r="D38" s="2"/>
      <c r="E38" s="2"/>
      <c r="F38" s="2"/>
      <c r="G38" s="2"/>
      <c r="H38" s="2"/>
    </row>
    <row r="39" spans="1:9" ht="15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69" t="s">
        <v>97</v>
      </c>
      <c r="H1" s="469"/>
    </row>
    <row r="2" spans="1:10" ht="15" x14ac:dyDescent="0.3">
      <c r="A2" s="75" t="s">
        <v>128</v>
      </c>
      <c r="B2" s="73"/>
      <c r="C2" s="76"/>
      <c r="D2" s="76"/>
      <c r="E2" s="76"/>
      <c r="F2" s="76"/>
      <c r="G2" s="467" t="str">
        <f>'ფორმა N1'!L2</f>
        <v>22/09/2020--12/10/2020</v>
      </c>
      <c r="H2" s="467"/>
    </row>
    <row r="3" spans="1:10" ht="15" x14ac:dyDescent="0.3">
      <c r="A3" s="75"/>
      <c r="B3" s="75"/>
      <c r="C3" s="75"/>
      <c r="D3" s="75"/>
      <c r="E3" s="75"/>
      <c r="F3" s="75"/>
      <c r="G3" s="255"/>
      <c r="H3" s="255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412" t="str">
        <f>'ფორმა N1'!A5</f>
        <v>პ/გ "სამართლიანობისთვის"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4"/>
      <c r="B7" s="254"/>
      <c r="C7" s="254"/>
      <c r="D7" s="254"/>
      <c r="E7" s="254"/>
      <c r="F7" s="254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0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10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5" x14ac:dyDescent="0.3">
      <c r="A36" s="209" t="s">
        <v>411</v>
      </c>
      <c r="B36" s="209"/>
      <c r="C36" s="208"/>
      <c r="D36" s="208"/>
      <c r="E36" s="208"/>
      <c r="F36" s="208"/>
      <c r="G36" s="208"/>
      <c r="H36" s="180"/>
      <c r="I36" s="180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5" x14ac:dyDescent="0.3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5" x14ac:dyDescent="0.3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 x14ac:dyDescent="0.3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 x14ac:dyDescent="0.3">
      <c r="A44" s="186"/>
      <c r="B44" s="186"/>
      <c r="C44" s="186" t="s">
        <v>376</v>
      </c>
      <c r="D44" s="186"/>
      <c r="E44" s="208"/>
      <c r="F44" s="186"/>
      <c r="G44" s="186"/>
      <c r="H44" s="180"/>
      <c r="I44" s="187"/>
    </row>
    <row r="45" spans="1:9" ht="15" x14ac:dyDescent="0.3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 x14ac:dyDescent="0.2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16" zoomScale="80" zoomScaleSheetLayoutView="80" workbookViewId="0">
      <selection activeCell="J25" sqref="J25"/>
    </sheetView>
  </sheetViews>
  <sheetFormatPr defaultRowHeight="12.75" x14ac:dyDescent="0.2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22.5703125" style="181" customWidth="1"/>
    <col min="5" max="5" width="16.85546875" style="181" customWidth="1"/>
    <col min="6" max="6" width="30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 x14ac:dyDescent="0.3">
      <c r="A2" s="475" t="s">
        <v>412</v>
      </c>
      <c r="B2" s="475"/>
      <c r="C2" s="475"/>
      <c r="D2" s="475"/>
      <c r="E2" s="475"/>
      <c r="F2" s="336"/>
      <c r="G2" s="76"/>
      <c r="H2" s="76"/>
      <c r="I2" s="76"/>
      <c r="J2" s="76"/>
      <c r="K2" s="255"/>
      <c r="L2" s="256"/>
      <c r="M2" s="256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5"/>
      <c r="L3" s="467" t="str">
        <f>'ფორმა N1'!L2</f>
        <v>22/09/2020--12/10/2020</v>
      </c>
      <c r="M3" s="467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5"/>
      <c r="L4" s="255"/>
      <c r="M4" s="255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412" t="str">
        <f>'ფორმა N1'!A5</f>
        <v>პ/გ "სამართლიანობისთვის"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4"/>
      <c r="B8" s="358"/>
      <c r="C8" s="254"/>
      <c r="D8" s="254"/>
      <c r="E8" s="254"/>
      <c r="F8" s="254"/>
      <c r="G8" s="254"/>
      <c r="H8" s="254"/>
      <c r="I8" s="254"/>
      <c r="J8" s="254"/>
      <c r="K8" s="77"/>
      <c r="L8" s="77"/>
      <c r="M8" s="77"/>
    </row>
    <row r="9" spans="1:13" ht="4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25.5" x14ac:dyDescent="0.2">
      <c r="A10" s="97">
        <v>1</v>
      </c>
      <c r="B10" s="443">
        <v>44096</v>
      </c>
      <c r="C10" s="337" t="s">
        <v>523</v>
      </c>
      <c r="D10" s="444" t="s">
        <v>524</v>
      </c>
      <c r="E10" s="447" t="s">
        <v>525</v>
      </c>
      <c r="F10" s="445" t="s">
        <v>526</v>
      </c>
      <c r="G10" s="97"/>
      <c r="H10" s="97"/>
      <c r="I10" s="97"/>
      <c r="J10" s="97"/>
      <c r="K10" s="4">
        <v>162</v>
      </c>
      <c r="L10" s="4">
        <f>K10</f>
        <v>162</v>
      </c>
      <c r="M10" s="97"/>
    </row>
    <row r="11" spans="1:13" ht="25.5" x14ac:dyDescent="0.2">
      <c r="A11" s="97">
        <v>2</v>
      </c>
      <c r="B11" s="443">
        <v>44096</v>
      </c>
      <c r="C11" s="337" t="s">
        <v>523</v>
      </c>
      <c r="D11" s="444" t="s">
        <v>527</v>
      </c>
      <c r="E11" s="448">
        <v>404379294</v>
      </c>
      <c r="F11" s="445" t="s">
        <v>526</v>
      </c>
      <c r="G11" s="97"/>
      <c r="H11" s="97"/>
      <c r="I11" s="97"/>
      <c r="J11" s="97"/>
      <c r="K11" s="4">
        <v>120</v>
      </c>
      <c r="L11" s="4">
        <f t="shared" ref="L11:L19" si="0">K11</f>
        <v>120</v>
      </c>
      <c r="M11" s="97"/>
    </row>
    <row r="12" spans="1:13" ht="38.25" x14ac:dyDescent="0.2">
      <c r="A12" s="97">
        <v>3</v>
      </c>
      <c r="B12" s="443">
        <v>44098</v>
      </c>
      <c r="C12" s="337" t="s">
        <v>528</v>
      </c>
      <c r="D12" s="444" t="s">
        <v>524</v>
      </c>
      <c r="E12" s="447" t="s">
        <v>525</v>
      </c>
      <c r="F12" s="445" t="s">
        <v>526</v>
      </c>
      <c r="G12" s="86"/>
      <c r="H12" s="86"/>
      <c r="I12" s="86"/>
      <c r="J12" s="86"/>
      <c r="K12" s="4">
        <v>650</v>
      </c>
      <c r="L12" s="4">
        <f t="shared" si="0"/>
        <v>650</v>
      </c>
      <c r="M12" s="86"/>
    </row>
    <row r="13" spans="1:13" ht="30" x14ac:dyDescent="0.2">
      <c r="A13" s="97">
        <v>4</v>
      </c>
      <c r="B13" s="443">
        <v>44099</v>
      </c>
      <c r="C13" s="337" t="s">
        <v>523</v>
      </c>
      <c r="D13" s="444" t="s">
        <v>529</v>
      </c>
      <c r="E13" s="449" t="s">
        <v>540</v>
      </c>
      <c r="F13" s="445" t="s">
        <v>526</v>
      </c>
      <c r="G13" s="86"/>
      <c r="H13" s="86"/>
      <c r="I13" s="86"/>
      <c r="J13" s="86"/>
      <c r="K13" s="4">
        <v>2000</v>
      </c>
      <c r="L13" s="4">
        <f t="shared" si="0"/>
        <v>2000</v>
      </c>
      <c r="M13" s="86"/>
    </row>
    <row r="14" spans="1:13" ht="30" x14ac:dyDescent="0.2">
      <c r="A14" s="97">
        <v>5</v>
      </c>
      <c r="B14" s="443">
        <v>44102</v>
      </c>
      <c r="C14" s="337" t="s">
        <v>523</v>
      </c>
      <c r="D14" s="444" t="s">
        <v>529</v>
      </c>
      <c r="E14" s="449" t="s">
        <v>540</v>
      </c>
      <c r="F14" s="445" t="s">
        <v>526</v>
      </c>
      <c r="G14" s="86"/>
      <c r="H14" s="86"/>
      <c r="I14" s="86"/>
      <c r="J14" s="86"/>
      <c r="K14" s="4">
        <v>610</v>
      </c>
      <c r="L14" s="4">
        <f t="shared" si="0"/>
        <v>610</v>
      </c>
      <c r="M14" s="86"/>
    </row>
    <row r="15" spans="1:13" ht="38.25" x14ac:dyDescent="0.2">
      <c r="A15" s="97">
        <v>6</v>
      </c>
      <c r="B15" s="443">
        <v>44103</v>
      </c>
      <c r="C15" s="337" t="s">
        <v>528</v>
      </c>
      <c r="D15" s="444" t="s">
        <v>533</v>
      </c>
      <c r="E15" s="448">
        <v>33001018461</v>
      </c>
      <c r="F15" s="445" t="s">
        <v>526</v>
      </c>
      <c r="G15" s="86"/>
      <c r="H15" s="86"/>
      <c r="I15" s="86"/>
      <c r="J15" s="86"/>
      <c r="K15" s="4">
        <v>960</v>
      </c>
      <c r="L15" s="4">
        <f t="shared" si="0"/>
        <v>960</v>
      </c>
      <c r="M15" s="86"/>
    </row>
    <row r="16" spans="1:13" ht="30" x14ac:dyDescent="0.2">
      <c r="A16" s="97">
        <v>7</v>
      </c>
      <c r="B16" s="443">
        <v>44106</v>
      </c>
      <c r="C16" s="337" t="s">
        <v>523</v>
      </c>
      <c r="D16" s="444" t="s">
        <v>529</v>
      </c>
      <c r="E16" s="449" t="s">
        <v>540</v>
      </c>
      <c r="F16" s="445" t="s">
        <v>526</v>
      </c>
      <c r="G16" s="86"/>
      <c r="H16" s="86"/>
      <c r="I16" s="86"/>
      <c r="J16" s="86"/>
      <c r="K16" s="4">
        <v>1000</v>
      </c>
      <c r="L16" s="4">
        <f t="shared" si="0"/>
        <v>1000</v>
      </c>
      <c r="M16" s="86"/>
    </row>
    <row r="17" spans="1:13" ht="25.5" x14ac:dyDescent="0.2">
      <c r="A17" s="97">
        <v>8</v>
      </c>
      <c r="B17" s="443">
        <v>44110</v>
      </c>
      <c r="C17" s="337" t="s">
        <v>523</v>
      </c>
      <c r="D17" s="444" t="s">
        <v>533</v>
      </c>
      <c r="E17" s="448">
        <v>33001018461</v>
      </c>
      <c r="F17" s="445" t="s">
        <v>526</v>
      </c>
      <c r="G17" s="86"/>
      <c r="H17" s="86"/>
      <c r="I17" s="86"/>
      <c r="J17" s="86"/>
      <c r="K17" s="4">
        <v>995</v>
      </c>
      <c r="L17" s="4">
        <f t="shared" si="0"/>
        <v>995</v>
      </c>
      <c r="M17" s="86"/>
    </row>
    <row r="18" spans="1:13" ht="30" x14ac:dyDescent="0.2">
      <c r="A18" s="97">
        <v>9</v>
      </c>
      <c r="B18" s="443">
        <v>44112</v>
      </c>
      <c r="C18" s="337" t="s">
        <v>523</v>
      </c>
      <c r="D18" s="444" t="s">
        <v>529</v>
      </c>
      <c r="E18" s="449" t="s">
        <v>540</v>
      </c>
      <c r="F18" s="445" t="s">
        <v>526</v>
      </c>
      <c r="G18" s="86"/>
      <c r="H18" s="86"/>
      <c r="I18" s="86"/>
      <c r="J18" s="86"/>
      <c r="K18" s="4">
        <v>1500</v>
      </c>
      <c r="L18" s="4">
        <f t="shared" si="0"/>
        <v>1500</v>
      </c>
      <c r="M18" s="86"/>
    </row>
    <row r="19" spans="1:13" ht="25.5" x14ac:dyDescent="0.2">
      <c r="A19" s="97">
        <v>10</v>
      </c>
      <c r="B19" s="443">
        <v>44114</v>
      </c>
      <c r="C19" s="337" t="s">
        <v>523</v>
      </c>
      <c r="D19" s="97" t="s">
        <v>539</v>
      </c>
      <c r="E19" s="448">
        <v>445436537</v>
      </c>
      <c r="F19" s="445" t="s">
        <v>526</v>
      </c>
      <c r="G19" s="86"/>
      <c r="H19" s="86"/>
      <c r="I19" s="86"/>
      <c r="J19" s="86"/>
      <c r="K19" s="4">
        <v>500</v>
      </c>
      <c r="L19" s="4">
        <f t="shared" si="0"/>
        <v>500</v>
      </c>
      <c r="M19" s="86"/>
    </row>
    <row r="20" spans="1:13" ht="30" x14ac:dyDescent="0.2">
      <c r="A20" s="97">
        <v>11</v>
      </c>
      <c r="B20" s="443">
        <v>44116</v>
      </c>
      <c r="C20" s="337" t="s">
        <v>523</v>
      </c>
      <c r="D20" s="444" t="s">
        <v>529</v>
      </c>
      <c r="E20" s="449" t="s">
        <v>540</v>
      </c>
      <c r="F20" s="445" t="s">
        <v>526</v>
      </c>
      <c r="G20" s="86"/>
      <c r="H20" s="86"/>
      <c r="I20" s="86"/>
      <c r="J20" s="86"/>
      <c r="K20" s="4">
        <v>400</v>
      </c>
      <c r="L20" s="4">
        <v>400</v>
      </c>
      <c r="M20" s="86"/>
    </row>
    <row r="21" spans="1:13" ht="25.5" x14ac:dyDescent="0.2">
      <c r="A21" s="97">
        <v>12</v>
      </c>
      <c r="B21" s="443">
        <v>44116</v>
      </c>
      <c r="C21" s="337" t="s">
        <v>523</v>
      </c>
      <c r="D21" s="444" t="s">
        <v>533</v>
      </c>
      <c r="E21" s="448">
        <v>33001018461</v>
      </c>
      <c r="F21" s="445" t="s">
        <v>526</v>
      </c>
      <c r="G21" s="86"/>
      <c r="H21" s="86"/>
      <c r="I21" s="86"/>
      <c r="J21" s="86"/>
      <c r="K21" s="4">
        <v>300</v>
      </c>
      <c r="L21" s="4">
        <v>300</v>
      </c>
      <c r="M21" s="86"/>
    </row>
    <row r="22" spans="1:13" ht="15" x14ac:dyDescent="0.2">
      <c r="A22" s="97">
        <v>13</v>
      </c>
      <c r="B22" s="365"/>
      <c r="C22" s="337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365"/>
      <c r="C23" s="337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365"/>
      <c r="C24" s="337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365"/>
      <c r="C25" s="337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365"/>
      <c r="C26" s="337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365"/>
      <c r="C27" s="337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365"/>
      <c r="C28" s="337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365"/>
      <c r="C29" s="337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365"/>
      <c r="C30" s="337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365"/>
      <c r="C31" s="337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365"/>
      <c r="C32" s="337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365"/>
      <c r="C33" s="337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259</v>
      </c>
      <c r="B34" s="366"/>
      <c r="C34" s="337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366"/>
      <c r="C35" s="337"/>
      <c r="D35" s="98"/>
      <c r="E35" s="98"/>
      <c r="F35" s="98"/>
      <c r="G35" s="98"/>
      <c r="H35" s="86"/>
      <c r="I35" s="86"/>
      <c r="J35" s="86"/>
      <c r="K35" s="86" t="s">
        <v>423</v>
      </c>
      <c r="L35" s="85">
        <f>SUM(L10:L34)</f>
        <v>9197</v>
      </c>
      <c r="M35" s="86"/>
    </row>
    <row r="36" spans="1:13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5" x14ac:dyDescent="0.3">
      <c r="A37" s="209" t="s">
        <v>424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5" x14ac:dyDescent="0.3">
      <c r="A38" s="209" t="s">
        <v>425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5" x14ac:dyDescent="0.3">
      <c r="A39" s="197" t="s">
        <v>426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 x14ac:dyDescent="0.3">
      <c r="A40" s="197" t="s">
        <v>427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 x14ac:dyDescent="0.2">
      <c r="A41" s="480" t="s">
        <v>442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</row>
    <row r="42" spans="1:13" ht="15" customHeight="1" x14ac:dyDescent="0.2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</row>
    <row r="43" spans="1:13" ht="12.75" customHeight="1" x14ac:dyDescent="0.2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 x14ac:dyDescent="0.3">
      <c r="A44" s="476" t="s">
        <v>96</v>
      </c>
      <c r="B44" s="476"/>
      <c r="C44" s="476"/>
      <c r="D44" s="338"/>
      <c r="E44" s="339"/>
      <c r="F44" s="339"/>
      <c r="G44" s="338"/>
      <c r="H44" s="338"/>
      <c r="I44" s="338"/>
      <c r="J44" s="338"/>
      <c r="K44" s="338"/>
      <c r="L44" s="180"/>
    </row>
    <row r="45" spans="1:13" ht="15" x14ac:dyDescent="0.3">
      <c r="A45" s="338"/>
      <c r="B45" s="338"/>
      <c r="C45" s="339"/>
      <c r="D45" s="338"/>
      <c r="E45" s="339"/>
      <c r="F45" s="339"/>
      <c r="G45" s="338"/>
      <c r="H45" s="338"/>
      <c r="I45" s="338"/>
      <c r="J45" s="338"/>
      <c r="K45" s="340"/>
      <c r="L45" s="180"/>
    </row>
    <row r="46" spans="1:13" ht="15" customHeight="1" x14ac:dyDescent="0.3">
      <c r="A46" s="338"/>
      <c r="B46" s="338"/>
      <c r="C46" s="339"/>
      <c r="D46" s="477" t="s">
        <v>251</v>
      </c>
      <c r="E46" s="477"/>
      <c r="F46" s="341"/>
      <c r="G46" s="342"/>
      <c r="H46" s="478" t="s">
        <v>428</v>
      </c>
      <c r="I46" s="478"/>
      <c r="J46" s="478"/>
      <c r="K46" s="343"/>
      <c r="L46" s="180"/>
    </row>
    <row r="47" spans="1:13" ht="15" x14ac:dyDescent="0.3">
      <c r="A47" s="338"/>
      <c r="B47" s="338"/>
      <c r="C47" s="339"/>
      <c r="D47" s="338"/>
      <c r="E47" s="339"/>
      <c r="F47" s="339"/>
      <c r="G47" s="338"/>
      <c r="H47" s="479"/>
      <c r="I47" s="479"/>
      <c r="J47" s="479"/>
      <c r="K47" s="343"/>
      <c r="L47" s="180"/>
    </row>
    <row r="48" spans="1:13" ht="15" x14ac:dyDescent="0.3">
      <c r="A48" s="338"/>
      <c r="B48" s="338"/>
      <c r="C48" s="339"/>
      <c r="D48" s="474" t="s">
        <v>127</v>
      </c>
      <c r="E48" s="474"/>
      <c r="F48" s="341"/>
      <c r="G48" s="342"/>
      <c r="H48" s="338"/>
      <c r="I48" s="338"/>
      <c r="J48" s="338"/>
      <c r="K48" s="338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25" sqref="C2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81" t="s">
        <v>186</v>
      </c>
      <c r="D1" s="481"/>
      <c r="E1" s="104"/>
    </row>
    <row r="2" spans="1:5" x14ac:dyDescent="0.3">
      <c r="A2" s="75" t="s">
        <v>128</v>
      </c>
      <c r="B2" s="120"/>
      <c r="C2" s="76"/>
      <c r="D2" s="205" t="str">
        <f>'ფორმა N1'!L2</f>
        <v>22/09/2020--12/10/2020</v>
      </c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პ/გ "სამართლიანობისთვის"</v>
      </c>
      <c r="B5" s="119"/>
      <c r="C5" s="119"/>
      <c r="D5" s="59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49"/>
      <c r="B9" s="50"/>
      <c r="C9" s="152"/>
      <c r="D9" s="152"/>
      <c r="E9" s="104"/>
    </row>
    <row r="10" spans="1:5" x14ac:dyDescent="0.3">
      <c r="A10" s="51" t="s">
        <v>179</v>
      </c>
      <c r="B10" s="52"/>
      <c r="C10" s="124">
        <f>SUM(C11,C34)</f>
        <v>457.5</v>
      </c>
      <c r="D10" s="124">
        <f>SUM(D11,D34)</f>
        <v>4335.0200000000004</v>
      </c>
      <c r="E10" s="104"/>
    </row>
    <row r="11" spans="1:5" x14ac:dyDescent="0.3">
      <c r="A11" s="53" t="s">
        <v>180</v>
      </c>
      <c r="B11" s="54"/>
      <c r="C11" s="84">
        <f>SUM(C12:C32)</f>
        <v>457.5</v>
      </c>
      <c r="D11" s="84">
        <f>SUM(D12:D32)</f>
        <v>4335.0200000000004</v>
      </c>
      <c r="E11" s="104"/>
    </row>
    <row r="12" spans="1:5" x14ac:dyDescent="0.3">
      <c r="A12" s="57">
        <v>1110</v>
      </c>
      <c r="B12" s="56" t="s">
        <v>130</v>
      </c>
      <c r="C12" s="8"/>
      <c r="D12" s="8"/>
      <c r="E12" s="104"/>
    </row>
    <row r="13" spans="1:5" x14ac:dyDescent="0.3">
      <c r="A13" s="57">
        <v>1120</v>
      </c>
      <c r="B13" s="56" t="s">
        <v>131</v>
      </c>
      <c r="C13" s="8"/>
      <c r="D13" s="8"/>
      <c r="E13" s="104"/>
    </row>
    <row r="14" spans="1:5" x14ac:dyDescent="0.3">
      <c r="A14" s="57">
        <v>1211</v>
      </c>
      <c r="B14" s="56" t="s">
        <v>132</v>
      </c>
      <c r="C14" s="8">
        <v>457.5</v>
      </c>
      <c r="D14" s="453">
        <f>'ფორმა N8'!I10</f>
        <v>4335.0200000000004</v>
      </c>
      <c r="E14" s="104"/>
    </row>
    <row r="15" spans="1:5" x14ac:dyDescent="0.3">
      <c r="A15" s="57">
        <v>1212</v>
      </c>
      <c r="B15" s="56" t="s">
        <v>133</v>
      </c>
      <c r="C15" s="8"/>
      <c r="D15" s="8"/>
      <c r="E15" s="104"/>
    </row>
    <row r="16" spans="1:5" x14ac:dyDescent="0.3">
      <c r="A16" s="57">
        <v>1213</v>
      </c>
      <c r="B16" s="56" t="s">
        <v>134</v>
      </c>
      <c r="C16" s="8"/>
      <c r="D16" s="8"/>
      <c r="E16" s="104"/>
    </row>
    <row r="17" spans="1:5" x14ac:dyDescent="0.3">
      <c r="A17" s="57">
        <v>1214</v>
      </c>
      <c r="B17" s="56" t="s">
        <v>135</v>
      </c>
      <c r="C17" s="8"/>
      <c r="D17" s="8"/>
      <c r="E17" s="104"/>
    </row>
    <row r="18" spans="1:5" x14ac:dyDescent="0.3">
      <c r="A18" s="57">
        <v>1215</v>
      </c>
      <c r="B18" s="56" t="s">
        <v>136</v>
      </c>
      <c r="C18" s="8"/>
      <c r="D18" s="8"/>
      <c r="E18" s="104"/>
    </row>
    <row r="19" spans="1:5" x14ac:dyDescent="0.3">
      <c r="A19" s="57">
        <v>1300</v>
      </c>
      <c r="B19" s="56" t="s">
        <v>137</v>
      </c>
      <c r="C19" s="8"/>
      <c r="D19" s="8"/>
      <c r="E19" s="104"/>
    </row>
    <row r="20" spans="1:5" x14ac:dyDescent="0.3">
      <c r="A20" s="57">
        <v>1410</v>
      </c>
      <c r="B20" s="56" t="s">
        <v>138</v>
      </c>
      <c r="C20" s="8"/>
      <c r="D20" s="8"/>
      <c r="E20" s="104"/>
    </row>
    <row r="21" spans="1:5" x14ac:dyDescent="0.3">
      <c r="A21" s="57">
        <v>1421</v>
      </c>
      <c r="B21" s="56" t="s">
        <v>139</v>
      </c>
      <c r="C21" s="8"/>
      <c r="D21" s="8"/>
      <c r="E21" s="104"/>
    </row>
    <row r="22" spans="1:5" x14ac:dyDescent="0.3">
      <c r="A22" s="57">
        <v>1422</v>
      </c>
      <c r="B22" s="56" t="s">
        <v>140</v>
      </c>
      <c r="C22" s="8"/>
      <c r="D22" s="8"/>
      <c r="E22" s="104"/>
    </row>
    <row r="23" spans="1:5" x14ac:dyDescent="0.3">
      <c r="A23" s="57">
        <v>1423</v>
      </c>
      <c r="B23" s="56" t="s">
        <v>141</v>
      </c>
      <c r="C23" s="8"/>
      <c r="D23" s="8"/>
      <c r="E23" s="104"/>
    </row>
    <row r="24" spans="1:5" x14ac:dyDescent="0.3">
      <c r="A24" s="57">
        <v>1431</v>
      </c>
      <c r="B24" s="56" t="s">
        <v>142</v>
      </c>
      <c r="C24" s="8"/>
      <c r="D24" s="8"/>
      <c r="E24" s="104"/>
    </row>
    <row r="25" spans="1:5" x14ac:dyDescent="0.3">
      <c r="A25" s="57">
        <v>1432</v>
      </c>
      <c r="B25" s="56" t="s">
        <v>143</v>
      </c>
      <c r="C25" s="8"/>
      <c r="D25" s="8"/>
      <c r="E25" s="104"/>
    </row>
    <row r="26" spans="1:5" x14ac:dyDescent="0.3">
      <c r="A26" s="57">
        <v>1433</v>
      </c>
      <c r="B26" s="56" t="s">
        <v>144</v>
      </c>
      <c r="C26" s="8"/>
      <c r="D26" s="8"/>
      <c r="E26" s="104"/>
    </row>
    <row r="27" spans="1:5" x14ac:dyDescent="0.3">
      <c r="A27" s="57">
        <v>1441</v>
      </c>
      <c r="B27" s="56" t="s">
        <v>145</v>
      </c>
      <c r="C27" s="8"/>
      <c r="D27" s="8"/>
      <c r="E27" s="104"/>
    </row>
    <row r="28" spans="1:5" x14ac:dyDescent="0.3">
      <c r="A28" s="57">
        <v>1442</v>
      </c>
      <c r="B28" s="56" t="s">
        <v>146</v>
      </c>
      <c r="C28" s="8"/>
      <c r="D28" s="8"/>
      <c r="E28" s="104"/>
    </row>
    <row r="29" spans="1:5" x14ac:dyDescent="0.3">
      <c r="A29" s="57">
        <v>1443</v>
      </c>
      <c r="B29" s="56" t="s">
        <v>147</v>
      </c>
      <c r="C29" s="8"/>
      <c r="D29" s="8"/>
      <c r="E29" s="104"/>
    </row>
    <row r="30" spans="1:5" x14ac:dyDescent="0.3">
      <c r="A30" s="57">
        <v>1444</v>
      </c>
      <c r="B30" s="56" t="s">
        <v>148</v>
      </c>
      <c r="C30" s="8"/>
      <c r="D30" s="8"/>
      <c r="E30" s="104"/>
    </row>
    <row r="31" spans="1:5" x14ac:dyDescent="0.3">
      <c r="A31" s="57">
        <v>1445</v>
      </c>
      <c r="B31" s="56" t="s">
        <v>149</v>
      </c>
      <c r="C31" s="8"/>
      <c r="D31" s="8"/>
      <c r="E31" s="104"/>
    </row>
    <row r="32" spans="1:5" x14ac:dyDescent="0.3">
      <c r="A32" s="57">
        <v>1446</v>
      </c>
      <c r="B32" s="56" t="s">
        <v>150</v>
      </c>
      <c r="C32" s="8"/>
      <c r="D32" s="8"/>
      <c r="E32" s="104"/>
    </row>
    <row r="33" spans="1:5" x14ac:dyDescent="0.3">
      <c r="A33" s="30"/>
      <c r="E33" s="104"/>
    </row>
    <row r="34" spans="1:5" x14ac:dyDescent="0.3">
      <c r="A34" s="58" t="s">
        <v>181</v>
      </c>
      <c r="B34" s="56"/>
      <c r="C34" s="84">
        <f>SUM(C35:C42)</f>
        <v>0</v>
      </c>
      <c r="D34" s="84">
        <f>SUM(D35:D42)</f>
        <v>0</v>
      </c>
      <c r="E34" s="104"/>
    </row>
    <row r="35" spans="1:5" x14ac:dyDescent="0.3">
      <c r="A35" s="57">
        <v>2110</v>
      </c>
      <c r="B35" s="56" t="s">
        <v>89</v>
      </c>
      <c r="C35" s="8"/>
      <c r="D35" s="8"/>
      <c r="E35" s="104"/>
    </row>
    <row r="36" spans="1:5" x14ac:dyDescent="0.3">
      <c r="A36" s="57">
        <v>2120</v>
      </c>
      <c r="B36" s="56" t="s">
        <v>151</v>
      </c>
      <c r="C36" s="8"/>
      <c r="D36" s="8"/>
      <c r="E36" s="104"/>
    </row>
    <row r="37" spans="1:5" x14ac:dyDescent="0.3">
      <c r="A37" s="57">
        <v>2130</v>
      </c>
      <c r="B37" s="56" t="s">
        <v>90</v>
      </c>
      <c r="C37" s="8"/>
      <c r="D37" s="8"/>
      <c r="E37" s="104"/>
    </row>
    <row r="38" spans="1:5" x14ac:dyDescent="0.3">
      <c r="A38" s="57">
        <v>2140</v>
      </c>
      <c r="B38" s="56" t="s">
        <v>366</v>
      </c>
      <c r="C38" s="8"/>
      <c r="D38" s="8"/>
      <c r="E38" s="104"/>
    </row>
    <row r="39" spans="1:5" x14ac:dyDescent="0.3">
      <c r="A39" s="57">
        <v>2150</v>
      </c>
      <c r="B39" s="56" t="s">
        <v>369</v>
      </c>
      <c r="C39" s="8"/>
      <c r="D39" s="8"/>
      <c r="E39" s="104"/>
    </row>
    <row r="40" spans="1:5" x14ac:dyDescent="0.3">
      <c r="A40" s="57">
        <v>2220</v>
      </c>
      <c r="B40" s="56" t="s">
        <v>91</v>
      </c>
      <c r="C40" s="8"/>
      <c r="D40" s="8"/>
      <c r="E40" s="104"/>
    </row>
    <row r="41" spans="1:5" x14ac:dyDescent="0.3">
      <c r="A41" s="57">
        <v>2300</v>
      </c>
      <c r="B41" s="56" t="s">
        <v>152</v>
      </c>
      <c r="C41" s="8"/>
      <c r="D41" s="8"/>
      <c r="E41" s="104"/>
    </row>
    <row r="42" spans="1:5" x14ac:dyDescent="0.3">
      <c r="A42" s="57">
        <v>2400</v>
      </c>
      <c r="B42" s="56" t="s">
        <v>153</v>
      </c>
      <c r="C42" s="8"/>
      <c r="D42" s="8"/>
      <c r="E42" s="104"/>
    </row>
    <row r="43" spans="1:5" x14ac:dyDescent="0.3">
      <c r="A43" s="31"/>
      <c r="E43" s="104"/>
    </row>
    <row r="44" spans="1:5" x14ac:dyDescent="0.3">
      <c r="A44" s="55" t="s">
        <v>185</v>
      </c>
      <c r="B44" s="56"/>
      <c r="C44" s="84">
        <f>SUM(C45,C64)</f>
        <v>457.5</v>
      </c>
      <c r="D44" s="84">
        <f>SUM(D45,D64)</f>
        <v>4335.0200000000004</v>
      </c>
      <c r="E44" s="104"/>
    </row>
    <row r="45" spans="1:5" x14ac:dyDescent="0.3">
      <c r="A45" s="58" t="s">
        <v>182</v>
      </c>
      <c r="B45" s="56"/>
      <c r="C45" s="84">
        <f>SUM(C46:C61)</f>
        <v>0</v>
      </c>
      <c r="D45" s="84">
        <f>SUM(D46:D61)</f>
        <v>0</v>
      </c>
      <c r="E45" s="104"/>
    </row>
    <row r="46" spans="1:5" x14ac:dyDescent="0.3">
      <c r="A46" s="57">
        <v>3100</v>
      </c>
      <c r="B46" s="56" t="s">
        <v>154</v>
      </c>
      <c r="C46" s="8"/>
      <c r="D46" s="8"/>
      <c r="E46" s="104"/>
    </row>
    <row r="47" spans="1:5" x14ac:dyDescent="0.3">
      <c r="A47" s="57">
        <v>3210</v>
      </c>
      <c r="B47" s="56" t="s">
        <v>155</v>
      </c>
      <c r="C47" s="8"/>
      <c r="D47" s="8"/>
      <c r="E47" s="104"/>
    </row>
    <row r="48" spans="1:5" x14ac:dyDescent="0.3">
      <c r="A48" s="57">
        <v>3221</v>
      </c>
      <c r="B48" s="56" t="s">
        <v>156</v>
      </c>
      <c r="C48" s="8"/>
      <c r="D48" s="8"/>
      <c r="E48" s="104"/>
    </row>
    <row r="49" spans="1:5" x14ac:dyDescent="0.3">
      <c r="A49" s="57">
        <v>3222</v>
      </c>
      <c r="B49" s="56" t="s">
        <v>157</v>
      </c>
      <c r="C49" s="8"/>
      <c r="D49" s="8"/>
      <c r="E49" s="104"/>
    </row>
    <row r="50" spans="1:5" x14ac:dyDescent="0.3">
      <c r="A50" s="57">
        <v>3223</v>
      </c>
      <c r="B50" s="56" t="s">
        <v>158</v>
      </c>
      <c r="C50" s="8"/>
      <c r="D50" s="8"/>
      <c r="E50" s="104"/>
    </row>
    <row r="51" spans="1:5" x14ac:dyDescent="0.3">
      <c r="A51" s="57">
        <v>3224</v>
      </c>
      <c r="B51" s="56" t="s">
        <v>159</v>
      </c>
      <c r="C51" s="8"/>
      <c r="D51" s="8"/>
      <c r="E51" s="104"/>
    </row>
    <row r="52" spans="1:5" x14ac:dyDescent="0.3">
      <c r="A52" s="57">
        <v>3231</v>
      </c>
      <c r="B52" s="56" t="s">
        <v>160</v>
      </c>
      <c r="C52" s="8"/>
      <c r="D52" s="8"/>
      <c r="E52" s="104"/>
    </row>
    <row r="53" spans="1:5" x14ac:dyDescent="0.3">
      <c r="A53" s="57">
        <v>3232</v>
      </c>
      <c r="B53" s="56" t="s">
        <v>161</v>
      </c>
      <c r="C53" s="8"/>
      <c r="D53" s="8"/>
      <c r="E53" s="104"/>
    </row>
    <row r="54" spans="1:5" x14ac:dyDescent="0.3">
      <c r="A54" s="57">
        <v>3234</v>
      </c>
      <c r="B54" s="56" t="s">
        <v>162</v>
      </c>
      <c r="C54" s="8"/>
      <c r="D54" s="8"/>
      <c r="E54" s="104"/>
    </row>
    <row r="55" spans="1:5" ht="30" x14ac:dyDescent="0.3">
      <c r="A55" s="57">
        <v>3236</v>
      </c>
      <c r="B55" s="56" t="s">
        <v>177</v>
      </c>
      <c r="C55" s="8"/>
      <c r="D55" s="8"/>
      <c r="E55" s="104"/>
    </row>
    <row r="56" spans="1:5" ht="45" x14ac:dyDescent="0.3">
      <c r="A56" s="57">
        <v>3237</v>
      </c>
      <c r="B56" s="56" t="s">
        <v>163</v>
      </c>
      <c r="C56" s="8"/>
      <c r="D56" s="8"/>
      <c r="E56" s="104"/>
    </row>
    <row r="57" spans="1:5" x14ac:dyDescent="0.3">
      <c r="A57" s="57">
        <v>3241</v>
      </c>
      <c r="B57" s="56" t="s">
        <v>164</v>
      </c>
      <c r="C57" s="8"/>
      <c r="D57" s="8"/>
      <c r="E57" s="104"/>
    </row>
    <row r="58" spans="1:5" x14ac:dyDescent="0.3">
      <c r="A58" s="57">
        <v>3242</v>
      </c>
      <c r="B58" s="56" t="s">
        <v>165</v>
      </c>
      <c r="C58" s="8"/>
      <c r="D58" s="8"/>
      <c r="E58" s="104"/>
    </row>
    <row r="59" spans="1:5" x14ac:dyDescent="0.3">
      <c r="A59" s="57">
        <v>3243</v>
      </c>
      <c r="B59" s="56" t="s">
        <v>166</v>
      </c>
      <c r="C59" s="8"/>
      <c r="D59" s="8"/>
      <c r="E59" s="104"/>
    </row>
    <row r="60" spans="1:5" x14ac:dyDescent="0.3">
      <c r="A60" s="57">
        <v>3245</v>
      </c>
      <c r="B60" s="56" t="s">
        <v>167</v>
      </c>
      <c r="C60" s="8"/>
      <c r="D60" s="8"/>
      <c r="E60" s="104"/>
    </row>
    <row r="61" spans="1:5" x14ac:dyDescent="0.3">
      <c r="A61" s="57">
        <v>3246</v>
      </c>
      <c r="B61" s="56" t="s">
        <v>168</v>
      </c>
      <c r="C61" s="8"/>
      <c r="D61" s="8"/>
      <c r="E61" s="104"/>
    </row>
    <row r="62" spans="1:5" x14ac:dyDescent="0.3">
      <c r="A62" s="31"/>
      <c r="E62" s="104"/>
    </row>
    <row r="63" spans="1:5" x14ac:dyDescent="0.3">
      <c r="A63" s="32"/>
      <c r="E63" s="104"/>
    </row>
    <row r="64" spans="1:5" x14ac:dyDescent="0.3">
      <c r="A64" s="58" t="s">
        <v>183</v>
      </c>
      <c r="B64" s="56"/>
      <c r="C64" s="84">
        <f>SUM(C65:C67)</f>
        <v>457.5</v>
      </c>
      <c r="D64" s="84">
        <f>SUM(D65:D67)</f>
        <v>4335.0200000000004</v>
      </c>
      <c r="E64" s="104"/>
    </row>
    <row r="65" spans="1:5" x14ac:dyDescent="0.3">
      <c r="A65" s="57">
        <v>5100</v>
      </c>
      <c r="B65" s="56" t="s">
        <v>238</v>
      </c>
      <c r="C65" s="8"/>
      <c r="D65" s="8"/>
      <c r="E65" s="104"/>
    </row>
    <row r="66" spans="1:5" x14ac:dyDescent="0.3">
      <c r="A66" s="57">
        <v>5220</v>
      </c>
      <c r="B66" s="56" t="s">
        <v>378</v>
      </c>
      <c r="C66" s="8">
        <f>C10</f>
        <v>457.5</v>
      </c>
      <c r="D66" s="8">
        <f>D10</f>
        <v>4335.0200000000004</v>
      </c>
      <c r="E66" s="104"/>
    </row>
    <row r="67" spans="1:5" x14ac:dyDescent="0.3">
      <c r="A67" s="57">
        <v>5230</v>
      </c>
      <c r="B67" s="56" t="s">
        <v>379</v>
      </c>
      <c r="C67" s="8"/>
      <c r="D67" s="8"/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184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169</v>
      </c>
      <c r="C71" s="8"/>
      <c r="D71" s="8"/>
      <c r="E71" s="104"/>
    </row>
    <row r="72" spans="1:5" x14ac:dyDescent="0.3">
      <c r="A72" s="57">
        <v>2</v>
      </c>
      <c r="B72" s="56" t="s">
        <v>170</v>
      </c>
      <c r="C72" s="8"/>
      <c r="D72" s="8"/>
      <c r="E72" s="104"/>
    </row>
    <row r="73" spans="1:5" x14ac:dyDescent="0.3">
      <c r="A73" s="57">
        <v>3</v>
      </c>
      <c r="B73" s="56" t="s">
        <v>171</v>
      </c>
      <c r="C73" s="8"/>
      <c r="D73" s="8"/>
      <c r="E73" s="104"/>
    </row>
    <row r="74" spans="1:5" x14ac:dyDescent="0.3">
      <c r="A74" s="57">
        <v>4</v>
      </c>
      <c r="B74" s="56" t="s">
        <v>334</v>
      </c>
      <c r="C74" s="8"/>
      <c r="D74" s="8"/>
      <c r="E74" s="104"/>
    </row>
    <row r="75" spans="1:5" x14ac:dyDescent="0.3">
      <c r="A75" s="57">
        <v>5</v>
      </c>
      <c r="B75" s="56" t="s">
        <v>172</v>
      </c>
      <c r="C75" s="8"/>
      <c r="D75" s="8"/>
      <c r="E75" s="104"/>
    </row>
    <row r="76" spans="1:5" x14ac:dyDescent="0.3">
      <c r="A76" s="57">
        <v>6</v>
      </c>
      <c r="B76" s="56" t="s">
        <v>173</v>
      </c>
      <c r="C76" s="8"/>
      <c r="D76" s="8"/>
      <c r="E76" s="104"/>
    </row>
    <row r="77" spans="1:5" x14ac:dyDescent="0.3">
      <c r="A77" s="57">
        <v>7</v>
      </c>
      <c r="B77" s="56" t="s">
        <v>174</v>
      </c>
      <c r="C77" s="8"/>
      <c r="D77" s="8"/>
      <c r="E77" s="104"/>
    </row>
    <row r="78" spans="1:5" x14ac:dyDescent="0.3">
      <c r="A78" s="57">
        <v>8</v>
      </c>
      <c r="B78" s="56" t="s">
        <v>175</v>
      </c>
      <c r="C78" s="8"/>
      <c r="D78" s="8"/>
      <c r="E78" s="104"/>
    </row>
    <row r="79" spans="1:5" x14ac:dyDescent="0.3">
      <c r="A79" s="57">
        <v>9</v>
      </c>
      <c r="B79" s="56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6"/>
  <sheetViews>
    <sheetView showGridLines="0" view="pageBreakPreview" zoomScale="80" zoomScaleNormal="100" zoomScaleSheetLayoutView="80" workbookViewId="0">
      <selection activeCell="J16" sqref="J16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69" t="s">
        <v>97</v>
      </c>
      <c r="J1" s="469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67" t="str">
        <f>'ფორმა N1'!L2</f>
        <v>22/09/2020--12/10/2020</v>
      </c>
      <c r="J2" s="468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202" t="str">
        <f>'ფორმა N1'!A5</f>
        <v>პ/გ "სამართლიანობისთვის"</v>
      </c>
      <c r="B5" s="352"/>
      <c r="C5" s="352"/>
      <c r="D5" s="352"/>
      <c r="E5" s="352"/>
      <c r="F5" s="353"/>
      <c r="G5" s="352"/>
      <c r="H5" s="352"/>
      <c r="I5" s="352"/>
      <c r="J5" s="352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7" customFormat="1" ht="30" x14ac:dyDescent="0.3">
      <c r="A10" s="454">
        <v>1</v>
      </c>
      <c r="B10" s="63" t="s">
        <v>484</v>
      </c>
      <c r="C10" s="153" t="s">
        <v>486</v>
      </c>
      <c r="D10" s="154" t="s">
        <v>209</v>
      </c>
      <c r="E10" s="151">
        <v>43716</v>
      </c>
      <c r="F10" s="455">
        <f>'ფორმა N7'!C14</f>
        <v>457.5</v>
      </c>
      <c r="G10" s="455">
        <f>'ფორმა N3'!D9</f>
        <v>17900</v>
      </c>
      <c r="H10" s="456">
        <f>'ფორმა N5'!D9</f>
        <v>14022.48</v>
      </c>
      <c r="I10" s="456">
        <f>F10+G10-H10</f>
        <v>4335.0200000000004</v>
      </c>
      <c r="J10" s="455"/>
      <c r="K10" s="104"/>
    </row>
    <row r="11" spans="1:11" s="27" customFormat="1" ht="30" x14ac:dyDescent="0.3">
      <c r="A11" s="454">
        <v>2</v>
      </c>
      <c r="B11" s="63" t="s">
        <v>484</v>
      </c>
      <c r="C11" s="153" t="s">
        <v>541</v>
      </c>
      <c r="D11" s="154" t="s">
        <v>209</v>
      </c>
      <c r="E11" s="151">
        <v>43716</v>
      </c>
      <c r="F11" s="455">
        <v>0</v>
      </c>
      <c r="G11" s="455"/>
      <c r="H11" s="456"/>
      <c r="I11" s="456">
        <v>0</v>
      </c>
      <c r="J11" s="455"/>
      <c r="K11" s="104"/>
    </row>
    <row r="12" spans="1:11" x14ac:dyDescent="0.3">
      <c r="A12" s="103"/>
      <c r="B12" s="103"/>
      <c r="C12" s="103"/>
      <c r="D12" s="103"/>
      <c r="E12" s="103"/>
      <c r="F12" s="103">
        <f>F10+F11</f>
        <v>457.5</v>
      </c>
      <c r="G12" s="103"/>
      <c r="H12" s="103"/>
      <c r="I12" s="457">
        <f>I10+I11</f>
        <v>4335.0200000000004</v>
      </c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 x14ac:dyDescent="0.3">
      <c r="A16" s="103"/>
      <c r="B16" s="212" t="s">
        <v>96</v>
      </c>
      <c r="C16" s="103"/>
      <c r="D16" s="103"/>
      <c r="E16" s="103"/>
      <c r="F16" s="213"/>
      <c r="G16" s="103"/>
      <c r="H16" s="103"/>
      <c r="I16" s="103"/>
      <c r="J16" s="103"/>
    </row>
    <row r="17" spans="1:10" x14ac:dyDescent="0.3">
      <c r="A17" s="103"/>
      <c r="B17" s="103"/>
      <c r="C17" s="103"/>
      <c r="D17" s="103"/>
      <c r="E17" s="103"/>
      <c r="F17" s="100"/>
      <c r="G17" s="100"/>
      <c r="H17" s="100"/>
      <c r="I17" s="100"/>
      <c r="J17" s="100"/>
    </row>
    <row r="18" spans="1:10" x14ac:dyDescent="0.3">
      <c r="A18" s="103"/>
      <c r="B18" s="103"/>
      <c r="C18" s="252"/>
      <c r="D18" s="103"/>
      <c r="E18" s="103"/>
      <c r="F18" s="252"/>
      <c r="G18" s="253"/>
      <c r="H18" s="253"/>
      <c r="I18" s="100"/>
      <c r="J18" s="100"/>
    </row>
    <row r="19" spans="1:10" x14ac:dyDescent="0.3">
      <c r="A19" s="100"/>
      <c r="B19" s="103"/>
      <c r="C19" s="214" t="s">
        <v>251</v>
      </c>
      <c r="D19" s="214"/>
      <c r="E19" s="103"/>
      <c r="F19" s="103" t="s">
        <v>256</v>
      </c>
      <c r="G19" s="100"/>
      <c r="H19" s="100"/>
      <c r="I19" s="100"/>
      <c r="J19" s="100"/>
    </row>
    <row r="20" spans="1:10" x14ac:dyDescent="0.3">
      <c r="A20" s="100"/>
      <c r="B20" s="103"/>
      <c r="C20" s="215" t="s">
        <v>127</v>
      </c>
      <c r="D20" s="103"/>
      <c r="E20" s="103"/>
      <c r="F20" s="103" t="s">
        <v>252</v>
      </c>
      <c r="G20" s="100"/>
      <c r="H20" s="100"/>
      <c r="I20" s="100"/>
      <c r="J20" s="100"/>
    </row>
    <row r="21" spans="1:10" customFormat="1" x14ac:dyDescent="0.3">
      <c r="A21" s="100"/>
      <c r="B21" s="103"/>
      <c r="C21" s="103"/>
      <c r="D21" s="215"/>
      <c r="E21" s="100"/>
      <c r="F21" s="100"/>
      <c r="G21" s="100"/>
      <c r="H21" s="100"/>
      <c r="I21" s="100"/>
      <c r="J21" s="100"/>
    </row>
    <row r="22" spans="1:10" customFormat="1" ht="12.75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9" t="s">
        <v>97</v>
      </c>
      <c r="H1" s="160"/>
    </row>
    <row r="2" spans="1:8" x14ac:dyDescent="0.3">
      <c r="A2" s="75" t="s">
        <v>128</v>
      </c>
      <c r="B2" s="75"/>
      <c r="C2" s="75"/>
      <c r="D2" s="75"/>
      <c r="E2" s="75"/>
      <c r="F2" s="75"/>
      <c r="G2" s="161" t="str">
        <f>'ფორმა N1'!L2</f>
        <v>22/09/2020--12/10/2020</v>
      </c>
      <c r="H2" s="160"/>
    </row>
    <row r="3" spans="1:8" x14ac:dyDescent="0.3">
      <c r="A3" s="75"/>
      <c r="B3" s="75"/>
      <c r="C3" s="75"/>
      <c r="D3" s="75"/>
      <c r="E3" s="75"/>
      <c r="F3" s="75"/>
      <c r="G3" s="101"/>
      <c r="H3" s="160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2" t="str">
        <f>'ფორმა N1'!A5</f>
        <v>პ/გ "სამართლიანობისთვის"</v>
      </c>
      <c r="B5" s="202"/>
      <c r="C5" s="202"/>
      <c r="D5" s="202"/>
      <c r="E5" s="202"/>
      <c r="F5" s="202"/>
      <c r="G5" s="202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4"/>
    </row>
    <row r="9" spans="1:8" x14ac:dyDescent="0.3">
      <c r="A9" s="164" t="s">
        <v>297</v>
      </c>
      <c r="B9" s="165"/>
      <c r="C9" s="166"/>
      <c r="D9" s="167"/>
      <c r="E9" s="167"/>
      <c r="F9" s="167"/>
      <c r="G9" s="168"/>
      <c r="H9" s="104"/>
    </row>
    <row r="10" spans="1:8" ht="15.75" x14ac:dyDescent="0.3">
      <c r="A10" s="165">
        <v>1</v>
      </c>
      <c r="B10" s="151"/>
      <c r="C10" s="169"/>
      <c r="D10" s="170"/>
      <c r="E10" s="170"/>
      <c r="F10" s="170"/>
      <c r="G10" s="171" t="str">
        <f>IF(ISBLANK(B10),"",G9+C10-D10)</f>
        <v/>
      </c>
      <c r="H10" s="104"/>
    </row>
    <row r="11" spans="1:8" ht="15.75" x14ac:dyDescent="0.3">
      <c r="A11" s="165">
        <v>2</v>
      </c>
      <c r="B11" s="151"/>
      <c r="C11" s="169"/>
      <c r="D11" s="170"/>
      <c r="E11" s="170"/>
      <c r="F11" s="170"/>
      <c r="G11" s="171" t="str">
        <f t="shared" ref="G11:G38" si="0">IF(ISBLANK(B11),"",G10+C11-D11)</f>
        <v/>
      </c>
      <c r="H11" s="104"/>
    </row>
    <row r="12" spans="1:8" ht="15.75" x14ac:dyDescent="0.3">
      <c r="A12" s="165">
        <v>3</v>
      </c>
      <c r="B12" s="151"/>
      <c r="C12" s="169"/>
      <c r="D12" s="170"/>
      <c r="E12" s="170"/>
      <c r="F12" s="170"/>
      <c r="G12" s="171" t="str">
        <f t="shared" si="0"/>
        <v/>
      </c>
      <c r="H12" s="104"/>
    </row>
    <row r="13" spans="1:8" ht="15.75" x14ac:dyDescent="0.3">
      <c r="A13" s="165">
        <v>4</v>
      </c>
      <c r="B13" s="151"/>
      <c r="C13" s="169"/>
      <c r="D13" s="170"/>
      <c r="E13" s="170"/>
      <c r="F13" s="170"/>
      <c r="G13" s="171" t="str">
        <f t="shared" si="0"/>
        <v/>
      </c>
      <c r="H13" s="104"/>
    </row>
    <row r="14" spans="1:8" ht="15.75" x14ac:dyDescent="0.3">
      <c r="A14" s="165">
        <v>5</v>
      </c>
      <c r="B14" s="151"/>
      <c r="C14" s="169"/>
      <c r="D14" s="170"/>
      <c r="E14" s="170"/>
      <c r="F14" s="170"/>
      <c r="G14" s="171" t="str">
        <f t="shared" si="0"/>
        <v/>
      </c>
      <c r="H14" s="104"/>
    </row>
    <row r="15" spans="1:8" ht="15.75" x14ac:dyDescent="0.3">
      <c r="A15" s="165">
        <v>6</v>
      </c>
      <c r="B15" s="151"/>
      <c r="C15" s="169"/>
      <c r="D15" s="170"/>
      <c r="E15" s="170"/>
      <c r="F15" s="170"/>
      <c r="G15" s="171" t="str">
        <f t="shared" si="0"/>
        <v/>
      </c>
      <c r="H15" s="104"/>
    </row>
    <row r="16" spans="1:8" ht="15.75" x14ac:dyDescent="0.3">
      <c r="A16" s="165">
        <v>7</v>
      </c>
      <c r="B16" s="151"/>
      <c r="C16" s="169"/>
      <c r="D16" s="170"/>
      <c r="E16" s="170"/>
      <c r="F16" s="170"/>
      <c r="G16" s="171" t="str">
        <f t="shared" si="0"/>
        <v/>
      </c>
      <c r="H16" s="104"/>
    </row>
    <row r="17" spans="1:8" ht="15.75" x14ac:dyDescent="0.3">
      <c r="A17" s="165">
        <v>8</v>
      </c>
      <c r="B17" s="151"/>
      <c r="C17" s="169"/>
      <c r="D17" s="170"/>
      <c r="E17" s="170"/>
      <c r="F17" s="170"/>
      <c r="G17" s="171" t="str">
        <f t="shared" si="0"/>
        <v/>
      </c>
      <c r="H17" s="104"/>
    </row>
    <row r="18" spans="1:8" ht="15.75" x14ac:dyDescent="0.3">
      <c r="A18" s="165">
        <v>9</v>
      </c>
      <c r="B18" s="151"/>
      <c r="C18" s="169"/>
      <c r="D18" s="170"/>
      <c r="E18" s="170"/>
      <c r="F18" s="170"/>
      <c r="G18" s="171" t="str">
        <f t="shared" si="0"/>
        <v/>
      </c>
      <c r="H18" s="104"/>
    </row>
    <row r="19" spans="1:8" ht="15.75" x14ac:dyDescent="0.3">
      <c r="A19" s="165">
        <v>10</v>
      </c>
      <c r="B19" s="151"/>
      <c r="C19" s="169"/>
      <c r="D19" s="170"/>
      <c r="E19" s="170"/>
      <c r="F19" s="170"/>
      <c r="G19" s="171" t="str">
        <f t="shared" si="0"/>
        <v/>
      </c>
      <c r="H19" s="104"/>
    </row>
    <row r="20" spans="1:8" ht="15.75" x14ac:dyDescent="0.3">
      <c r="A20" s="165">
        <v>11</v>
      </c>
      <c r="B20" s="151"/>
      <c r="C20" s="169"/>
      <c r="D20" s="170"/>
      <c r="E20" s="170"/>
      <c r="F20" s="170"/>
      <c r="G20" s="171" t="str">
        <f t="shared" si="0"/>
        <v/>
      </c>
      <c r="H20" s="104"/>
    </row>
    <row r="21" spans="1:8" ht="15.75" x14ac:dyDescent="0.3">
      <c r="A21" s="165">
        <v>12</v>
      </c>
      <c r="B21" s="151"/>
      <c r="C21" s="169"/>
      <c r="D21" s="170"/>
      <c r="E21" s="170"/>
      <c r="F21" s="170"/>
      <c r="G21" s="171" t="str">
        <f t="shared" si="0"/>
        <v/>
      </c>
      <c r="H21" s="104"/>
    </row>
    <row r="22" spans="1:8" ht="15.75" x14ac:dyDescent="0.3">
      <c r="A22" s="165">
        <v>13</v>
      </c>
      <c r="B22" s="151"/>
      <c r="C22" s="169"/>
      <c r="D22" s="170"/>
      <c r="E22" s="170"/>
      <c r="F22" s="170"/>
      <c r="G22" s="171" t="str">
        <f t="shared" si="0"/>
        <v/>
      </c>
      <c r="H22" s="104"/>
    </row>
    <row r="23" spans="1:8" ht="15.75" x14ac:dyDescent="0.3">
      <c r="A23" s="165">
        <v>14</v>
      </c>
      <c r="B23" s="151"/>
      <c r="C23" s="169"/>
      <c r="D23" s="170"/>
      <c r="E23" s="170"/>
      <c r="F23" s="170"/>
      <c r="G23" s="171" t="str">
        <f t="shared" si="0"/>
        <v/>
      </c>
      <c r="H23" s="104"/>
    </row>
    <row r="24" spans="1:8" ht="15.75" x14ac:dyDescent="0.3">
      <c r="A24" s="165">
        <v>15</v>
      </c>
      <c r="B24" s="151"/>
      <c r="C24" s="169"/>
      <c r="D24" s="170"/>
      <c r="E24" s="170"/>
      <c r="F24" s="170"/>
      <c r="G24" s="171" t="str">
        <f t="shared" si="0"/>
        <v/>
      </c>
      <c r="H24" s="104"/>
    </row>
    <row r="25" spans="1:8" ht="15.75" x14ac:dyDescent="0.3">
      <c r="A25" s="165">
        <v>16</v>
      </c>
      <c r="B25" s="151"/>
      <c r="C25" s="169"/>
      <c r="D25" s="170"/>
      <c r="E25" s="170"/>
      <c r="F25" s="170"/>
      <c r="G25" s="171" t="str">
        <f t="shared" si="0"/>
        <v/>
      </c>
      <c r="H25" s="104"/>
    </row>
    <row r="26" spans="1:8" ht="15.75" x14ac:dyDescent="0.3">
      <c r="A26" s="165">
        <v>17</v>
      </c>
      <c r="B26" s="151"/>
      <c r="C26" s="169"/>
      <c r="D26" s="170"/>
      <c r="E26" s="170"/>
      <c r="F26" s="170"/>
      <c r="G26" s="171" t="str">
        <f t="shared" si="0"/>
        <v/>
      </c>
      <c r="H26" s="104"/>
    </row>
    <row r="27" spans="1:8" ht="15.75" x14ac:dyDescent="0.3">
      <c r="A27" s="165">
        <v>18</v>
      </c>
      <c r="B27" s="151"/>
      <c r="C27" s="169"/>
      <c r="D27" s="170"/>
      <c r="E27" s="170"/>
      <c r="F27" s="170"/>
      <c r="G27" s="171" t="str">
        <f t="shared" si="0"/>
        <v/>
      </c>
      <c r="H27" s="104"/>
    </row>
    <row r="28" spans="1:8" ht="15.75" x14ac:dyDescent="0.3">
      <c r="A28" s="165">
        <v>19</v>
      </c>
      <c r="B28" s="151"/>
      <c r="C28" s="169"/>
      <c r="D28" s="170"/>
      <c r="E28" s="170"/>
      <c r="F28" s="170"/>
      <c r="G28" s="171" t="str">
        <f t="shared" si="0"/>
        <v/>
      </c>
      <c r="H28" s="104"/>
    </row>
    <row r="29" spans="1:8" ht="15.75" x14ac:dyDescent="0.3">
      <c r="A29" s="165">
        <v>20</v>
      </c>
      <c r="B29" s="151"/>
      <c r="C29" s="169"/>
      <c r="D29" s="170"/>
      <c r="E29" s="170"/>
      <c r="F29" s="170"/>
      <c r="G29" s="171" t="str">
        <f t="shared" si="0"/>
        <v/>
      </c>
      <c r="H29" s="104"/>
    </row>
    <row r="30" spans="1:8" ht="15.75" x14ac:dyDescent="0.3">
      <c r="A30" s="165">
        <v>21</v>
      </c>
      <c r="B30" s="151"/>
      <c r="C30" s="172"/>
      <c r="D30" s="173"/>
      <c r="E30" s="173"/>
      <c r="F30" s="173"/>
      <c r="G30" s="171" t="str">
        <f t="shared" si="0"/>
        <v/>
      </c>
      <c r="H30" s="104"/>
    </row>
    <row r="31" spans="1:8" ht="15.75" x14ac:dyDescent="0.3">
      <c r="A31" s="165">
        <v>22</v>
      </c>
      <c r="B31" s="151"/>
      <c r="C31" s="172"/>
      <c r="D31" s="173"/>
      <c r="E31" s="173"/>
      <c r="F31" s="173"/>
      <c r="G31" s="171" t="str">
        <f t="shared" si="0"/>
        <v/>
      </c>
      <c r="H31" s="104"/>
    </row>
    <row r="32" spans="1:8" ht="15.75" x14ac:dyDescent="0.3">
      <c r="A32" s="165">
        <v>23</v>
      </c>
      <c r="B32" s="151"/>
      <c r="C32" s="172"/>
      <c r="D32" s="173"/>
      <c r="E32" s="173"/>
      <c r="F32" s="173"/>
      <c r="G32" s="171" t="str">
        <f t="shared" si="0"/>
        <v/>
      </c>
      <c r="H32" s="104"/>
    </row>
    <row r="33" spans="1:10" ht="15.75" x14ac:dyDescent="0.3">
      <c r="A33" s="165">
        <v>24</v>
      </c>
      <c r="B33" s="151"/>
      <c r="C33" s="172"/>
      <c r="D33" s="173"/>
      <c r="E33" s="173"/>
      <c r="F33" s="173"/>
      <c r="G33" s="171" t="str">
        <f t="shared" si="0"/>
        <v/>
      </c>
      <c r="H33" s="104"/>
    </row>
    <row r="34" spans="1:10" ht="15.75" x14ac:dyDescent="0.3">
      <c r="A34" s="165">
        <v>25</v>
      </c>
      <c r="B34" s="151"/>
      <c r="C34" s="172"/>
      <c r="D34" s="173"/>
      <c r="E34" s="173"/>
      <c r="F34" s="173"/>
      <c r="G34" s="171" t="str">
        <f t="shared" si="0"/>
        <v/>
      </c>
      <c r="H34" s="104"/>
    </row>
    <row r="35" spans="1:10" ht="15.75" x14ac:dyDescent="0.3">
      <c r="A35" s="165">
        <v>26</v>
      </c>
      <c r="B35" s="151"/>
      <c r="C35" s="172"/>
      <c r="D35" s="173"/>
      <c r="E35" s="173"/>
      <c r="F35" s="173"/>
      <c r="G35" s="171" t="str">
        <f t="shared" si="0"/>
        <v/>
      </c>
      <c r="H35" s="104"/>
    </row>
    <row r="36" spans="1:10" ht="15.75" x14ac:dyDescent="0.3">
      <c r="A36" s="165">
        <v>27</v>
      </c>
      <c r="B36" s="151"/>
      <c r="C36" s="172"/>
      <c r="D36" s="173"/>
      <c r="E36" s="173"/>
      <c r="F36" s="173"/>
      <c r="G36" s="171" t="str">
        <f t="shared" si="0"/>
        <v/>
      </c>
      <c r="H36" s="104"/>
    </row>
    <row r="37" spans="1:10" ht="15.75" x14ac:dyDescent="0.3">
      <c r="A37" s="165">
        <v>28</v>
      </c>
      <c r="B37" s="151"/>
      <c r="C37" s="172"/>
      <c r="D37" s="173"/>
      <c r="E37" s="173"/>
      <c r="F37" s="173"/>
      <c r="G37" s="171" t="str">
        <f t="shared" si="0"/>
        <v/>
      </c>
      <c r="H37" s="104"/>
    </row>
    <row r="38" spans="1:10" ht="15.75" x14ac:dyDescent="0.3">
      <c r="A38" s="165">
        <v>29</v>
      </c>
      <c r="B38" s="151"/>
      <c r="C38" s="172"/>
      <c r="D38" s="173"/>
      <c r="E38" s="173"/>
      <c r="F38" s="173"/>
      <c r="G38" s="171" t="str">
        <f t="shared" si="0"/>
        <v/>
      </c>
      <c r="H38" s="104"/>
    </row>
    <row r="39" spans="1:10" ht="15.75" x14ac:dyDescent="0.3">
      <c r="A39" s="165" t="s">
        <v>261</v>
      </c>
      <c r="B39" s="151"/>
      <c r="C39" s="172"/>
      <c r="D39" s="173"/>
      <c r="E39" s="173"/>
      <c r="F39" s="173"/>
      <c r="G39" s="171" t="str">
        <f>IF(ISBLANK(B39),"",#REF!+C39-D39)</f>
        <v/>
      </c>
      <c r="H39" s="104"/>
    </row>
    <row r="40" spans="1:10" x14ac:dyDescent="0.3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4"/>
    </row>
    <row r="44" spans="1:10" x14ac:dyDescent="0.3">
      <c r="B44" s="182" t="s">
        <v>96</v>
      </c>
      <c r="F44" s="183"/>
    </row>
    <row r="45" spans="1:10" x14ac:dyDescent="0.3">
      <c r="F45" s="181"/>
      <c r="G45" s="181"/>
      <c r="H45" s="181"/>
      <c r="I45" s="181"/>
      <c r="J45" s="181"/>
    </row>
    <row r="46" spans="1:10" x14ac:dyDescent="0.3">
      <c r="C46" s="184"/>
      <c r="F46" s="184"/>
      <c r="G46" s="185"/>
      <c r="H46" s="181"/>
      <c r="I46" s="181"/>
      <c r="J46" s="181"/>
    </row>
    <row r="47" spans="1:10" x14ac:dyDescent="0.3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 x14ac:dyDescent="0.3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 x14ac:dyDescent="0.3">
      <c r="B49" s="180"/>
    </row>
    <row r="50" spans="2:2" s="181" customFormat="1" ht="12.75" x14ac:dyDescent="0.2"/>
    <row r="51" spans="2:2" s="181" customFormat="1" ht="12.75" x14ac:dyDescent="0.2"/>
    <row r="52" spans="2:2" s="181" customFormat="1" ht="12.75" x14ac:dyDescent="0.2"/>
    <row r="53" spans="2:2" s="181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83" t="s">
        <v>97</v>
      </c>
      <c r="J1" s="483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67" t="str">
        <f>'ფორმა N1'!L2</f>
        <v>22/09/2020--12/10/2020</v>
      </c>
      <c r="J2" s="468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პ/გ "სამართლიანობისთვის"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82" t="s">
        <v>208</v>
      </c>
      <c r="C7" s="482"/>
      <c r="D7" s="482" t="s">
        <v>275</v>
      </c>
      <c r="E7" s="482"/>
      <c r="F7" s="482" t="s">
        <v>276</v>
      </c>
      <c r="G7" s="482"/>
      <c r="H7" s="150" t="s">
        <v>262</v>
      </c>
      <c r="I7" s="482" t="s">
        <v>211</v>
      </c>
      <c r="J7" s="482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0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 x14ac:dyDescent="0.2">
      <c r="A10" s="61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 x14ac:dyDescent="0.2">
      <c r="A14" s="61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 x14ac:dyDescent="0.2">
      <c r="A17" s="61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 x14ac:dyDescent="0.2">
      <c r="A19" s="61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 x14ac:dyDescent="0.2">
      <c r="A24" s="60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1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2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G28" sqref="G28"/>
    </sheetView>
  </sheetViews>
  <sheetFormatPr defaultRowHeight="12.75" x14ac:dyDescent="0.2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 x14ac:dyDescent="0.2">
      <c r="A1" s="189" t="s">
        <v>459</v>
      </c>
      <c r="B1" s="189"/>
      <c r="C1" s="190"/>
      <c r="D1" s="190"/>
      <c r="E1" s="190"/>
      <c r="F1" s="190"/>
      <c r="G1" s="190"/>
      <c r="H1" s="190"/>
      <c r="I1" s="360" t="s">
        <v>97</v>
      </c>
    </row>
    <row r="2" spans="1:9" ht="15" x14ac:dyDescent="0.3">
      <c r="A2" s="147" t="s">
        <v>128</v>
      </c>
      <c r="B2" s="147"/>
      <c r="C2" s="190"/>
      <c r="D2" s="190"/>
      <c r="E2" s="190"/>
      <c r="F2" s="190"/>
      <c r="G2" s="190"/>
      <c r="H2" s="190"/>
      <c r="I2" s="357" t="str">
        <f>'ფორმა N1'!L2</f>
        <v>22/09/2020--12/10/2020</v>
      </c>
    </row>
    <row r="3" spans="1:9" ht="15" x14ac:dyDescent="0.2">
      <c r="A3" s="190"/>
      <c r="B3" s="190"/>
      <c r="C3" s="190"/>
      <c r="D3" s="190"/>
      <c r="E3" s="190"/>
      <c r="F3" s="190"/>
      <c r="G3" s="190"/>
      <c r="H3" s="190"/>
      <c r="I3" s="140"/>
    </row>
    <row r="4" spans="1:9" ht="15" x14ac:dyDescent="0.3">
      <c r="A4" s="113" t="s">
        <v>257</v>
      </c>
      <c r="B4" s="113"/>
      <c r="C4" s="113"/>
      <c r="D4" s="113"/>
      <c r="E4" s="369"/>
      <c r="F4" s="191"/>
      <c r="G4" s="190"/>
      <c r="H4" s="190"/>
      <c r="I4" s="191"/>
    </row>
    <row r="5" spans="1:9" s="374" customFormat="1" ht="15" x14ac:dyDescent="0.3">
      <c r="A5" s="370" t="str">
        <f>'ფორმა N1'!A5</f>
        <v>პ/გ "სამართლიანობისთვის"</v>
      </c>
      <c r="B5" s="370"/>
      <c r="C5" s="371"/>
      <c r="D5" s="371"/>
      <c r="E5" s="371"/>
      <c r="F5" s="372"/>
      <c r="G5" s="373"/>
      <c r="H5" s="373"/>
      <c r="I5" s="372"/>
    </row>
    <row r="6" spans="1:9" ht="13.5" x14ac:dyDescent="0.2">
      <c r="A6" s="141"/>
      <c r="B6" s="141"/>
      <c r="C6" s="375"/>
      <c r="D6" s="375"/>
      <c r="E6" s="375"/>
      <c r="F6" s="190"/>
      <c r="G6" s="190"/>
      <c r="H6" s="190"/>
      <c r="I6" s="190"/>
    </row>
    <row r="7" spans="1:9" ht="60" x14ac:dyDescent="0.2">
      <c r="A7" s="376" t="s">
        <v>64</v>
      </c>
      <c r="B7" s="376" t="s">
        <v>450</v>
      </c>
      <c r="C7" s="377" t="s">
        <v>451</v>
      </c>
      <c r="D7" s="377" t="s">
        <v>452</v>
      </c>
      <c r="E7" s="377" t="s">
        <v>453</v>
      </c>
      <c r="F7" s="377" t="s">
        <v>346</v>
      </c>
      <c r="G7" s="377" t="s">
        <v>454</v>
      </c>
      <c r="H7" s="377" t="s">
        <v>455</v>
      </c>
      <c r="I7" s="377" t="s">
        <v>456</v>
      </c>
    </row>
    <row r="8" spans="1:9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30" x14ac:dyDescent="0.2">
      <c r="A9" s="378">
        <v>1</v>
      </c>
      <c r="B9" s="378" t="s">
        <v>534</v>
      </c>
      <c r="C9" s="379" t="s">
        <v>536</v>
      </c>
      <c r="D9" s="379" t="s">
        <v>537</v>
      </c>
      <c r="E9" s="446">
        <v>44099</v>
      </c>
      <c r="F9" s="379" t="s">
        <v>538</v>
      </c>
      <c r="G9" s="379">
        <v>1750</v>
      </c>
      <c r="H9" s="379">
        <v>18001016365</v>
      </c>
      <c r="I9" s="379" t="s">
        <v>535</v>
      </c>
    </row>
    <row r="10" spans="1:9" ht="15" x14ac:dyDescent="0.2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9" ht="15" x14ac:dyDescent="0.2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9" ht="15" x14ac:dyDescent="0.2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9" ht="15" x14ac:dyDescent="0.2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 x14ac:dyDescent="0.2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 x14ac:dyDescent="0.2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 x14ac:dyDescent="0.2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 x14ac:dyDescent="0.2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 x14ac:dyDescent="0.2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 x14ac:dyDescent="0.2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 x14ac:dyDescent="0.2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 x14ac:dyDescent="0.2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 x14ac:dyDescent="0.2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 x14ac:dyDescent="0.2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 x14ac:dyDescent="0.2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 x14ac:dyDescent="0.2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 x14ac:dyDescent="0.2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 x14ac:dyDescent="0.2">
      <c r="A27" s="378" t="s">
        <v>261</v>
      </c>
      <c r="B27" s="378"/>
      <c r="C27" s="379"/>
      <c r="D27" s="379"/>
      <c r="E27" s="379"/>
      <c r="F27" s="379"/>
      <c r="G27" s="379">
        <f>SUM(G9:G23)</f>
        <v>1750</v>
      </c>
      <c r="H27" s="379"/>
      <c r="I27" s="379"/>
    </row>
    <row r="28" spans="1:9" x14ac:dyDescent="0.2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x14ac:dyDescent="0.2">
      <c r="A30" s="380"/>
      <c r="B30" s="380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84"/>
      <c r="E32" s="484"/>
      <c r="G32" s="195"/>
      <c r="H32" s="382"/>
    </row>
    <row r="33" spans="3:8" ht="15" x14ac:dyDescent="0.3">
      <c r="C33" s="21"/>
      <c r="D33" s="485" t="s">
        <v>251</v>
      </c>
      <c r="E33" s="485"/>
      <c r="G33" s="486" t="s">
        <v>457</v>
      </c>
      <c r="H33" s="486"/>
    </row>
    <row r="34" spans="3:8" ht="15" x14ac:dyDescent="0.3">
      <c r="C34" s="21"/>
      <c r="D34" s="21"/>
      <c r="E34" s="21"/>
      <c r="G34" s="487"/>
      <c r="H34" s="487"/>
    </row>
    <row r="35" spans="3:8" ht="15" x14ac:dyDescent="0.3">
      <c r="C35" s="21"/>
      <c r="D35" s="488" t="s">
        <v>127</v>
      </c>
      <c r="E35" s="488"/>
      <c r="G35" s="487"/>
      <c r="H35" s="48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6" customFormat="1" ht="15" x14ac:dyDescent="0.2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60" t="s">
        <v>97</v>
      </c>
    </row>
    <row r="2" spans="1:12" s="196" customFormat="1" ht="15" x14ac:dyDescent="0.3">
      <c r="A2" s="147" t="s">
        <v>128</v>
      </c>
      <c r="B2" s="147"/>
      <c r="C2" s="147"/>
      <c r="D2" s="190"/>
      <c r="E2" s="190"/>
      <c r="F2" s="190"/>
      <c r="G2" s="190"/>
      <c r="H2" s="190"/>
      <c r="I2" s="190"/>
      <c r="J2" s="190"/>
      <c r="K2" s="357" t="str">
        <f>'ფორმა N1'!L2</f>
        <v>22/09/2020--12/10/2020</v>
      </c>
    </row>
    <row r="3" spans="1:12" s="196" customFormat="1" ht="15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0"/>
      <c r="L3" s="374"/>
    </row>
    <row r="4" spans="1:12" s="196" customFormat="1" ht="15" x14ac:dyDescent="0.3">
      <c r="A4" s="113" t="s">
        <v>257</v>
      </c>
      <c r="B4" s="113"/>
      <c r="C4" s="113"/>
      <c r="D4" s="113"/>
      <c r="E4" s="113"/>
      <c r="F4" s="369"/>
      <c r="G4" s="191"/>
      <c r="H4" s="190"/>
      <c r="I4" s="190"/>
      <c r="J4" s="190"/>
      <c r="K4" s="190"/>
    </row>
    <row r="5" spans="1:12" ht="15" x14ac:dyDescent="0.3">
      <c r="A5" s="370" t="str">
        <f>'ფორმა N1'!A5</f>
        <v>პ/გ "სამართლიანობისთვის"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6" customFormat="1" ht="13.5" x14ac:dyDescent="0.2">
      <c r="A6" s="141"/>
      <c r="B6" s="141"/>
      <c r="C6" s="141"/>
      <c r="D6" s="375"/>
      <c r="E6" s="375"/>
      <c r="F6" s="375"/>
      <c r="G6" s="190"/>
      <c r="H6" s="190"/>
      <c r="I6" s="190"/>
      <c r="J6" s="190"/>
      <c r="K6" s="190"/>
    </row>
    <row r="7" spans="1:12" s="196" customFormat="1" ht="60" x14ac:dyDescent="0.2">
      <c r="A7" s="376" t="s">
        <v>64</v>
      </c>
      <c r="B7" s="376" t="s">
        <v>450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458</v>
      </c>
      <c r="I7" s="377" t="s">
        <v>227</v>
      </c>
      <c r="J7" s="377" t="s">
        <v>455</v>
      </c>
      <c r="K7" s="377" t="s">
        <v>456</v>
      </c>
    </row>
    <row r="8" spans="1:12" s="196" customFormat="1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6" customFormat="1" ht="15" x14ac:dyDescent="0.2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6" customFormat="1" ht="15" x14ac:dyDescent="0.2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6" customFormat="1" ht="15" x14ac:dyDescent="0.2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6" customFormat="1" ht="15" x14ac:dyDescent="0.2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6" customFormat="1" ht="15" x14ac:dyDescent="0.2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6" customFormat="1" ht="15" x14ac:dyDescent="0.2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6" customFormat="1" ht="15" x14ac:dyDescent="0.2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6" customFormat="1" ht="15" x14ac:dyDescent="0.2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6" customFormat="1" ht="15" x14ac:dyDescent="0.2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6" customFormat="1" ht="15" x14ac:dyDescent="0.2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6" customFormat="1" ht="15" x14ac:dyDescent="0.2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6" customFormat="1" ht="15" x14ac:dyDescent="0.2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6" customFormat="1" ht="15" x14ac:dyDescent="0.2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6" customFormat="1" ht="15" x14ac:dyDescent="0.2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6" customFormat="1" ht="15" x14ac:dyDescent="0.2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6" customFormat="1" ht="15" x14ac:dyDescent="0.2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6" customFormat="1" ht="15" x14ac:dyDescent="0.2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6" customFormat="1" ht="15" x14ac:dyDescent="0.2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6" customFormat="1" ht="15" x14ac:dyDescent="0.2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 x14ac:dyDescent="0.2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 x14ac:dyDescent="0.2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 x14ac:dyDescent="0.3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 x14ac:dyDescent="0.3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 x14ac:dyDescent="0.3">
      <c r="D33" s="385"/>
      <c r="E33" s="390" t="s">
        <v>251</v>
      </c>
      <c r="F33" s="385"/>
      <c r="H33" s="391" t="s">
        <v>256</v>
      </c>
      <c r="I33" s="391"/>
    </row>
    <row r="34" spans="4:9" ht="15" x14ac:dyDescent="0.3">
      <c r="D34" s="385"/>
      <c r="E34" s="392" t="s">
        <v>127</v>
      </c>
      <c r="F34" s="385"/>
      <c r="H34" s="385" t="s">
        <v>252</v>
      </c>
      <c r="I34" s="385"/>
    </row>
    <row r="35" spans="4:9" ht="15" x14ac:dyDescent="0.3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 x14ac:dyDescent="0.2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201" t="str">
        <f>'ფორმა N1'!L2</f>
        <v>22/09/2020--12/10/2020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1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2" t="str">
        <f>'ფორმა N1'!A5</f>
        <v>პ/გ "სამართლიანობისთვის"</v>
      </c>
      <c r="B5" s="79"/>
      <c r="C5" s="79"/>
      <c r="D5" s="204"/>
      <c r="E5" s="204"/>
      <c r="F5" s="204"/>
      <c r="G5" s="204"/>
      <c r="H5" s="204"/>
      <c r="I5" s="203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 x14ac:dyDescent="0.3">
      <c r="A32" s="180"/>
      <c r="B32" s="180"/>
      <c r="C32" s="184"/>
      <c r="D32" s="180"/>
      <c r="F32" s="184"/>
      <c r="G32" s="211"/>
    </row>
    <row r="33" spans="2:6" ht="15" x14ac:dyDescent="0.3">
      <c r="B33" s="180"/>
      <c r="C33" s="186" t="s">
        <v>251</v>
      </c>
      <c r="D33" s="180"/>
      <c r="F33" s="187" t="s">
        <v>256</v>
      </c>
    </row>
    <row r="34" spans="2:6" ht="15" x14ac:dyDescent="0.3">
      <c r="B34" s="180"/>
      <c r="C34" s="188" t="s">
        <v>127</v>
      </c>
      <c r="D34" s="180"/>
      <c r="F34" s="180" t="s">
        <v>252</v>
      </c>
    </row>
    <row r="35" spans="2:6" ht="15" x14ac:dyDescent="0.3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9" t="s">
        <v>186</v>
      </c>
      <c r="J1" s="160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1" t="str">
        <f>'ფორმა N1'!L2</f>
        <v>22/09/2020--12/10/2020</v>
      </c>
      <c r="J2" s="160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2" t="str">
        <f>'ფორმა N1'!A5</f>
        <v>პ/გ "სამართლიანობისთვის"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2" t="s">
        <v>64</v>
      </c>
      <c r="B8" s="350" t="s">
        <v>344</v>
      </c>
      <c r="C8" s="351" t="s">
        <v>381</v>
      </c>
      <c r="D8" s="351" t="s">
        <v>382</v>
      </c>
      <c r="E8" s="351" t="s">
        <v>345</v>
      </c>
      <c r="F8" s="351" t="s">
        <v>358</v>
      </c>
      <c r="G8" s="351" t="s">
        <v>359</v>
      </c>
      <c r="H8" s="351" t="s">
        <v>383</v>
      </c>
      <c r="I8" s="163" t="s">
        <v>360</v>
      </c>
      <c r="J8" s="104"/>
    </row>
    <row r="9" spans="1:10" x14ac:dyDescent="0.3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4"/>
    </row>
    <row r="10" spans="1:10" x14ac:dyDescent="0.3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4"/>
    </row>
    <row r="11" spans="1:10" x14ac:dyDescent="0.3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4"/>
    </row>
    <row r="12" spans="1:10" x14ac:dyDescent="0.3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4"/>
    </row>
    <row r="13" spans="1:10" x14ac:dyDescent="0.3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4"/>
    </row>
    <row r="14" spans="1:10" x14ac:dyDescent="0.3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4"/>
    </row>
    <row r="15" spans="1:10" x14ac:dyDescent="0.3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4"/>
    </row>
    <row r="16" spans="1:10" x14ac:dyDescent="0.3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4"/>
    </row>
    <row r="17" spans="1:10" x14ac:dyDescent="0.3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4"/>
    </row>
    <row r="18" spans="1:10" x14ac:dyDescent="0.3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4"/>
    </row>
    <row r="19" spans="1:10" x14ac:dyDescent="0.3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4"/>
    </row>
    <row r="20" spans="1:10" x14ac:dyDescent="0.3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4"/>
    </row>
    <row r="21" spans="1:10" x14ac:dyDescent="0.3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4"/>
    </row>
    <row r="22" spans="1:10" x14ac:dyDescent="0.3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4"/>
    </row>
    <row r="23" spans="1:10" x14ac:dyDescent="0.3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4"/>
    </row>
    <row r="24" spans="1:10" x14ac:dyDescent="0.3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4"/>
    </row>
    <row r="25" spans="1:10" x14ac:dyDescent="0.3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4"/>
    </row>
    <row r="26" spans="1:10" x14ac:dyDescent="0.3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4"/>
    </row>
    <row r="27" spans="1:10" x14ac:dyDescent="0.3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4"/>
    </row>
    <row r="28" spans="1:10" x14ac:dyDescent="0.3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4"/>
    </row>
    <row r="29" spans="1:10" x14ac:dyDescent="0.3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4"/>
    </row>
    <row r="30" spans="1:10" x14ac:dyDescent="0.3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4"/>
    </row>
    <row r="31" spans="1:10" x14ac:dyDescent="0.3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4"/>
    </row>
    <row r="32" spans="1:10" x14ac:dyDescent="0.3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4"/>
    </row>
    <row r="33" spans="1:12" x14ac:dyDescent="0.3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4"/>
    </row>
    <row r="34" spans="1:12" x14ac:dyDescent="0.3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4"/>
    </row>
    <row r="35" spans="1:12" x14ac:dyDescent="0.3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4"/>
    </row>
    <row r="36" spans="1:12" x14ac:dyDescent="0.3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4"/>
    </row>
    <row r="37" spans="1:12" x14ac:dyDescent="0.3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4"/>
    </row>
    <row r="38" spans="1:12" x14ac:dyDescent="0.3">
      <c r="A38" s="165" t="s">
        <v>261</v>
      </c>
      <c r="B38" s="193"/>
      <c r="C38" s="173"/>
      <c r="D38" s="173"/>
      <c r="E38" s="172"/>
      <c r="F38" s="172"/>
      <c r="G38" s="242"/>
      <c r="H38" s="251" t="s">
        <v>374</v>
      </c>
      <c r="I38" s="355">
        <f>SUM(I9:I37)</f>
        <v>0</v>
      </c>
      <c r="J38" s="104"/>
    </row>
    <row r="40" spans="1:12" x14ac:dyDescent="0.3">
      <c r="A40" s="180" t="s">
        <v>396</v>
      </c>
    </row>
    <row r="42" spans="1:12" x14ac:dyDescent="0.3">
      <c r="B42" s="182" t="s">
        <v>96</v>
      </c>
      <c r="F42" s="183"/>
    </row>
    <row r="43" spans="1:12" x14ac:dyDescent="0.3">
      <c r="F43" s="181"/>
      <c r="I43" s="181"/>
      <c r="J43" s="181"/>
      <c r="K43" s="181"/>
      <c r="L43" s="181"/>
    </row>
    <row r="44" spans="1:12" x14ac:dyDescent="0.3">
      <c r="C44" s="184"/>
      <c r="F44" s="184"/>
      <c r="G44" s="184"/>
      <c r="H44" s="187"/>
      <c r="I44" s="185"/>
      <c r="J44" s="181"/>
      <c r="K44" s="181"/>
      <c r="L44" s="181"/>
    </row>
    <row r="45" spans="1:12" x14ac:dyDescent="0.3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 x14ac:dyDescent="0.3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 x14ac:dyDescent="0.3">
      <c r="B47" s="180"/>
      <c r="C47" s="188"/>
      <c r="G47" s="188"/>
      <c r="H47" s="188"/>
    </row>
    <row r="48" spans="1:12" s="181" customFormat="1" ht="12.75" x14ac:dyDescent="0.2"/>
    <row r="49" s="181" customFormat="1" ht="12.75" x14ac:dyDescent="0.2"/>
    <row r="50" s="181" customFormat="1" ht="12.75" x14ac:dyDescent="0.2"/>
    <row r="51" s="18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 x14ac:dyDescent="0.3">
      <c r="A1" s="490" t="s">
        <v>460</v>
      </c>
      <c r="B1" s="490"/>
      <c r="C1" s="360" t="s">
        <v>97</v>
      </c>
    </row>
    <row r="2" spans="1:3" s="6" customFormat="1" ht="15" x14ac:dyDescent="0.3">
      <c r="A2" s="490"/>
      <c r="B2" s="490"/>
      <c r="C2" s="357" t="str">
        <f>'ფორმა N1'!L2</f>
        <v>22/09/2020--12/10/2020</v>
      </c>
    </row>
    <row r="3" spans="1:3" s="6" customFormat="1" ht="15" x14ac:dyDescent="0.3">
      <c r="A3" s="393" t="s">
        <v>128</v>
      </c>
      <c r="B3" s="358"/>
      <c r="C3" s="359"/>
    </row>
    <row r="4" spans="1:3" s="6" customFormat="1" ht="15" x14ac:dyDescent="0.3">
      <c r="A4" s="113"/>
      <c r="B4" s="358"/>
      <c r="C4" s="359"/>
    </row>
    <row r="5" spans="1:3" s="21" customFormat="1" ht="15" x14ac:dyDescent="0.3">
      <c r="A5" s="491" t="s">
        <v>257</v>
      </c>
      <c r="B5" s="491"/>
      <c r="C5" s="113"/>
    </row>
    <row r="6" spans="1:3" s="21" customFormat="1" ht="15" x14ac:dyDescent="0.3">
      <c r="A6" s="492" t="str">
        <f>'ფორმა N1'!A5</f>
        <v>პ/გ "სამართლიანობისთვის"</v>
      </c>
      <c r="B6" s="492"/>
      <c r="C6" s="113"/>
    </row>
    <row r="7" spans="1:3" x14ac:dyDescent="0.2">
      <c r="A7" s="394"/>
      <c r="B7" s="394"/>
      <c r="C7" s="394"/>
    </row>
    <row r="8" spans="1:3" x14ac:dyDescent="0.2">
      <c r="A8" s="394"/>
      <c r="B8" s="394"/>
      <c r="C8" s="394"/>
    </row>
    <row r="9" spans="1:3" ht="30" customHeight="1" x14ac:dyDescent="0.2">
      <c r="A9" s="395" t="s">
        <v>64</v>
      </c>
      <c r="B9" s="395" t="s">
        <v>11</v>
      </c>
      <c r="C9" s="396" t="s">
        <v>9</v>
      </c>
    </row>
    <row r="10" spans="1:3" ht="15" x14ac:dyDescent="0.3">
      <c r="A10" s="397">
        <v>1</v>
      </c>
      <c r="B10" s="398" t="s">
        <v>57</v>
      </c>
      <c r="C10" s="413">
        <f>'ფორმა N4'!D9+'ფორმა N5'!D9</f>
        <v>14022.48</v>
      </c>
    </row>
    <row r="11" spans="1:3" ht="15" x14ac:dyDescent="0.3">
      <c r="A11" s="400">
        <v>1.1000000000000001</v>
      </c>
      <c r="B11" s="398" t="s">
        <v>461</v>
      </c>
      <c r="C11" s="414">
        <f>'ფორმა N4'!D37+'ფორმა N5'!D37</f>
        <v>9197</v>
      </c>
    </row>
    <row r="12" spans="1:3" ht="15" x14ac:dyDescent="0.3">
      <c r="A12" s="401" t="s">
        <v>30</v>
      </c>
      <c r="B12" s="398" t="s">
        <v>462</v>
      </c>
      <c r="C12" s="414">
        <f>'ფორმა N4'!D38+'ფორმა N5'!D38</f>
        <v>0</v>
      </c>
    </row>
    <row r="13" spans="1:3" ht="15" x14ac:dyDescent="0.3">
      <c r="A13" s="400">
        <v>1.2</v>
      </c>
      <c r="B13" s="398" t="s">
        <v>58</v>
      </c>
      <c r="C13" s="414">
        <f>'ფორმა N4'!D10+'ფორმა N5'!D10</f>
        <v>875</v>
      </c>
    </row>
    <row r="14" spans="1:3" ht="15" x14ac:dyDescent="0.3">
      <c r="A14" s="400">
        <v>1.3</v>
      </c>
      <c r="B14" s="398" t="s">
        <v>463</v>
      </c>
      <c r="C14" s="414">
        <f>'ფორმა N4'!D15+'ფორმა N5'!D15</f>
        <v>0</v>
      </c>
    </row>
    <row r="15" spans="1:3" ht="15" x14ac:dyDescent="0.2">
      <c r="A15" s="489"/>
      <c r="B15" s="489"/>
      <c r="C15" s="489"/>
    </row>
    <row r="16" spans="1:3" ht="30" customHeight="1" x14ac:dyDescent="0.2">
      <c r="A16" s="395" t="s">
        <v>64</v>
      </c>
      <c r="B16" s="395" t="s">
        <v>232</v>
      </c>
      <c r="C16" s="396" t="s">
        <v>67</v>
      </c>
    </row>
    <row r="17" spans="1:4" ht="15" x14ac:dyDescent="0.3">
      <c r="A17" s="397">
        <v>2</v>
      </c>
      <c r="B17" s="398" t="s">
        <v>464</v>
      </c>
      <c r="C17" s="399">
        <f>'ფორმა N2'!D9+'ფორმა N2'!C26+'ფორმა N3'!D9+'ფორმა N3'!C26</f>
        <v>17900</v>
      </c>
    </row>
    <row r="18" spans="1:4" ht="15" x14ac:dyDescent="0.3">
      <c r="A18" s="402">
        <v>2.1</v>
      </c>
      <c r="B18" s="398" t="s">
        <v>465</v>
      </c>
      <c r="C18" s="398">
        <f>'ფორმა N2'!D17+'ფორმა N3'!D17</f>
        <v>0</v>
      </c>
    </row>
    <row r="19" spans="1:4" ht="15" x14ac:dyDescent="0.3">
      <c r="A19" s="402">
        <v>2.2000000000000002</v>
      </c>
      <c r="B19" s="398" t="s">
        <v>466</v>
      </c>
      <c r="C19" s="398">
        <f>'ფორმა N2'!D18+'ფორმა N3'!D18</f>
        <v>0</v>
      </c>
    </row>
    <row r="20" spans="1:4" ht="15" x14ac:dyDescent="0.3">
      <c r="A20" s="402">
        <v>2.2999999999999998</v>
      </c>
      <c r="B20" s="398" t="s">
        <v>467</v>
      </c>
      <c r="C20" s="403">
        <f>SUM(C21:C25)</f>
        <v>17900</v>
      </c>
    </row>
    <row r="21" spans="1:4" ht="15" x14ac:dyDescent="0.3">
      <c r="A21" s="401" t="s">
        <v>468</v>
      </c>
      <c r="B21" s="404" t="s">
        <v>469</v>
      </c>
      <c r="C21" s="398">
        <f>'ფორმა N2'!D13+'ფორმა N3'!D13</f>
        <v>17900</v>
      </c>
    </row>
    <row r="22" spans="1:4" ht="15" x14ac:dyDescent="0.3">
      <c r="A22" s="401" t="s">
        <v>470</v>
      </c>
      <c r="B22" s="404" t="s">
        <v>471</v>
      </c>
      <c r="C22" s="398">
        <f>'ფორმა N2'!C27+'ფორმა N3'!C27</f>
        <v>0</v>
      </c>
    </row>
    <row r="23" spans="1:4" ht="15" x14ac:dyDescent="0.3">
      <c r="A23" s="401" t="s">
        <v>472</v>
      </c>
      <c r="B23" s="404" t="s">
        <v>473</v>
      </c>
      <c r="C23" s="398">
        <f>'ფორმა N2'!D14+'ფორმა N3'!D14</f>
        <v>0</v>
      </c>
    </row>
    <row r="24" spans="1:4" ht="15" x14ac:dyDescent="0.3">
      <c r="A24" s="401" t="s">
        <v>474</v>
      </c>
      <c r="B24" s="404" t="s">
        <v>475</v>
      </c>
      <c r="C24" s="398">
        <f>'ფორმა N2'!C31+'ფორმა N3'!C31</f>
        <v>0</v>
      </c>
    </row>
    <row r="25" spans="1:4" ht="15" x14ac:dyDescent="0.3">
      <c r="A25" s="401" t="s">
        <v>476</v>
      </c>
      <c r="B25" s="404" t="s">
        <v>477</v>
      </c>
      <c r="C25" s="398">
        <f>'ფორმა N2'!D11+'ფორმა N3'!D11</f>
        <v>0</v>
      </c>
    </row>
    <row r="26" spans="1:4" ht="15" x14ac:dyDescent="0.3">
      <c r="A26" s="411"/>
      <c r="B26" s="410"/>
      <c r="C26" s="409"/>
    </row>
    <row r="27" spans="1:4" ht="15" x14ac:dyDescent="0.3">
      <c r="A27" s="411"/>
      <c r="B27" s="410"/>
      <c r="C27" s="409"/>
    </row>
    <row r="28" spans="1:4" ht="15" x14ac:dyDescent="0.3">
      <c r="A28" s="21"/>
      <c r="B28" s="21"/>
      <c r="C28" s="21"/>
      <c r="D28" s="408"/>
    </row>
    <row r="29" spans="1:4" ht="15" x14ac:dyDescent="0.3">
      <c r="A29" s="194" t="s">
        <v>96</v>
      </c>
      <c r="B29" s="21"/>
      <c r="C29" s="21"/>
      <c r="D29" s="408"/>
    </row>
    <row r="30" spans="1:4" ht="15" x14ac:dyDescent="0.3">
      <c r="A30" s="21"/>
      <c r="B30" s="21"/>
      <c r="C30" s="21"/>
      <c r="D30" s="408"/>
    </row>
    <row r="31" spans="1:4" ht="15" x14ac:dyDescent="0.3">
      <c r="A31" s="21"/>
      <c r="B31" s="21"/>
      <c r="C31" s="21"/>
      <c r="D31" s="407"/>
    </row>
    <row r="32" spans="1:4" ht="15" x14ac:dyDescent="0.3">
      <c r="B32" s="194" t="s">
        <v>254</v>
      </c>
      <c r="C32" s="21"/>
      <c r="D32" s="407"/>
    </row>
    <row r="33" spans="2:4" ht="15" x14ac:dyDescent="0.3">
      <c r="B33" s="21" t="s">
        <v>253</v>
      </c>
      <c r="C33" s="21"/>
      <c r="D33" s="407"/>
    </row>
    <row r="34" spans="2:4" x14ac:dyDescent="0.2">
      <c r="B34" s="406" t="s">
        <v>127</v>
      </c>
      <c r="D34" s="40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O29" sqref="O29"/>
    </sheetView>
  </sheetViews>
  <sheetFormatPr defaultRowHeight="12.75" x14ac:dyDescent="0.2"/>
  <cols>
    <col min="1" max="1" width="4.28515625" style="415" customWidth="1"/>
    <col min="2" max="2" width="20.7109375" style="415" customWidth="1"/>
    <col min="3" max="3" width="16.7109375" style="415" customWidth="1"/>
    <col min="4" max="4" width="17.85546875" style="415" customWidth="1"/>
    <col min="5" max="5" width="15.28515625" style="415" customWidth="1"/>
    <col min="6" max="6" width="21.85546875" style="415" customWidth="1"/>
    <col min="7" max="7" width="9.140625" style="415"/>
    <col min="8" max="8" width="17.7109375" style="415" customWidth="1"/>
    <col min="9" max="16384" width="9.140625" style="415"/>
  </cols>
  <sheetData>
    <row r="1" spans="1:8" ht="15" x14ac:dyDescent="0.2">
      <c r="A1" s="505" t="s">
        <v>480</v>
      </c>
      <c r="B1" s="505"/>
      <c r="C1" s="505"/>
      <c r="D1" s="505"/>
      <c r="E1" s="505"/>
      <c r="F1" s="505"/>
      <c r="G1" s="77" t="s">
        <v>97</v>
      </c>
      <c r="H1" s="77"/>
    </row>
    <row r="2" spans="1:8" ht="15" x14ac:dyDescent="0.3">
      <c r="A2" s="506" t="s">
        <v>128</v>
      </c>
      <c r="B2" s="506"/>
      <c r="C2" s="506"/>
      <c r="D2" s="506"/>
      <c r="E2" s="416"/>
      <c r="F2" s="416"/>
      <c r="G2" s="417" t="str">
        <f>'ფორმა N1'!L2</f>
        <v>22/09/2020--12/10/2020</v>
      </c>
      <c r="H2" s="417"/>
    </row>
    <row r="3" spans="1:8" ht="15" x14ac:dyDescent="0.3">
      <c r="A3" s="416"/>
      <c r="B3" s="416"/>
      <c r="C3" s="416"/>
      <c r="D3" s="416"/>
      <c r="E3" s="416"/>
      <c r="F3" s="416"/>
      <c r="G3" s="416"/>
      <c r="H3" s="416"/>
    </row>
    <row r="4" spans="1:8" ht="15" x14ac:dyDescent="0.3">
      <c r="A4" s="507" t="s">
        <v>481</v>
      </c>
      <c r="B4" s="507"/>
      <c r="C4" s="507"/>
      <c r="D4" s="418" t="s">
        <v>482</v>
      </c>
      <c r="E4" s="416"/>
      <c r="F4" s="416"/>
      <c r="G4" s="416"/>
      <c r="H4" s="416"/>
    </row>
    <row r="6" spans="1:8" ht="15" x14ac:dyDescent="0.3">
      <c r="A6" s="494" t="s">
        <v>483</v>
      </c>
      <c r="B6" s="494"/>
      <c r="C6" s="494"/>
      <c r="D6" s="495" t="s">
        <v>484</v>
      </c>
      <c r="E6" s="495"/>
      <c r="F6" s="419"/>
      <c r="G6" s="420"/>
      <c r="H6" s="421"/>
    </row>
    <row r="7" spans="1:8" ht="15" x14ac:dyDescent="0.3">
      <c r="A7" s="494" t="s">
        <v>485</v>
      </c>
      <c r="B7" s="494"/>
      <c r="C7" s="494"/>
      <c r="D7" s="504" t="s">
        <v>486</v>
      </c>
      <c r="E7" s="495"/>
      <c r="F7" s="419"/>
      <c r="G7" s="420"/>
      <c r="H7" s="421"/>
    </row>
    <row r="8" spans="1:8" ht="15" x14ac:dyDescent="0.3">
      <c r="A8" s="494" t="s">
        <v>487</v>
      </c>
      <c r="B8" s="494"/>
      <c r="C8" s="494"/>
      <c r="D8" s="495" t="s">
        <v>488</v>
      </c>
      <c r="E8" s="495"/>
      <c r="F8" s="419"/>
      <c r="G8" s="420"/>
      <c r="H8" s="421"/>
    </row>
    <row r="9" spans="1:8" ht="15" x14ac:dyDescent="0.3">
      <c r="A9" s="502" t="s">
        <v>489</v>
      </c>
      <c r="B9" s="502"/>
      <c r="C9" s="502"/>
      <c r="D9" s="504"/>
      <c r="E9" s="495"/>
      <c r="F9" s="419"/>
      <c r="G9" s="420"/>
      <c r="H9" s="421"/>
    </row>
    <row r="10" spans="1:8" ht="15" x14ac:dyDescent="0.3">
      <c r="A10" s="502" t="s">
        <v>490</v>
      </c>
      <c r="B10" s="502"/>
      <c r="C10" s="502"/>
      <c r="D10" s="495"/>
      <c r="E10" s="495"/>
      <c r="F10" s="419"/>
      <c r="G10" s="420"/>
      <c r="H10" s="421"/>
    </row>
    <row r="11" spans="1:8" ht="15" x14ac:dyDescent="0.3">
      <c r="A11" s="502" t="s">
        <v>491</v>
      </c>
      <c r="B11" s="502"/>
      <c r="C11" s="502"/>
      <c r="D11" s="495"/>
      <c r="E11" s="495"/>
      <c r="F11" s="419"/>
      <c r="G11" s="420"/>
      <c r="H11" s="421"/>
    </row>
    <row r="12" spans="1:8" ht="15" x14ac:dyDescent="0.3">
      <c r="A12" s="502" t="s">
        <v>492</v>
      </c>
      <c r="B12" s="502"/>
      <c r="C12" s="502"/>
      <c r="D12" s="495"/>
      <c r="E12" s="495"/>
      <c r="F12" s="419"/>
      <c r="G12" s="420"/>
      <c r="H12" s="421"/>
    </row>
    <row r="13" spans="1:8" ht="15" x14ac:dyDescent="0.3">
      <c r="A13" s="503" t="s">
        <v>493</v>
      </c>
      <c r="B13" s="503"/>
      <c r="C13" s="503"/>
      <c r="D13" s="504"/>
      <c r="E13" s="495"/>
      <c r="F13" s="419"/>
      <c r="G13" s="420"/>
      <c r="H13" s="421"/>
    </row>
    <row r="14" spans="1:8" ht="15" x14ac:dyDescent="0.3">
      <c r="A14" s="494" t="s">
        <v>494</v>
      </c>
      <c r="B14" s="494"/>
      <c r="C14" s="494"/>
      <c r="D14" s="495"/>
      <c r="E14" s="495"/>
      <c r="F14" s="419"/>
      <c r="G14" s="420"/>
      <c r="H14" s="421"/>
    </row>
    <row r="15" spans="1:8" x14ac:dyDescent="0.2">
      <c r="E15" s="419"/>
      <c r="F15" s="419"/>
      <c r="G15" s="419"/>
    </row>
    <row r="16" spans="1:8" ht="15" x14ac:dyDescent="0.3">
      <c r="A16" s="496" t="s">
        <v>495</v>
      </c>
      <c r="B16" s="496"/>
      <c r="C16" s="496"/>
      <c r="D16" s="496"/>
      <c r="E16" s="421"/>
      <c r="F16" s="421"/>
      <c r="G16" s="421"/>
      <c r="H16" s="421"/>
    </row>
    <row r="17" spans="1:8" ht="15" x14ac:dyDescent="0.3">
      <c r="A17" s="422" t="s">
        <v>64</v>
      </c>
      <c r="B17" s="423" t="s">
        <v>215</v>
      </c>
      <c r="C17" s="423" t="s">
        <v>312</v>
      </c>
      <c r="D17" s="423" t="s">
        <v>313</v>
      </c>
      <c r="E17" s="423" t="s">
        <v>317</v>
      </c>
      <c r="F17" s="423" t="s">
        <v>320</v>
      </c>
      <c r="G17" s="423" t="s">
        <v>496</v>
      </c>
      <c r="H17" s="423" t="s">
        <v>497</v>
      </c>
    </row>
    <row r="18" spans="1:8" ht="15" x14ac:dyDescent="0.2">
      <c r="A18" s="424">
        <v>1</v>
      </c>
      <c r="B18" s="425"/>
      <c r="C18" s="425"/>
      <c r="D18" s="425"/>
      <c r="E18" s="425"/>
      <c r="F18" s="425" t="s">
        <v>319</v>
      </c>
      <c r="G18" s="425"/>
      <c r="H18" s="425"/>
    </row>
    <row r="19" spans="1:8" ht="15" x14ac:dyDescent="0.2">
      <c r="A19" s="424">
        <v>2</v>
      </c>
      <c r="B19" s="425"/>
      <c r="C19" s="425"/>
      <c r="D19" s="425"/>
      <c r="E19" s="425"/>
      <c r="F19" s="425" t="s">
        <v>319</v>
      </c>
      <c r="G19" s="425"/>
      <c r="H19" s="425"/>
    </row>
    <row r="20" spans="1:8" ht="15" x14ac:dyDescent="0.2">
      <c r="A20" s="424">
        <v>3</v>
      </c>
      <c r="B20" s="426"/>
      <c r="C20" s="426"/>
      <c r="D20" s="426"/>
      <c r="E20" s="426"/>
      <c r="F20" s="425" t="s">
        <v>0</v>
      </c>
      <c r="G20" s="426"/>
      <c r="H20" s="426"/>
    </row>
    <row r="21" spans="1:8" ht="15" x14ac:dyDescent="0.2">
      <c r="A21" s="424">
        <v>4</v>
      </c>
      <c r="B21" s="426"/>
      <c r="C21" s="426"/>
      <c r="D21" s="426"/>
      <c r="E21" s="426"/>
      <c r="F21" s="425" t="s">
        <v>0</v>
      </c>
      <c r="G21" s="426"/>
      <c r="H21" s="426"/>
    </row>
    <row r="22" spans="1:8" ht="15" x14ac:dyDescent="0.2">
      <c r="A22" s="424">
        <v>5</v>
      </c>
      <c r="B22" s="426"/>
      <c r="C22" s="426"/>
      <c r="D22" s="426"/>
      <c r="E22" s="426"/>
      <c r="F22" s="425" t="s">
        <v>463</v>
      </c>
      <c r="G22" s="427"/>
      <c r="H22" s="426"/>
    </row>
    <row r="23" spans="1:8" ht="15" x14ac:dyDescent="0.2">
      <c r="A23" s="424" t="s">
        <v>261</v>
      </c>
      <c r="B23" s="426"/>
      <c r="C23" s="426"/>
      <c r="D23" s="426"/>
      <c r="E23" s="426"/>
      <c r="F23" s="425" t="s">
        <v>463</v>
      </c>
      <c r="G23" s="426"/>
      <c r="H23" s="426"/>
    </row>
    <row r="24" spans="1:8" ht="15" x14ac:dyDescent="0.2">
      <c r="A24" s="424"/>
      <c r="B24" s="426"/>
      <c r="C24" s="426"/>
      <c r="D24" s="426"/>
      <c r="E24" s="426"/>
      <c r="F24" s="425" t="s">
        <v>498</v>
      </c>
      <c r="G24" s="426"/>
      <c r="H24" s="426"/>
    </row>
    <row r="25" spans="1:8" ht="15" x14ac:dyDescent="0.2">
      <c r="A25" s="424"/>
      <c r="B25" s="426"/>
      <c r="C25" s="426"/>
      <c r="D25" s="426"/>
      <c r="E25" s="426"/>
      <c r="F25" s="425" t="s">
        <v>498</v>
      </c>
      <c r="G25" s="426"/>
      <c r="H25" s="426"/>
    </row>
    <row r="26" spans="1:8" ht="15" x14ac:dyDescent="0.3">
      <c r="A26" s="497"/>
      <c r="B26" s="498"/>
      <c r="C26" s="498"/>
      <c r="D26" s="498"/>
      <c r="E26" s="499"/>
      <c r="F26" s="428" t="s">
        <v>374</v>
      </c>
      <c r="G26" s="429">
        <f>G18+G19+G20+G21+G22+G23+G24+G25</f>
        <v>0</v>
      </c>
      <c r="H26" s="430"/>
    </row>
    <row r="27" spans="1:8" ht="15" x14ac:dyDescent="0.3">
      <c r="A27" s="421"/>
      <c r="B27" s="421"/>
      <c r="C27" s="421"/>
      <c r="D27" s="421"/>
      <c r="E27" s="421"/>
      <c r="F27" s="431"/>
      <c r="G27" s="421"/>
      <c r="H27" s="421"/>
    </row>
    <row r="28" spans="1:8" ht="15" customHeight="1" x14ac:dyDescent="0.3">
      <c r="A28" s="500" t="s">
        <v>499</v>
      </c>
      <c r="B28" s="500"/>
      <c r="C28" s="500"/>
      <c r="D28" s="500"/>
      <c r="E28" s="500"/>
      <c r="F28" s="500"/>
      <c r="G28" s="500"/>
      <c r="H28" s="500"/>
    </row>
    <row r="29" spans="1:8" ht="15" x14ac:dyDescent="0.3">
      <c r="A29" s="421"/>
      <c r="B29" s="432"/>
      <c r="C29" s="421"/>
      <c r="D29" s="421"/>
      <c r="E29" s="421"/>
      <c r="F29" s="421"/>
      <c r="G29" s="421"/>
      <c r="H29" s="421"/>
    </row>
    <row r="30" spans="1:8" ht="15" x14ac:dyDescent="0.3">
      <c r="A30" s="421"/>
      <c r="B30" s="433" t="s">
        <v>96</v>
      </c>
      <c r="C30" s="434"/>
      <c r="D30" s="434"/>
      <c r="E30" s="435"/>
      <c r="F30" s="434"/>
      <c r="G30" s="421"/>
      <c r="H30" s="421"/>
    </row>
    <row r="31" spans="1:8" ht="15" x14ac:dyDescent="0.3">
      <c r="B31" s="434"/>
      <c r="C31" s="436" t="s">
        <v>251</v>
      </c>
      <c r="D31" s="434"/>
      <c r="E31" s="501" t="s">
        <v>256</v>
      </c>
      <c r="F31" s="501"/>
      <c r="G31" s="501"/>
      <c r="H31" s="420"/>
    </row>
    <row r="32" spans="1:8" ht="15" x14ac:dyDescent="0.3">
      <c r="B32" s="434"/>
      <c r="C32" s="437" t="s">
        <v>127</v>
      </c>
      <c r="D32" s="434"/>
      <c r="E32" s="493" t="s">
        <v>252</v>
      </c>
      <c r="F32" s="493"/>
      <c r="G32" s="493"/>
      <c r="H32" s="421"/>
    </row>
  </sheetData>
  <mergeCells count="26">
    <mergeCell ref="A7:C7"/>
    <mergeCell ref="D7:E7"/>
    <mergeCell ref="A1:F1"/>
    <mergeCell ref="A2:D2"/>
    <mergeCell ref="A4:C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E32:G32"/>
    <mergeCell ref="A14:C14"/>
    <mergeCell ref="D14:E14"/>
    <mergeCell ref="A16:D16"/>
    <mergeCell ref="A26:E26"/>
    <mergeCell ref="A28:H28"/>
    <mergeCell ref="E31:G3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2020-10-12T17:56:40Z</cp:lastPrinted>
  <dcterms:created xsi:type="dcterms:W3CDTF">2011-12-27T13:20:18Z</dcterms:created>
  <dcterms:modified xsi:type="dcterms:W3CDTF">2020-10-12T18:02:32Z</dcterms:modified>
</cp:coreProperties>
</file>