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 Computers\Desktop\"/>
    </mc:Choice>
  </mc:AlternateContent>
  <bookViews>
    <workbookView xWindow="0" yWindow="0" windowWidth="20490" windowHeight="705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N8'!$A$1:$K$29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34" i="12" l="1"/>
  <c r="C14" i="10"/>
  <c r="J37" i="10"/>
  <c r="J16" i="10"/>
  <c r="J15" i="10"/>
  <c r="J11" i="10"/>
  <c r="C25" i="59" l="1"/>
  <c r="C23" i="59"/>
  <c r="C21" i="59"/>
  <c r="C19" i="59"/>
  <c r="C18" i="59"/>
  <c r="C12" i="59"/>
  <c r="C2" i="47" l="1"/>
  <c r="A5" i="57"/>
  <c r="A5" i="56"/>
  <c r="A6" i="59"/>
  <c r="D10" i="47" l="1"/>
  <c r="C13" i="59" s="1"/>
  <c r="C10" i="47"/>
  <c r="A5" i="9" l="1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31" i="3"/>
  <c r="C31" i="3"/>
  <c r="C24" i="59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9" s="1"/>
  <c r="C20" i="59" s="1"/>
  <c r="D17" i="28" l="1"/>
  <c r="C17" i="28"/>
  <c r="C12" i="3" l="1"/>
  <c r="I25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4" i="10"/>
  <c r="E10" i="10"/>
  <c r="C39" i="10"/>
  <c r="C36" i="10" s="1"/>
  <c r="C32" i="10"/>
  <c r="C17" i="10"/>
  <c r="C9" i="10" s="1"/>
  <c r="E17" i="10" l="1"/>
  <c r="J19" i="10"/>
  <c r="J10" i="10"/>
  <c r="E9" i="10"/>
  <c r="G9" i="10"/>
  <c r="I9" i="10"/>
  <c r="D45" i="12"/>
  <c r="C45" i="12"/>
  <c r="C34" i="12"/>
  <c r="D11" i="12"/>
  <c r="D10" i="12" s="1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7" i="10"/>
  <c r="F19" i="10"/>
  <c r="F17" i="10" s="1"/>
  <c r="D19" i="10"/>
  <c r="D17" i="10" s="1"/>
  <c r="B19" i="10"/>
  <c r="B17" i="10" s="1"/>
  <c r="J14" i="10"/>
  <c r="F14" i="10"/>
  <c r="D14" i="10"/>
  <c r="B14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2" i="3"/>
  <c r="C67" i="12" l="1"/>
  <c r="C64" i="12"/>
  <c r="D64" i="12"/>
  <c r="D67" i="12"/>
  <c r="J9" i="10"/>
  <c r="D10" i="5"/>
  <c r="C10" i="59" s="1"/>
  <c r="C10" i="5"/>
  <c r="C26" i="3"/>
  <c r="C10" i="3" s="1"/>
  <c r="D10" i="3"/>
  <c r="B9" i="10"/>
  <c r="D26" i="3"/>
  <c r="C10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<sst xmlns="http://schemas.openxmlformats.org/spreadsheetml/2006/main" count="1178" uniqueCount="619">
  <si>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</si>
  <si>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</si>
  <si>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</si>
  <si>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</si>
  <si>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</si>
  <si>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</si>
  <si>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</si>
  <si>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</si>
  <si>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</si>
  <si>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</si>
  <si>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</si>
  <si>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</si>
  <si>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</si>
  <si>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</si>
  <si>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</si>
  <si>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</si>
  <si>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</si>
  <si>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</si>
  <si>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</si>
  <si>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</si>
  <si>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</si>
  <si>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</si>
  <si>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</si>
  <si>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</si>
  <si>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</si>
  <si>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</si>
  <si>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</si>
  <si>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</si>
  <si>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</si>
  <si>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</si>
  <si>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</si>
  <si>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</si>
  <si>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</si>
  <si>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</si>
  <si>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</si>
  <si>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</si>
  <si>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</si>
  <si>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</si>
  <si>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</si>
  <si>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</si>
  <si>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</si>
  <si>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</si>
  <si>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</si>
  <si>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</si>
  <si>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</si>
  <si>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</si>
  <si>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</si>
  <si>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</si>
  <si>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</si>
  <si>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</si>
  <si>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</si>
  <si>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</si>
  <si>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</si>
  <si>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</si>
  <si>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</si>
  <si>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</si>
  <si>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</si>
  <si>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</si>
  <si>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</si>
  <si>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</si>
  <si>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</si>
  <si>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</si>
  <si>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</si>
  <si>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</si>
  <si>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</si>
  <si>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</si>
  <si>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</si>
  <si>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</si>
  <si>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</si>
  <si>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</si>
  <si>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</si>
  <si>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</si>
  <si>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</si>
  <si>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</si>
  <si>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</si>
  <si>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</si>
  <si>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</si>
  <si>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</si>
  <si>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</si>
  <si>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</si>
  <si>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</si>
  <si>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</si>
  <si>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</si>
  <si>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</si>
  <si>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</si>
  <si>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</si>
  <si>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</si>
  <si>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</si>
  <si>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</si>
  <si>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</si>
  <si>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</si>
  <si>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</si>
  <si>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</si>
  <si>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</si>
  <si>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</si>
  <si>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</si>
  <si>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</si>
  <si>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</si>
  <si>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</si>
  <si>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</si>
  <si>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</si>
  <si>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</si>
  <si>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</si>
  <si>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</si>
  <si>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</si>
  <si>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</si>
  <si>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</si>
  <si>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</si>
  <si>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</si>
  <si>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</si>
  <si>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</si>
  <si>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</si>
  <si>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</si>
  <si>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</si>
  <si>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</si>
  <si>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</si>
  <si>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</si>
  <si>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</si>
  <si>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</si>
  <si>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</si>
  <si>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</si>
  <si>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</si>
  <si>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</si>
  <si>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</si>
  <si>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</si>
  <si>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</si>
  <si>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</si>
  <si>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</si>
  <si>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</si>
  <si>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</si>
  <si>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</si>
  <si>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</si>
  <si>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</si>
  <si>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</si>
  <si>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</si>
  <si>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</si>
  <si>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</si>
  <si>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</si>
  <si>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</si>
  <si>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</si>
  <si>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</si>
  <si>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</si>
  <si>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</si>
  <si>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</si>
  <si>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</si>
  <si>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</si>
  <si>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</si>
  <si>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</si>
  <si>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</si>
  <si>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</si>
  <si>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</si>
  <si>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</si>
  <si>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</si>
  <si>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</si>
  <si>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</si>
  <si>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</si>
  <si>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</si>
  <si>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</si>
  <si>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</si>
  <si>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</si>
  <si>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</si>
  <si>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</si>
  <si>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</si>
  <si>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</si>
  <si>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</si>
  <si>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</si>
  <si>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</si>
  <si>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</si>
  <si>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</si>
  <si>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</si>
  <si>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</si>
  <si>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</si>
  <si>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</si>
  <si>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</si>
  <si>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</si>
  <si>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</si>
  <si>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</si>
  <si>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</si>
  <si>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</si>
  <si>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</si>
  <si>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</si>
  <si>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</si>
  <si>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</si>
  <si>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</si>
  <si>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</si>
  <si>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</si>
  <si>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</si>
  <si>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</si>
  <si>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</si>
  <si>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</si>
  <si>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</si>
  <si>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</si>
  <si>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</si>
  <si>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</si>
  <si>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</si>
  <si>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</si>
  <si>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</si>
  <si>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</si>
  <si>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</si>
  <si>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</si>
  <si>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</si>
  <si>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</si>
  <si>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</si>
  <si>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</si>
  <si>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</si>
  <si>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</si>
  <si>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</si>
  <si>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</si>
  <si>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</si>
  <si>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</si>
  <si>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</si>
  <si>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</si>
  <si>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</si>
  <si>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</si>
  <si>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</si>
  <si>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</si>
  <si>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</si>
  <si>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</si>
  <si>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</si>
  <si>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</si>
  <si>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</si>
  <si>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</si>
  <si>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</si>
  <si>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</si>
  <si>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</si>
  <si>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</si>
  <si>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</si>
  <si>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</si>
  <si>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</si>
  <si>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</si>
  <si>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</si>
  <si>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</si>
  <si>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</si>
  <si>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</si>
  <si>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</si>
  <si>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</si>
  <si>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</si>
  <si>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</si>
  <si>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</si>
  <si>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</si>
  <si>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</si>
  <si>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</si>
  <si>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</si>
  <si>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</si>
  <si>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</si>
  <si>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</si>
  <si>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</si>
  <si>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</si>
  <si>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</si>
  <si>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</si>
  <si>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</si>
  <si>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</si>
  <si>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</si>
  <si>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</si>
  <si>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</si>
  <si>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</si>
  <si>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</si>
  <si>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</si>
  <si>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</si>
  <si>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</si>
  <si>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</si>
  <si>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</si>
  <si>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</si>
  <si>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</si>
  <si>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</si>
  <si>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</si>
  <si>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</si>
  <si>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</si>
  <si>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</si>
  <si>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</si>
  <si>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</si>
  <si>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</si>
  <si>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</si>
  <si>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</si>
  <si>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</si>
  <si>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</si>
  <si>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</si>
  <si>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</si>
  <si>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</si>
  <si>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</si>
  <si>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</si>
  <si>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</si>
  <si>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</si>
  <si>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</si>
  <si>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</si>
  <si>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</si>
  <si>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</si>
  <si>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</si>
  <si>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</si>
  <si>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</si>
  <si>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</si>
  <si>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</si>
  <si>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</si>
  <si>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</si>
  <si>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</si>
  <si>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</si>
  <si>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</si>
  <si>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</si>
  <si>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</si>
  <si>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</si>
  <si>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</si>
  <si>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</si>
  <si>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</si>
  <si>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</si>
  <si>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</si>
  <si>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</si>
  <si>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</si>
  <si>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</si>
  <si>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</si>
  <si>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</si>
  <si>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</si>
  <si>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</si>
  <si>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</si>
  <si>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</si>
  <si>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</si>
  <si>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</si>
  <si>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</si>
  <si>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</si>
  <si>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</si>
  <si>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</si>
  <si>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</si>
  <si>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</si>
  <si>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</si>
  <si>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</si>
  <si>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</si>
  <si>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</si>
  <si>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</si>
  <si>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</si>
  <si>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</si>
  <si>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</si>
  <si>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</si>
  <si>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</si>
  <si>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</si>
  <si>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</si>
  <si>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</si>
  <si>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</si>
  <si>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</si>
  <si>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</si>
  <si>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</si>
  <si>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</si>
  <si>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</si>
  <si>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</si>
  <si>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</si>
  <si>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</si>
  <si>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</si>
  <si>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</si>
  <si>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</si>
  <si>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</si>
  <si>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</si>
  <si>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</si>
  <si>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</si>
  <si>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</si>
  <si>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</si>
  <si>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</si>
  <si>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</si>
  <si>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</si>
  <si>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</si>
  <si>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</si>
  <si>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</si>
  <si>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</si>
  <si>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</si>
  <si>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</si>
  <si>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</si>
  <si>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</si>
  <si>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</si>
  <si>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</si>
  <si>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</si>
  <si>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</si>
  <si>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</si>
  <si>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</si>
  <si>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</si>
  <si>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</si>
  <si>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</si>
  <si>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</si>
  <si>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</si>
  <si>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</si>
  <si>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</si>
  <si>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</si>
  <si>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</si>
  <si>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</si>
  <si>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</si>
  <si>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</si>
  <si>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</si>
  <si>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</si>
  <si>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</si>
  <si>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</si>
  <si>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</si>
  <si>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</si>
  <si>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</si>
  <si>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</si>
  <si>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</si>
  <si>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</si>
  <si>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</si>
  <si>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</si>
  <si>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</si>
  <si>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</si>
  <si>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</si>
  <si>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</si>
  <si>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</si>
  <si>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</si>
  <si>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</si>
  <si>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</si>
  <si>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</si>
  <si>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</si>
  <si>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</si>
  <si>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</si>
  <si>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</si>
  <si>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</si>
  <si>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</si>
  <si>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</si>
  <si>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</si>
  <si>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</si>
  <si>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</si>
  <si>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</si>
  <si>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</si>
  <si>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</si>
  <si>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</si>
  <si>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</si>
  <si>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</si>
  <si>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</si>
  <si>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</si>
  <si>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</si>
  <si>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</si>
  <si>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</si>
  <si>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</si>
  <si>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</si>
  <si>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</si>
  <si>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</si>
  <si>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</si>
  <si>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</si>
  <si>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</si>
  <si>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</si>
  <si>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</si>
  <si>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</si>
  <si>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</si>
  <si>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</si>
  <si>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</si>
  <si>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</si>
  <si>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</si>
  <si>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</si>
  <si>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</si>
  <si>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</si>
  <si>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</si>
  <si>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</si>
  <si>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</si>
  <si>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</si>
  <si>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</si>
  <si>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</si>
  <si>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</si>
  <si>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</si>
  <si>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</si>
  <si>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</si>
  <si>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</si>
  <si>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</si>
  <si>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</si>
  <si>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</si>
  <si>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</si>
  <si>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</si>
  <si>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</si>
  <si>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</si>
  <si>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</si>
  <si>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</si>
  <si>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</si>
  <si>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</si>
  <si>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</si>
  <si>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</si>
  <si>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</si>
  <si>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</si>
  <si>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</si>
  <si>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</si>
  <si>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</si>
  <si>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</si>
  <si>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</si>
  <si>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</si>
  <si>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</si>
  <si>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</si>
  <si>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</si>
  <si>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</si>
  <si>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</si>
  <si>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</si>
  <si>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</si>
  <si>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</si>
  <si>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</si>
  <si>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</si>
  <si>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</si>
  <si>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</si>
  <si>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</si>
  <si>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</si>
  <si>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</si>
  <si>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</si>
  <si>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</si>
  <si>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</si>
  <si>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</si>
  <si>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</si>
  <si>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</si>
  <si>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</si>
  <si>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</si>
  <si>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</si>
  <si>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</si>
  <si>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</si>
  <si>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</si>
  <si>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</si>
  <si>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</si>
  <si>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</si>
  <si>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</si>
  <si>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</si>
  <si>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</si>
  <si>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</si>
  <si>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</si>
  <si>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</si>
  <si>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</si>
  <si>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</si>
  <si>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საწევრო შენატანი ევრ. კონსერვატორები</t>
  </si>
  <si>
    <t>ციური</t>
  </si>
  <si>
    <t>ბუღალტერი</t>
  </si>
  <si>
    <t>ხელფსი</t>
  </si>
  <si>
    <t xml:space="preserve">დავით </t>
  </si>
  <si>
    <t>გედენიძე</t>
  </si>
  <si>
    <t>მჭედლიშვილი</t>
  </si>
  <si>
    <t>დაქ ფიზ პირი</t>
  </si>
  <si>
    <t xml:space="preserve">თეიმურაზ </t>
  </si>
  <si>
    <t>წურწუმია</t>
  </si>
  <si>
    <t>მოსახლეობასთან შეხვედრები</t>
  </si>
  <si>
    <t>საქართველოსრეგიონები</t>
  </si>
  <si>
    <t>ბანკი ქართუ</t>
  </si>
  <si>
    <t>GE65CR0140050001453608</t>
  </si>
  <si>
    <t>თიბისი</t>
  </si>
  <si>
    <t>GE39TB1100000000700804</t>
  </si>
  <si>
    <t>GE29TB1173136180100806</t>
  </si>
  <si>
    <t>ევრო ექვივ ლარი</t>
  </si>
  <si>
    <t>დოლარი ექვივ ლარი</t>
  </si>
  <si>
    <t xml:space="preserve">GE56TG7773145067800004 </t>
  </si>
  <si>
    <t>GE40TB7773145067800001</t>
  </si>
  <si>
    <t>საცხოვრებალი შენობები</t>
  </si>
  <si>
    <t>ქ. თბილისი კრწანისის ქ. 2 შესახვევი15-17</t>
  </si>
  <si>
    <t>01,18,06,011,065</t>
  </si>
  <si>
    <t>საკუთარი</t>
  </si>
  <si>
    <t>მსუბუქი</t>
  </si>
  <si>
    <t xml:space="preserve">MERCEDES_BENZ </t>
  </si>
  <si>
    <t>VIANO</t>
  </si>
  <si>
    <t>co 007 ns</t>
  </si>
  <si>
    <t>ტექნიკურად გამართული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</si>
  <si>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</si>
  <si>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</si>
  <si>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</si>
  <si>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</si>
  <si>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</si>
  <si>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</si>
  <si>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</si>
  <si>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</si>
  <si>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</si>
  <si>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</si>
  <si>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</si>
  <si>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</si>
  <si>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</si>
  <si>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</si>
  <si>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</si>
  <si>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</si>
  <si>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</si>
  <si>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</si>
  <si>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</si>
  <si>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</si>
  <si>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</si>
  <si>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</si>
  <si>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</si>
  <si>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</si>
  <si>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</si>
  <si>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</si>
  <si>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</si>
  <si>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</si>
  <si>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</si>
  <si>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</si>
  <si>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</si>
  <si>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</si>
  <si>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</si>
  <si>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</si>
  <si>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</si>
  <si>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</si>
  <si>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</si>
  <si>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</si>
  <si>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</si>
  <si>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</si>
  <si>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</si>
  <si>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</si>
  <si>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</si>
  <si>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</si>
  <si>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</si>
  <si>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</si>
  <si>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</si>
  <si>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</si>
  <si>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</si>
  <si>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</si>
  <si>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</si>
  <si>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</si>
  <si>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</si>
  <si>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</si>
  <si>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</si>
  <si>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</si>
  <si>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</si>
  <si>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</si>
  <si>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</si>
  <si>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</si>
  <si>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</si>
  <si>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</si>
  <si>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</si>
  <si>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</si>
  <si>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</si>
  <si>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</si>
  <si>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</si>
  <si>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</si>
  <si>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</si>
  <si>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 xml:space="preserve">ბუღალტერი (ან საამისოდ უფლებამოსილი </t>
  </si>
  <si>
    <t>სხვა დანარჩენი საქონელი და მომსახურება        (  საწევრო შენატანი ევრ კონსერვატორები)</t>
  </si>
  <si>
    <t>სხვა კომუნალური ხარჯი           (   დასუფთავება)</t>
  </si>
  <si>
    <t>სხვადასხვა ხარჯები                                             ( საპატრულო ჯარიმები)</t>
  </si>
  <si>
    <t>საპატრულო ჯარიმები</t>
  </si>
  <si>
    <t>0101,19-31,12,19</t>
  </si>
  <si>
    <t>5/15/2013</t>
  </si>
  <si>
    <t>საერთო ფართით 212,04კვმ,საოფისე ფართობი 195,62კვმ, საზაფხულო ფართი 12,10 კვმ.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</si>
</sst>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1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6" fillId="5" borderId="2" xfId="2" applyFont="1" applyFill="1" applyBorder="1" applyAlignment="1" applyProtection="1">
      <alignment horizontal="center" vertical="top" wrapText="1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14" fontId="26" fillId="5" borderId="1" xfId="2" applyNumberFormat="1" applyFont="1" applyFill="1" applyBorder="1" applyAlignment="1" applyProtection="1">
      <alignment horizontal="center" vertical="top" wrapText="1"/>
    </xf>
    <xf numFmtId="2" fontId="26" fillId="5" borderId="1" xfId="2" applyNumberFormat="1" applyFont="1" applyFill="1" applyBorder="1" applyAlignment="1" applyProtection="1">
      <alignment horizontal="center" vertical="top" wrapText="1"/>
    </xf>
    <xf numFmtId="0" fontId="19" fillId="5" borderId="1" xfId="15" applyFont="1" applyFill="1" applyBorder="1" applyAlignment="1" applyProtection="1">
      <alignment vertical="center" wrapText="1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vertical="center" wrapText="1"/>
      <protection locked="0"/>
    </xf>
    <xf numFmtId="0" fontId="24" fillId="0" borderId="9" xfId="2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protection locked="0"/>
    </xf>
    <xf numFmtId="0" fontId="0" fillId="2" borderId="1" xfId="0" applyFill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3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60" workbookViewId="0">
      <selection activeCell="B24" sqref="B24"/>
    </sheetView>
  </sheetViews>
  <sheetFormatPr defaultRowHeight="15" x14ac:dyDescent="0.2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 x14ac:dyDescent="0.2">
      <c r="A1" s="333" t="s">
        <v>301</v>
      </c>
      <c r="B1" s="321"/>
      <c r="C1" s="321"/>
      <c r="D1" s="321"/>
      <c r="E1" s="322"/>
      <c r="F1" s="316"/>
      <c r="G1" s="322"/>
      <c r="H1" s="332"/>
      <c r="I1" s="321"/>
      <c r="J1" s="322"/>
      <c r="K1" s="322"/>
      <c r="L1" s="331" t="s">
        <v>109</v>
      </c>
    </row>
    <row r="2" spans="1:12" s="267" customFormat="1" x14ac:dyDescent="0.2">
      <c r="A2" s="330" t="s">
        <v>140</v>
      </c>
      <c r="B2" s="321"/>
      <c r="C2" s="321"/>
      <c r="D2" s="321"/>
      <c r="E2" s="322"/>
      <c r="F2" s="316"/>
      <c r="G2" s="322"/>
      <c r="H2" s="329"/>
      <c r="I2" s="321"/>
      <c r="J2" s="322"/>
      <c r="K2" s="322"/>
      <c r="L2" s="328"/>
    </row>
    <row r="3" spans="1:12" s="267" customFormat="1" x14ac:dyDescent="0.2">
      <c r="A3" s="327"/>
      <c r="B3" s="321"/>
      <c r="C3" s="326"/>
      <c r="D3" s="325"/>
      <c r="E3" s="322"/>
      <c r="F3" s="324"/>
      <c r="G3" s="322"/>
      <c r="H3" s="322"/>
      <c r="I3" s="316"/>
      <c r="J3" s="321"/>
      <c r="K3" s="321"/>
      <c r="L3" s="320"/>
    </row>
    <row r="4" spans="1:12" s="267" customFormat="1" x14ac:dyDescent="0.2">
      <c r="A4" s="359" t="s">
        <v>269</v>
      </c>
      <c r="B4" s="316"/>
      <c r="C4" s="316"/>
      <c r="D4" s="365"/>
      <c r="E4" s="366"/>
      <c r="F4" s="323"/>
      <c r="G4" s="322"/>
      <c r="H4" s="367"/>
      <c r="I4" s="366"/>
      <c r="J4" s="321"/>
      <c r="K4" s="322"/>
      <c r="L4" s="320"/>
    </row>
    <row r="5" spans="1:12" s="267" customFormat="1" ht="15.75" thickBot="1" x14ac:dyDescent="0.25">
      <c r="A5" s="434"/>
      <c r="B5" s="434"/>
      <c r="C5" s="434"/>
      <c r="D5" s="434"/>
      <c r="E5" s="434"/>
      <c r="F5" s="434"/>
      <c r="G5" s="323"/>
      <c r="H5" s="323"/>
      <c r="I5" s="322"/>
      <c r="J5" s="321"/>
      <c r="K5" s="321"/>
      <c r="L5" s="320"/>
    </row>
    <row r="6" spans="1:12" ht="15.75" thickBot="1" x14ac:dyDescent="0.25">
      <c r="A6" s="319"/>
      <c r="B6" s="318"/>
      <c r="C6" s="317"/>
      <c r="D6" s="317"/>
      <c r="E6" s="317"/>
      <c r="F6" s="316"/>
      <c r="G6" s="316"/>
      <c r="H6" s="316"/>
      <c r="I6" s="437" t="s">
        <v>437</v>
      </c>
      <c r="J6" s="438"/>
      <c r="K6" s="439"/>
      <c r="L6" s="315"/>
    </row>
    <row r="7" spans="1:12" s="303" customFormat="1" ht="51.75" thickBot="1" x14ac:dyDescent="0.25">
      <c r="A7" s="314" t="s">
        <v>64</v>
      </c>
      <c r="B7" s="313" t="s">
        <v>141</v>
      </c>
      <c r="C7" s="313" t="s">
        <v>436</v>
      </c>
      <c r="D7" s="312" t="s">
        <v>275</v>
      </c>
      <c r="E7" s="311" t="s">
        <v>435</v>
      </c>
      <c r="F7" s="310" t="s">
        <v>434</v>
      </c>
      <c r="G7" s="309" t="s">
        <v>228</v>
      </c>
      <c r="H7" s="308" t="s">
        <v>225</v>
      </c>
      <c r="I7" s="307" t="s">
        <v>433</v>
      </c>
      <c r="J7" s="306" t="s">
        <v>272</v>
      </c>
      <c r="K7" s="305" t="s">
        <v>229</v>
      </c>
      <c r="L7" s="304" t="s">
        <v>230</v>
      </c>
    </row>
    <row r="8" spans="1:12" s="297" customFormat="1" ht="15.75" thickBot="1" x14ac:dyDescent="0.25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 x14ac:dyDescent="0.2">
      <c r="A9" s="296">
        <v>1</v>
      </c>
      <c r="B9" s="287"/>
      <c r="C9" s="286"/>
      <c r="D9" s="295"/>
      <c r="E9" s="294"/>
      <c r="F9" s="283"/>
      <c r="G9" s="293"/>
      <c r="H9" s="293"/>
      <c r="I9" s="292"/>
      <c r="J9" s="291"/>
      <c r="K9" s="290"/>
      <c r="L9" s="289"/>
    </row>
    <row r="10" spans="1:12" x14ac:dyDescent="0.2">
      <c r="A10" s="288">
        <v>2</v>
      </c>
      <c r="B10" s="287"/>
      <c r="C10" s="286"/>
      <c r="D10" s="285"/>
      <c r="E10" s="284"/>
      <c r="F10" s="283"/>
      <c r="G10" s="283"/>
      <c r="H10" s="283"/>
      <c r="I10" s="282"/>
      <c r="J10" s="281"/>
      <c r="K10" s="280"/>
      <c r="L10" s="279"/>
    </row>
    <row r="11" spans="1:12" x14ac:dyDescent="0.2">
      <c r="A11" s="288">
        <v>3</v>
      </c>
      <c r="B11" s="287"/>
      <c r="C11" s="286"/>
      <c r="D11" s="285"/>
      <c r="E11" s="284"/>
      <c r="F11" s="371"/>
      <c r="G11" s="283"/>
      <c r="H11" s="283"/>
      <c r="I11" s="282"/>
      <c r="J11" s="281"/>
      <c r="K11" s="280"/>
      <c r="L11" s="279"/>
    </row>
    <row r="12" spans="1:12" x14ac:dyDescent="0.2">
      <c r="A12" s="288">
        <v>4</v>
      </c>
      <c r="B12" s="287"/>
      <c r="C12" s="286"/>
      <c r="D12" s="285"/>
      <c r="E12" s="284"/>
      <c r="F12" s="283"/>
      <c r="G12" s="283"/>
      <c r="H12" s="283"/>
      <c r="I12" s="282"/>
      <c r="J12" s="281"/>
      <c r="K12" s="280"/>
      <c r="L12" s="279"/>
    </row>
    <row r="13" spans="1:12" x14ac:dyDescent="0.2">
      <c r="A13" s="288">
        <v>5</v>
      </c>
      <c r="B13" s="287"/>
      <c r="C13" s="286"/>
      <c r="D13" s="285"/>
      <c r="E13" s="284"/>
      <c r="F13" s="283"/>
      <c r="G13" s="283"/>
      <c r="H13" s="283"/>
      <c r="I13" s="282"/>
      <c r="J13" s="281"/>
      <c r="K13" s="280"/>
      <c r="L13" s="279"/>
    </row>
    <row r="14" spans="1:12" x14ac:dyDescent="0.2">
      <c r="A14" s="288">
        <v>6</v>
      </c>
      <c r="B14" s="287"/>
      <c r="C14" s="286"/>
      <c r="D14" s="285"/>
      <c r="E14" s="284"/>
      <c r="F14" s="283"/>
      <c r="G14" s="283"/>
      <c r="H14" s="283"/>
      <c r="I14" s="282"/>
      <c r="J14" s="281"/>
      <c r="K14" s="280"/>
      <c r="L14" s="279"/>
    </row>
    <row r="15" spans="1:12" x14ac:dyDescent="0.2">
      <c r="A15" s="288">
        <v>7</v>
      </c>
      <c r="B15" s="287"/>
      <c r="C15" s="286"/>
      <c r="D15" s="285"/>
      <c r="E15" s="284"/>
      <c r="F15" s="283"/>
      <c r="G15" s="283"/>
      <c r="H15" s="283"/>
      <c r="I15" s="282"/>
      <c r="J15" s="281"/>
      <c r="K15" s="280"/>
      <c r="L15" s="279"/>
    </row>
    <row r="16" spans="1:12" x14ac:dyDescent="0.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 x14ac:dyDescent="0.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 x14ac:dyDescent="0.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 x14ac:dyDescent="0.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 x14ac:dyDescent="0.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 x14ac:dyDescent="0.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 x14ac:dyDescent="0.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 x14ac:dyDescent="0.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 x14ac:dyDescent="0.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 x14ac:dyDescent="0.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 x14ac:dyDescent="0.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 x14ac:dyDescent="0.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 x14ac:dyDescent="0.25">
      <c r="A28" s="278" t="s">
        <v>271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 x14ac:dyDescent="0.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 x14ac:dyDescent="0.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 x14ac:dyDescent="0.2">
      <c r="A31" s="436" t="s">
        <v>399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1:12" s="268" customFormat="1" ht="12.75" x14ac:dyDescent="0.2">
      <c r="A32" s="436" t="s">
        <v>432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2" s="268" customFormat="1" ht="12.75" x14ac:dyDescent="0.2">
      <c r="A33" s="436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</row>
    <row r="34" spans="1:12" s="267" customFormat="1" x14ac:dyDescent="0.2">
      <c r="A34" s="436" t="s">
        <v>431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</row>
    <row r="35" spans="1:12" s="267" customFormat="1" x14ac:dyDescent="0.2">
      <c r="A35" s="436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</row>
    <row r="36" spans="1:12" s="267" customFormat="1" x14ac:dyDescent="0.2">
      <c r="A36" s="436" t="s">
        <v>430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</row>
    <row r="37" spans="1:12" s="267" customFormat="1" x14ac:dyDescent="0.2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 x14ac:dyDescent="0.2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 x14ac:dyDescent="0.2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 x14ac:dyDescent="0.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 x14ac:dyDescent="0.2">
      <c r="A41" s="442" t="s">
        <v>107</v>
      </c>
      <c r="B41" s="442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 x14ac:dyDescent="0.2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 x14ac:dyDescent="0.2">
      <c r="A43" s="260"/>
      <c r="B43" s="259"/>
      <c r="C43" s="435" t="s">
        <v>263</v>
      </c>
      <c r="D43" s="435"/>
      <c r="E43" s="435"/>
      <c r="F43" s="260"/>
      <c r="G43" s="259"/>
      <c r="H43" s="440" t="s">
        <v>429</v>
      </c>
      <c r="I43" s="262"/>
      <c r="J43" s="259"/>
      <c r="K43" s="260"/>
      <c r="L43" s="259"/>
    </row>
    <row r="44" spans="1:12" s="261" customFormat="1" x14ac:dyDescent="0.2">
      <c r="A44" s="260"/>
      <c r="B44" s="259"/>
      <c r="C44" s="260"/>
      <c r="D44" s="259"/>
      <c r="E44" s="260"/>
      <c r="F44" s="260"/>
      <c r="G44" s="259"/>
      <c r="H44" s="441"/>
      <c r="I44" s="262"/>
      <c r="J44" s="259"/>
      <c r="K44" s="260"/>
      <c r="L44" s="259"/>
    </row>
    <row r="45" spans="1:12" s="258" customFormat="1" x14ac:dyDescent="0.2">
      <c r="A45" s="260"/>
      <c r="B45" s="259"/>
      <c r="C45" s="435" t="s">
        <v>139</v>
      </c>
      <c r="D45" s="435"/>
      <c r="E45" s="435"/>
      <c r="F45" s="260"/>
      <c r="G45" s="259"/>
      <c r="H45" s="260"/>
      <c r="I45" s="260"/>
      <c r="J45" s="259"/>
      <c r="K45" s="260"/>
      <c r="L45" s="259"/>
    </row>
    <row r="46" spans="1:12" s="258" customFormat="1" x14ac:dyDescent="0.2">
      <c r="E46" s="256"/>
    </row>
    <row r="47" spans="1:12" s="258" customFormat="1" x14ac:dyDescent="0.2">
      <c r="E47" s="256"/>
    </row>
    <row r="48" spans="1:12" s="258" customFormat="1" x14ac:dyDescent="0.2">
      <c r="E48" s="256"/>
    </row>
    <row r="49" spans="5:5" s="258" customFormat="1" x14ac:dyDescent="0.2">
      <c r="E49" s="256"/>
    </row>
    <row r="50" spans="5:5" s="258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296</v>
      </c>
      <c r="B1" s="74"/>
      <c r="C1" s="445" t="s">
        <v>109</v>
      </c>
      <c r="D1" s="445"/>
      <c r="E1" s="106"/>
    </row>
    <row r="2" spans="1:7" x14ac:dyDescent="0.3">
      <c r="A2" s="74" t="s">
        <v>140</v>
      </c>
      <c r="B2" s="74"/>
      <c r="C2" s="443" t="s">
        <v>616</v>
      </c>
      <c r="D2" s="444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269</v>
      </c>
      <c r="B4" s="100"/>
      <c r="C4" s="101"/>
      <c r="D4" s="74"/>
      <c r="E4" s="106"/>
    </row>
    <row r="5" spans="1:7" x14ac:dyDescent="0.3">
      <c r="A5" s="218">
        <f>'ფორმა N1'!A5</f>
        <v>0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9">
        <v>1</v>
      </c>
      <c r="B9" s="219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">
      <c r="A13" s="95" t="s">
        <v>81</v>
      </c>
      <c r="B13" s="95" t="s">
        <v>305</v>
      </c>
      <c r="C13" s="8"/>
      <c r="D13" s="8"/>
      <c r="E13" s="106"/>
    </row>
    <row r="14" spans="1:7" s="3" customFormat="1" ht="16.5" customHeight="1" x14ac:dyDescent="0.3">
      <c r="A14" s="95" t="s">
        <v>469</v>
      </c>
      <c r="B14" s="95" t="s">
        <v>468</v>
      </c>
      <c r="C14" s="8"/>
      <c r="D14" s="8"/>
      <c r="E14" s="106"/>
    </row>
    <row r="15" spans="1:7" s="3" customFormat="1" ht="16.5" customHeight="1" x14ac:dyDescent="0.3">
      <c r="A15" s="95" t="s">
        <v>470</v>
      </c>
      <c r="B15" s="95" t="s">
        <v>97</v>
      </c>
      <c r="C15" s="8"/>
      <c r="D15" s="8"/>
      <c r="E15" s="106"/>
    </row>
    <row r="16" spans="1:7" s="3" customFormat="1" ht="16.5" customHeigh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/>
      <c r="D17" s="8"/>
      <c r="E17" s="106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06"/>
    </row>
    <row r="19" spans="1:5" s="3" customFormat="1" ht="16.5" customHeigh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/>
      <c r="D20" s="8"/>
      <c r="E20" s="106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">
      <c r="A23" s="95" t="s">
        <v>94</v>
      </c>
      <c r="B23" s="95" t="s">
        <v>412</v>
      </c>
      <c r="C23" s="8"/>
      <c r="D23" s="8"/>
      <c r="E23" s="106"/>
    </row>
    <row r="24" spans="1:5" s="3" customFormat="1" ht="16.5" customHeight="1" x14ac:dyDescent="0.3">
      <c r="A24" s="86" t="s">
        <v>95</v>
      </c>
      <c r="B24" s="86" t="s">
        <v>413</v>
      </c>
      <c r="C24" s="243"/>
      <c r="D24" s="8"/>
      <c r="E24" s="106"/>
    </row>
    <row r="25" spans="1:5" s="3" customFormat="1" x14ac:dyDescent="0.3">
      <c r="A25" s="86" t="s">
        <v>246</v>
      </c>
      <c r="B25" s="86" t="s">
        <v>419</v>
      </c>
      <c r="C25" s="8"/>
      <c r="D25" s="8"/>
      <c r="E25" s="106"/>
    </row>
    <row r="26" spans="1:5" ht="16.5" customHeight="1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7" t="s">
        <v>98</v>
      </c>
      <c r="B28" s="227" t="s">
        <v>303</v>
      </c>
      <c r="C28" s="8"/>
      <c r="D28" s="8"/>
      <c r="E28" s="106"/>
    </row>
    <row r="29" spans="1:5" x14ac:dyDescent="0.3">
      <c r="A29" s="227" t="s">
        <v>99</v>
      </c>
      <c r="B29" s="227" t="s">
        <v>306</v>
      </c>
      <c r="C29" s="8"/>
      <c r="D29" s="8"/>
      <c r="E29" s="106"/>
    </row>
    <row r="30" spans="1:5" x14ac:dyDescent="0.3">
      <c r="A30" s="227" t="s">
        <v>421</v>
      </c>
      <c r="B30" s="227" t="s">
        <v>304</v>
      </c>
      <c r="C30" s="8"/>
      <c r="D30" s="8"/>
      <c r="E30" s="106"/>
    </row>
    <row r="31" spans="1:5" x14ac:dyDescent="0.3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7" t="s">
        <v>12</v>
      </c>
      <c r="B32" s="227" t="s">
        <v>471</v>
      </c>
      <c r="C32" s="8"/>
      <c r="D32" s="8"/>
      <c r="E32" s="106"/>
    </row>
    <row r="33" spans="1:9" x14ac:dyDescent="0.3">
      <c r="A33" s="227" t="s">
        <v>13</v>
      </c>
      <c r="B33" s="227" t="s">
        <v>472</v>
      </c>
      <c r="C33" s="8"/>
      <c r="D33" s="8"/>
      <c r="E33" s="106"/>
    </row>
    <row r="34" spans="1:9" x14ac:dyDescent="0.3">
      <c r="A34" s="227" t="s">
        <v>276</v>
      </c>
      <c r="B34" s="227" t="s">
        <v>473</v>
      </c>
      <c r="C34" s="8"/>
      <c r="D34" s="8"/>
      <c r="E34" s="106"/>
    </row>
    <row r="35" spans="1:9" x14ac:dyDescent="0.3">
      <c r="A35" s="86" t="s">
        <v>34</v>
      </c>
      <c r="B35" s="241" t="s">
        <v>418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107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266</v>
      </c>
      <c r="D43" s="109"/>
      <c r="E43" s="108"/>
      <c r="F43" s="108"/>
      <c r="G43"/>
      <c r="H43"/>
      <c r="I43"/>
    </row>
    <row r="44" spans="1:9" x14ac:dyDescent="0.3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139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267</v>
      </c>
      <c r="B1" s="232"/>
      <c r="C1" s="445" t="s">
        <v>109</v>
      </c>
      <c r="D1" s="445"/>
      <c r="E1" s="111"/>
    </row>
    <row r="2" spans="1:12" s="6" customFormat="1" x14ac:dyDescent="0.3">
      <c r="A2" s="74" t="s">
        <v>140</v>
      </c>
      <c r="B2" s="232"/>
      <c r="C2" s="446" t="s">
        <v>616</v>
      </c>
      <c r="D2" s="447"/>
      <c r="E2" s="111"/>
    </row>
    <row r="3" spans="1:12" s="6" customFormat="1" x14ac:dyDescent="0.3">
      <c r="A3" s="74"/>
      <c r="B3" s="232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3"/>
      <c r="C4" s="74"/>
      <c r="D4" s="74"/>
      <c r="E4" s="106"/>
      <c r="L4" s="6"/>
    </row>
    <row r="5" spans="1:12" s="2" customFormat="1" x14ac:dyDescent="0.3">
      <c r="A5" s="117">
        <f>'ფორმა N1'!A5</f>
        <v>0</v>
      </c>
      <c r="B5" s="234"/>
      <c r="C5" s="59"/>
      <c r="D5" s="59"/>
      <c r="E5" s="106"/>
    </row>
    <row r="6" spans="1:12" s="2" customFormat="1" x14ac:dyDescent="0.3">
      <c r="A6" s="75"/>
      <c r="B6" s="233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9">
        <v>1</v>
      </c>
      <c r="B9" s="219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 x14ac:dyDescent="0.3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11"/>
    </row>
    <row r="13" spans="1:12" s="3" customFormat="1" x14ac:dyDescent="0.3">
      <c r="A13" s="95" t="s">
        <v>81</v>
      </c>
      <c r="B13" s="95" t="s">
        <v>305</v>
      </c>
      <c r="C13" s="8"/>
      <c r="D13" s="8"/>
      <c r="E13" s="111"/>
    </row>
    <row r="14" spans="1:12" s="3" customFormat="1" x14ac:dyDescent="0.3">
      <c r="A14" s="95" t="s">
        <v>469</v>
      </c>
      <c r="B14" s="95" t="s">
        <v>468</v>
      </c>
      <c r="C14" s="8"/>
      <c r="D14" s="8"/>
      <c r="E14" s="111"/>
    </row>
    <row r="15" spans="1:12" s="3" customFormat="1" x14ac:dyDescent="0.3">
      <c r="A15" s="95" t="s">
        <v>470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84</v>
      </c>
      <c r="B17" s="95" t="s">
        <v>86</v>
      </c>
      <c r="C17" s="8"/>
      <c r="D17" s="8"/>
      <c r="E17" s="111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412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413</v>
      </c>
      <c r="C24" s="243"/>
      <c r="D24" s="8"/>
      <c r="E24" s="111"/>
    </row>
    <row r="25" spans="1:5" s="3" customFormat="1" x14ac:dyDescent="0.3">
      <c r="A25" s="86" t="s">
        <v>246</v>
      </c>
      <c r="B25" s="86" t="s">
        <v>419</v>
      </c>
      <c r="C25" s="8"/>
      <c r="D25" s="8"/>
      <c r="E25" s="111"/>
    </row>
    <row r="26" spans="1:5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7" t="s">
        <v>98</v>
      </c>
      <c r="B28" s="227" t="s">
        <v>303</v>
      </c>
      <c r="C28" s="8"/>
      <c r="D28" s="8"/>
      <c r="E28" s="111"/>
    </row>
    <row r="29" spans="1:5" x14ac:dyDescent="0.3">
      <c r="A29" s="227" t="s">
        <v>99</v>
      </c>
      <c r="B29" s="227" t="s">
        <v>306</v>
      </c>
      <c r="C29" s="8"/>
      <c r="D29" s="8"/>
      <c r="E29" s="111"/>
    </row>
    <row r="30" spans="1:5" x14ac:dyDescent="0.3">
      <c r="A30" s="227" t="s">
        <v>421</v>
      </c>
      <c r="B30" s="227" t="s">
        <v>304</v>
      </c>
      <c r="C30" s="8"/>
      <c r="D30" s="8"/>
      <c r="E30" s="111"/>
    </row>
    <row r="31" spans="1:5" x14ac:dyDescent="0.3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7" t="s">
        <v>12</v>
      </c>
      <c r="B32" s="227" t="s">
        <v>471</v>
      </c>
      <c r="C32" s="8"/>
      <c r="D32" s="8"/>
      <c r="E32" s="111"/>
    </row>
    <row r="33" spans="1:9" x14ac:dyDescent="0.3">
      <c r="A33" s="227" t="s">
        <v>13</v>
      </c>
      <c r="B33" s="227" t="s">
        <v>472</v>
      </c>
      <c r="C33" s="8"/>
      <c r="D33" s="8"/>
      <c r="E33" s="111"/>
    </row>
    <row r="34" spans="1:9" x14ac:dyDescent="0.3">
      <c r="A34" s="227" t="s">
        <v>276</v>
      </c>
      <c r="B34" s="227" t="s">
        <v>473</v>
      </c>
      <c r="C34" s="8"/>
      <c r="D34" s="8"/>
      <c r="E34" s="111"/>
    </row>
    <row r="35" spans="1:9" s="23" customFormat="1" x14ac:dyDescent="0.3">
      <c r="A35" s="86" t="s">
        <v>34</v>
      </c>
      <c r="B35" s="241" t="s">
        <v>418</v>
      </c>
      <c r="C35" s="8"/>
      <c r="D35" s="8"/>
    </row>
    <row r="36" spans="1:9" s="2" customFormat="1" x14ac:dyDescent="0.3">
      <c r="A36" s="1"/>
      <c r="B36" s="235"/>
      <c r="E36" s="5"/>
    </row>
    <row r="37" spans="1:9" s="2" customFormat="1" x14ac:dyDescent="0.3">
      <c r="B37" s="23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5"/>
      <c r="E40" s="5"/>
    </row>
    <row r="41" spans="1:9" s="2" customFormat="1" x14ac:dyDescent="0.3">
      <c r="B41" s="235"/>
      <c r="E41"/>
      <c r="F41"/>
      <c r="G41"/>
      <c r="H41"/>
      <c r="I41"/>
    </row>
    <row r="42" spans="1:9" s="2" customFormat="1" x14ac:dyDescent="0.3">
      <c r="B42" s="235"/>
      <c r="D42" s="12"/>
      <c r="E42"/>
      <c r="F42"/>
      <c r="G42"/>
      <c r="H42"/>
      <c r="I42"/>
    </row>
    <row r="43" spans="1:9" s="2" customFormat="1" x14ac:dyDescent="0.3">
      <c r="A43"/>
      <c r="B43" s="237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5" t="s">
        <v>265</v>
      </c>
      <c r="D44" s="12"/>
      <c r="E44"/>
      <c r="F44"/>
      <c r="G44"/>
      <c r="H44"/>
      <c r="I44"/>
    </row>
    <row r="45" spans="1:9" customFormat="1" ht="12.75" x14ac:dyDescent="0.2">
      <c r="B45" s="238" t="s">
        <v>139</v>
      </c>
    </row>
    <row r="46" spans="1:9" customFormat="1" ht="12.75" x14ac:dyDescent="0.2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SheetLayoutView="80" workbookViewId="0">
      <selection activeCell="I15" sqref="I1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477</v>
      </c>
      <c r="B1" s="216"/>
      <c r="C1" s="445" t="s">
        <v>109</v>
      </c>
      <c r="D1" s="445"/>
      <c r="E1" s="89"/>
    </row>
    <row r="2" spans="1:5" s="6" customFormat="1" x14ac:dyDescent="0.3">
      <c r="A2" s="368" t="s">
        <v>479</v>
      </c>
      <c r="B2" s="216"/>
      <c r="C2" s="443" t="s">
        <v>616</v>
      </c>
      <c r="D2" s="444"/>
      <c r="E2" s="89"/>
    </row>
    <row r="3" spans="1:5" s="6" customFormat="1" x14ac:dyDescent="0.3">
      <c r="A3" s="368" t="s">
        <v>478</v>
      </c>
      <c r="B3" s="216"/>
      <c r="C3" s="217"/>
      <c r="D3" s="217"/>
      <c r="E3" s="89"/>
    </row>
    <row r="4" spans="1:5" s="6" customFormat="1" x14ac:dyDescent="0.3">
      <c r="A4" s="74" t="s">
        <v>140</v>
      </c>
      <c r="B4" s="216"/>
      <c r="C4" s="217"/>
      <c r="D4" s="217"/>
      <c r="E4" s="89"/>
    </row>
    <row r="5" spans="1:5" s="6" customFormat="1" x14ac:dyDescent="0.3">
      <c r="A5" s="74"/>
      <c r="B5" s="216"/>
      <c r="C5" s="217"/>
      <c r="D5" s="217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8">
        <f>'ფორმა N1'!A5</f>
        <v>0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6"/>
      <c r="B9" s="216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9">
        <v>1</v>
      </c>
      <c r="B11" s="219" t="s">
        <v>57</v>
      </c>
      <c r="C11" s="80">
        <f>SUM(C12,C16,C56,C59,C60,C61,C79)</f>
        <v>72455.680000000008</v>
      </c>
      <c r="D11" s="433">
        <f>SUM(D12,D16,D56,D59,D60,D61,D67,D75,D76)</f>
        <v>71780.69</v>
      </c>
      <c r="E11" s="220"/>
    </row>
    <row r="12" spans="1:5" s="9" customFormat="1" ht="18" x14ac:dyDescent="0.2">
      <c r="A12" s="85">
        <v>1.1000000000000001</v>
      </c>
      <c r="B12" s="85" t="s">
        <v>58</v>
      </c>
      <c r="C12" s="81">
        <v>16620</v>
      </c>
      <c r="D12" s="81">
        <v>15945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v>16620</v>
      </c>
      <c r="D13" s="4">
        <v>15945</v>
      </c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72" t="s">
        <v>481</v>
      </c>
      <c r="B15" s="373" t="s">
        <v>482</v>
      </c>
      <c r="C15" s="373"/>
      <c r="D15" s="373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53785.55</v>
      </c>
      <c r="D16" s="82">
        <f>SUM(D17,D20,D32,D33,D34,D35,D38,D39,D46:D50,D54,D55)</f>
        <v>53785.56</v>
      </c>
      <c r="E16" s="220"/>
    </row>
    <row r="17" spans="1:6" s="3" customFormat="1" x14ac:dyDescent="0.2">
      <c r="A17" s="86" t="s">
        <v>32</v>
      </c>
      <c r="B17" s="86" t="s">
        <v>1</v>
      </c>
      <c r="C17" s="81">
        <f>SUM(C18:C19)</f>
        <v>31650</v>
      </c>
      <c r="D17" s="81">
        <f>SUM(D18:D19)</f>
        <v>31650</v>
      </c>
      <c r="E17" s="93"/>
    </row>
    <row r="18" spans="1:6" s="3" customFormat="1" x14ac:dyDescent="0.2">
      <c r="A18" s="95" t="s">
        <v>98</v>
      </c>
      <c r="B18" s="95" t="s">
        <v>61</v>
      </c>
      <c r="C18" s="4">
        <v>31650</v>
      </c>
      <c r="D18" s="221">
        <v>31650</v>
      </c>
      <c r="E18" s="93"/>
    </row>
    <row r="19" spans="1:6" s="3" customFormat="1" x14ac:dyDescent="0.2">
      <c r="A19" s="95" t="s">
        <v>99</v>
      </c>
      <c r="B19" s="95" t="s">
        <v>62</v>
      </c>
      <c r="C19" s="4"/>
      <c r="D19" s="221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5644.5499999999993</v>
      </c>
      <c r="D20" s="81">
        <f>SUM(D21:D26,D31)</f>
        <v>5644.5599999999995</v>
      </c>
      <c r="E20" s="222"/>
      <c r="F20" s="223"/>
    </row>
    <row r="21" spans="1:6" s="226" customFormat="1" ht="30" x14ac:dyDescent="0.2">
      <c r="A21" s="95" t="s">
        <v>12</v>
      </c>
      <c r="B21" s="95" t="s">
        <v>245</v>
      </c>
      <c r="C21" s="224">
        <v>579.5</v>
      </c>
      <c r="D21" s="38">
        <v>579.5</v>
      </c>
      <c r="E21" s="225"/>
    </row>
    <row r="22" spans="1:6" s="226" customFormat="1" x14ac:dyDescent="0.2">
      <c r="A22" s="95" t="s">
        <v>13</v>
      </c>
      <c r="B22" s="95" t="s">
        <v>14</v>
      </c>
      <c r="C22" s="224"/>
      <c r="D22" s="39"/>
      <c r="E22" s="225"/>
    </row>
    <row r="23" spans="1:6" s="226" customFormat="1" ht="30" x14ac:dyDescent="0.2">
      <c r="A23" s="95" t="s">
        <v>276</v>
      </c>
      <c r="B23" s="95" t="s">
        <v>22</v>
      </c>
      <c r="C23" s="224"/>
      <c r="D23" s="40"/>
      <c r="E23" s="225"/>
    </row>
    <row r="24" spans="1:6" s="226" customFormat="1" ht="16.5" customHeight="1" x14ac:dyDescent="0.2">
      <c r="A24" s="95" t="s">
        <v>277</v>
      </c>
      <c r="B24" s="95" t="s">
        <v>15</v>
      </c>
      <c r="C24" s="224">
        <v>2223.4699999999998</v>
      </c>
      <c r="D24" s="40">
        <v>2223.4699999999998</v>
      </c>
      <c r="E24" s="225"/>
    </row>
    <row r="25" spans="1:6" s="226" customFormat="1" ht="16.5" customHeight="1" x14ac:dyDescent="0.2">
      <c r="A25" s="95" t="s">
        <v>278</v>
      </c>
      <c r="B25" s="95" t="s">
        <v>16</v>
      </c>
      <c r="C25" s="224"/>
      <c r="D25" s="40"/>
      <c r="E25" s="225"/>
    </row>
    <row r="26" spans="1:6" s="226" customFormat="1" ht="16.5" customHeight="1" x14ac:dyDescent="0.2">
      <c r="A26" s="95" t="s">
        <v>279</v>
      </c>
      <c r="B26" s="95" t="s">
        <v>17</v>
      </c>
      <c r="C26" s="81">
        <f>SUM(C27:C30)</f>
        <v>2841.58</v>
      </c>
      <c r="D26" s="81">
        <f>SUM(D27:D30)</f>
        <v>2841.59</v>
      </c>
      <c r="E26" s="225"/>
    </row>
    <row r="27" spans="1:6" s="226" customFormat="1" ht="16.5" customHeight="1" x14ac:dyDescent="0.2">
      <c r="A27" s="227" t="s">
        <v>280</v>
      </c>
      <c r="B27" s="227" t="s">
        <v>18</v>
      </c>
      <c r="C27" s="224">
        <v>1956.01</v>
      </c>
      <c r="D27" s="40">
        <v>1956.02</v>
      </c>
      <c r="E27" s="225"/>
    </row>
    <row r="28" spans="1:6" s="226" customFormat="1" ht="16.5" customHeight="1" x14ac:dyDescent="0.2">
      <c r="A28" s="227" t="s">
        <v>281</v>
      </c>
      <c r="B28" s="227" t="s">
        <v>19</v>
      </c>
      <c r="C28" s="224">
        <v>621.57000000000005</v>
      </c>
      <c r="D28" s="40">
        <v>621.57000000000005</v>
      </c>
      <c r="E28" s="225"/>
    </row>
    <row r="29" spans="1:6" s="226" customFormat="1" ht="16.5" customHeight="1" x14ac:dyDescent="0.2">
      <c r="A29" s="227" t="s">
        <v>282</v>
      </c>
      <c r="B29" s="227" t="s">
        <v>20</v>
      </c>
      <c r="C29" s="224"/>
      <c r="D29" s="40"/>
      <c r="E29" s="225"/>
    </row>
    <row r="30" spans="1:6" s="226" customFormat="1" ht="16.5" customHeight="1" x14ac:dyDescent="0.2">
      <c r="A30" s="227" t="s">
        <v>283</v>
      </c>
      <c r="B30" s="227" t="s">
        <v>613</v>
      </c>
      <c r="C30" s="224">
        <v>264</v>
      </c>
      <c r="D30" s="420">
        <v>264</v>
      </c>
      <c r="E30" s="225"/>
    </row>
    <row r="31" spans="1:6" s="226" customFormat="1" ht="16.5" customHeight="1" x14ac:dyDescent="0.2">
      <c r="A31" s="95" t="s">
        <v>284</v>
      </c>
      <c r="B31" s="95" t="s">
        <v>21</v>
      </c>
      <c r="C31" s="224"/>
      <c r="D31" s="41"/>
      <c r="E31" s="225"/>
    </row>
    <row r="32" spans="1:6" s="3" customFormat="1" ht="16.5" customHeight="1" x14ac:dyDescent="0.2">
      <c r="A32" s="86" t="s">
        <v>34</v>
      </c>
      <c r="B32" s="86" t="s">
        <v>3</v>
      </c>
      <c r="C32" s="4">
        <v>2052</v>
      </c>
      <c r="D32" s="221">
        <v>2052</v>
      </c>
      <c r="E32" s="222"/>
    </row>
    <row r="33" spans="1:5" s="3" customFormat="1" ht="16.5" customHeight="1" x14ac:dyDescent="0.2">
      <c r="A33" s="86" t="s">
        <v>35</v>
      </c>
      <c r="B33" s="86" t="s">
        <v>4</v>
      </c>
      <c r="C33" s="4">
        <v>1400</v>
      </c>
      <c r="D33" s="221">
        <v>1400</v>
      </c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1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6120</v>
      </c>
      <c r="D35" s="81">
        <f>SUM(D36:D37)</f>
        <v>6120</v>
      </c>
      <c r="E35" s="93"/>
    </row>
    <row r="36" spans="1:5" s="3" customFormat="1" ht="16.5" customHeight="1" x14ac:dyDescent="0.2">
      <c r="A36" s="95" t="s">
        <v>285</v>
      </c>
      <c r="B36" s="95" t="s">
        <v>56</v>
      </c>
      <c r="C36" s="4">
        <v>3690</v>
      </c>
      <c r="D36" s="221">
        <v>3690</v>
      </c>
      <c r="E36" s="93"/>
    </row>
    <row r="37" spans="1:5" s="3" customFormat="1" ht="16.5" customHeight="1" x14ac:dyDescent="0.2">
      <c r="A37" s="95" t="s">
        <v>286</v>
      </c>
      <c r="B37" s="95" t="s">
        <v>55</v>
      </c>
      <c r="C37" s="4">
        <v>2430</v>
      </c>
      <c r="D37" s="221">
        <v>2430</v>
      </c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>
        <v>373</v>
      </c>
      <c r="D38" s="221">
        <v>373</v>
      </c>
      <c r="E38" s="93"/>
    </row>
    <row r="39" spans="1:5" s="3" customFormat="1" ht="16.5" customHeight="1" x14ac:dyDescent="0.2">
      <c r="A39" s="86" t="s">
        <v>39</v>
      </c>
      <c r="B39" s="86" t="s">
        <v>386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1"/>
      <c r="E40" s="93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1"/>
      <c r="E41" s="93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1"/>
      <c r="E42" s="93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1"/>
      <c r="E43" s="93"/>
    </row>
    <row r="44" spans="1:5" s="3" customFormat="1" ht="16.5" customHeight="1" x14ac:dyDescent="0.2">
      <c r="A44" s="17" t="s">
        <v>351</v>
      </c>
      <c r="B44" s="17" t="s">
        <v>461</v>
      </c>
      <c r="C44" s="4"/>
      <c r="D44" s="221"/>
      <c r="E44" s="93"/>
    </row>
    <row r="45" spans="1:5" s="3" customFormat="1" ht="16.5" customHeight="1" x14ac:dyDescent="0.2">
      <c r="A45" s="17" t="s">
        <v>462</v>
      </c>
      <c r="B45" s="17" t="s">
        <v>347</v>
      </c>
      <c r="C45" s="4"/>
      <c r="D45" s="221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21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21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>
        <v>500</v>
      </c>
      <c r="D48" s="221">
        <v>500</v>
      </c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>
        <v>1740</v>
      </c>
      <c r="D49" s="221">
        <v>1740</v>
      </c>
      <c r="E49" s="93"/>
    </row>
    <row r="50" spans="1:6" s="3" customFormat="1" ht="16.5" customHeight="1" x14ac:dyDescent="0.2">
      <c r="A50" s="86" t="s">
        <v>44</v>
      </c>
      <c r="B50" s="86" t="s">
        <v>387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357</v>
      </c>
      <c r="B51" s="95" t="s">
        <v>360</v>
      </c>
      <c r="C51" s="4"/>
      <c r="D51" s="221"/>
      <c r="E51" s="93"/>
    </row>
    <row r="52" spans="1:6" s="3" customFormat="1" ht="16.5" customHeight="1" x14ac:dyDescent="0.2">
      <c r="A52" s="95" t="s">
        <v>358</v>
      </c>
      <c r="B52" s="95" t="s">
        <v>359</v>
      </c>
      <c r="C52" s="4"/>
      <c r="D52" s="221"/>
      <c r="E52" s="93"/>
    </row>
    <row r="53" spans="1:6" s="3" customFormat="1" ht="16.5" customHeight="1" x14ac:dyDescent="0.2">
      <c r="A53" s="95" t="s">
        <v>361</v>
      </c>
      <c r="B53" s="95" t="s">
        <v>362</v>
      </c>
      <c r="C53" s="4"/>
      <c r="D53" s="221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1"/>
      <c r="E54" s="93"/>
    </row>
    <row r="55" spans="1:6" s="3" customFormat="1" ht="53.25" customHeight="1" x14ac:dyDescent="0.2">
      <c r="A55" s="86" t="s">
        <v>46</v>
      </c>
      <c r="B55" s="86" t="s">
        <v>612</v>
      </c>
      <c r="C55" s="4">
        <v>4306</v>
      </c>
      <c r="D55" s="221">
        <v>4306</v>
      </c>
      <c r="E55" s="222"/>
      <c r="F55" s="223"/>
    </row>
    <row r="56" spans="1:6" s="3" customFormat="1" ht="30" x14ac:dyDescent="0.2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2"/>
      <c r="F56" s="223"/>
    </row>
    <row r="57" spans="1:6" s="3" customFormat="1" ht="30" x14ac:dyDescent="0.2">
      <c r="A57" s="86" t="s">
        <v>50</v>
      </c>
      <c r="B57" s="86" t="s">
        <v>48</v>
      </c>
      <c r="C57" s="4"/>
      <c r="D57" s="221"/>
      <c r="E57" s="222"/>
      <c r="F57" s="223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1"/>
      <c r="E58" s="222"/>
      <c r="F58" s="223"/>
    </row>
    <row r="59" spans="1:6" s="3" customFormat="1" x14ac:dyDescent="0.2">
      <c r="A59" s="85">
        <v>1.4</v>
      </c>
      <c r="B59" s="85" t="s">
        <v>394</v>
      </c>
      <c r="C59" s="4"/>
      <c r="D59" s="221"/>
      <c r="E59" s="222"/>
      <c r="F59" s="223"/>
    </row>
    <row r="60" spans="1:6" s="226" customFormat="1" x14ac:dyDescent="0.2">
      <c r="A60" s="85">
        <v>1.5</v>
      </c>
      <c r="B60" s="85" t="s">
        <v>7</v>
      </c>
      <c r="C60" s="224"/>
      <c r="D60" s="40"/>
      <c r="E60" s="225"/>
    </row>
    <row r="61" spans="1:6" s="226" customFormat="1" x14ac:dyDescent="0.3">
      <c r="A61" s="85">
        <v>1.6</v>
      </c>
      <c r="B61" s="45" t="s">
        <v>8</v>
      </c>
      <c r="C61" s="83">
        <f>SUM(C62:C66)</f>
        <v>2050.13</v>
      </c>
      <c r="D61" s="84">
        <f>SUM(D62:D66)</f>
        <v>2050.13</v>
      </c>
      <c r="E61" s="225"/>
    </row>
    <row r="62" spans="1:6" s="226" customFormat="1" x14ac:dyDescent="0.2">
      <c r="A62" s="86" t="s">
        <v>292</v>
      </c>
      <c r="B62" s="46" t="s">
        <v>52</v>
      </c>
      <c r="C62" s="224">
        <v>444.13</v>
      </c>
      <c r="D62" s="40">
        <v>444.13</v>
      </c>
      <c r="E62" s="225"/>
    </row>
    <row r="63" spans="1:6" s="226" customFormat="1" ht="30" x14ac:dyDescent="0.2">
      <c r="A63" s="86" t="s">
        <v>293</v>
      </c>
      <c r="B63" s="46" t="s">
        <v>54</v>
      </c>
      <c r="C63" s="224"/>
      <c r="D63" s="40"/>
      <c r="E63" s="225"/>
    </row>
    <row r="64" spans="1:6" s="226" customFormat="1" x14ac:dyDescent="0.2">
      <c r="A64" s="86" t="s">
        <v>294</v>
      </c>
      <c r="B64" s="46" t="s">
        <v>53</v>
      </c>
      <c r="C64" s="40"/>
      <c r="D64" s="40"/>
      <c r="E64" s="225"/>
    </row>
    <row r="65" spans="1:5" s="226" customFormat="1" x14ac:dyDescent="0.2">
      <c r="A65" s="86" t="s">
        <v>295</v>
      </c>
      <c r="B65" s="46" t="s">
        <v>614</v>
      </c>
      <c r="C65" s="224">
        <v>1606</v>
      </c>
      <c r="D65" s="40">
        <v>1606</v>
      </c>
      <c r="E65" s="225"/>
    </row>
    <row r="66" spans="1:5" s="226" customFormat="1" x14ac:dyDescent="0.2">
      <c r="A66" s="86" t="s">
        <v>323</v>
      </c>
      <c r="B66" s="46" t="s">
        <v>324</v>
      </c>
      <c r="C66" s="224"/>
      <c r="D66" s="40"/>
      <c r="E66" s="225"/>
    </row>
    <row r="67" spans="1:5" x14ac:dyDescent="0.3">
      <c r="A67" s="219">
        <v>2</v>
      </c>
      <c r="B67" s="219" t="s">
        <v>388</v>
      </c>
      <c r="C67" s="228"/>
      <c r="D67" s="83">
        <f>SUM(D68:D74)</f>
        <v>0</v>
      </c>
      <c r="E67" s="94"/>
    </row>
    <row r="68" spans="1:5" x14ac:dyDescent="0.3">
      <c r="A68" s="96">
        <v>2.1</v>
      </c>
      <c r="B68" s="229" t="s">
        <v>100</v>
      </c>
      <c r="C68" s="230"/>
      <c r="D68" s="22"/>
      <c r="E68" s="94"/>
    </row>
    <row r="69" spans="1:5" x14ac:dyDescent="0.3">
      <c r="A69" s="96">
        <v>2.2000000000000002</v>
      </c>
      <c r="B69" s="229" t="s">
        <v>389</v>
      </c>
      <c r="C69" s="230"/>
      <c r="D69" s="22"/>
      <c r="E69" s="94"/>
    </row>
    <row r="70" spans="1:5" x14ac:dyDescent="0.3">
      <c r="A70" s="96">
        <v>2.2999999999999998</v>
      </c>
      <c r="B70" s="229" t="s">
        <v>104</v>
      </c>
      <c r="C70" s="230"/>
      <c r="D70" s="22"/>
      <c r="E70" s="94"/>
    </row>
    <row r="71" spans="1:5" x14ac:dyDescent="0.3">
      <c r="A71" s="96">
        <v>2.4</v>
      </c>
      <c r="B71" s="229" t="s">
        <v>103</v>
      </c>
      <c r="C71" s="230"/>
      <c r="D71" s="22"/>
      <c r="E71" s="94"/>
    </row>
    <row r="72" spans="1:5" x14ac:dyDescent="0.3">
      <c r="A72" s="96">
        <v>2.5</v>
      </c>
      <c r="B72" s="229" t="s">
        <v>390</v>
      </c>
      <c r="C72" s="230"/>
      <c r="D72" s="22"/>
      <c r="E72" s="94"/>
    </row>
    <row r="73" spans="1:5" x14ac:dyDescent="0.3">
      <c r="A73" s="96">
        <v>2.6</v>
      </c>
      <c r="B73" s="229" t="s">
        <v>101</v>
      </c>
      <c r="C73" s="230"/>
      <c r="D73" s="22"/>
      <c r="E73" s="94"/>
    </row>
    <row r="74" spans="1:5" x14ac:dyDescent="0.3">
      <c r="A74" s="96">
        <v>2.7</v>
      </c>
      <c r="B74" s="229" t="s">
        <v>102</v>
      </c>
      <c r="C74" s="231"/>
      <c r="D74" s="22"/>
      <c r="E74" s="94"/>
    </row>
    <row r="75" spans="1:5" x14ac:dyDescent="0.3">
      <c r="A75" s="219">
        <v>3</v>
      </c>
      <c r="B75" s="219" t="s">
        <v>417</v>
      </c>
      <c r="C75" s="83"/>
      <c r="D75" s="22"/>
      <c r="E75" s="94"/>
    </row>
    <row r="76" spans="1:5" x14ac:dyDescent="0.3">
      <c r="A76" s="219">
        <v>4</v>
      </c>
      <c r="B76" s="219" t="s">
        <v>247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248</v>
      </c>
      <c r="C77" s="230"/>
      <c r="D77" s="8"/>
      <c r="E77" s="94"/>
    </row>
    <row r="78" spans="1:5" x14ac:dyDescent="0.3">
      <c r="A78" s="96">
        <v>4.2</v>
      </c>
      <c r="B78" s="96" t="s">
        <v>249</v>
      </c>
      <c r="C78" s="231"/>
      <c r="D78" s="8"/>
      <c r="E78" s="94"/>
    </row>
    <row r="79" spans="1:5" x14ac:dyDescent="0.3">
      <c r="A79" s="219">
        <v>5</v>
      </c>
      <c r="B79" s="219" t="s">
        <v>274</v>
      </c>
      <c r="C79" s="245"/>
      <c r="D79" s="231"/>
      <c r="E79" s="94"/>
    </row>
    <row r="80" spans="1:5" x14ac:dyDescent="0.3">
      <c r="B80" s="44"/>
    </row>
    <row r="81" spans="1:9" x14ac:dyDescent="0.3">
      <c r="A81" s="448" t="s">
        <v>463</v>
      </c>
      <c r="B81" s="448"/>
      <c r="C81" s="448"/>
      <c r="D81" s="448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313</v>
      </c>
      <c r="B1" s="75"/>
      <c r="C1" s="445" t="s">
        <v>109</v>
      </c>
      <c r="D1" s="445"/>
      <c r="E1" s="89"/>
    </row>
    <row r="2" spans="1:5" s="6" customFormat="1" x14ac:dyDescent="0.3">
      <c r="A2" s="72" t="s">
        <v>314</v>
      </c>
      <c r="B2" s="75"/>
      <c r="C2" s="443" t="s">
        <v>616</v>
      </c>
      <c r="D2" s="44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7">
        <f>'ფორმა N1'!A5</f>
        <v>0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 t="s">
        <v>615</v>
      </c>
      <c r="C10" s="4">
        <v>1606</v>
      </c>
      <c r="D10" s="4">
        <v>1606</v>
      </c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x14ac:dyDescent="0.2">
      <c r="A12" s="85" t="s">
        <v>273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 t="s">
        <v>512</v>
      </c>
      <c r="C17" s="4">
        <v>4306</v>
      </c>
      <c r="D17" s="4">
        <v>4306</v>
      </c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x14ac:dyDescent="0.3">
      <c r="A24" s="97"/>
      <c r="B24" s="97" t="s">
        <v>322</v>
      </c>
      <c r="C24" s="84">
        <f>SUM(C10:C23)</f>
        <v>5912</v>
      </c>
      <c r="D24" s="84">
        <f>SUM(D10:D23)</f>
        <v>5912</v>
      </c>
      <c r="E24" s="94"/>
    </row>
    <row r="25" spans="1:5" x14ac:dyDescent="0.3">
      <c r="A25" s="44"/>
      <c r="B25" s="44"/>
    </row>
    <row r="26" spans="1:5" x14ac:dyDescent="0.3">
      <c r="A26" s="240" t="s">
        <v>407</v>
      </c>
      <c r="E26" s="5"/>
    </row>
    <row r="27" spans="1:5" x14ac:dyDescent="0.3">
      <c r="A27" s="2" t="s">
        <v>408</v>
      </c>
    </row>
    <row r="28" spans="1:5" x14ac:dyDescent="0.3">
      <c r="A28" s="195" t="s">
        <v>409</v>
      </c>
    </row>
    <row r="29" spans="1:5" x14ac:dyDescent="0.3">
      <c r="A29" s="195"/>
    </row>
    <row r="30" spans="1:5" x14ac:dyDescent="0.3">
      <c r="A30" s="195" t="s">
        <v>337</v>
      </c>
    </row>
    <row r="31" spans="1:5" s="23" customFormat="1" ht="12.75" x14ac:dyDescent="0.2"/>
    <row r="32" spans="1:5" x14ac:dyDescent="0.3">
      <c r="A32" s="6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7"/>
      <c r="B35" s="67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4"/>
      <c r="B37" s="64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 x14ac:dyDescent="0.3">
      <c r="A1" s="72" t="s">
        <v>391</v>
      </c>
      <c r="B1" s="72"/>
      <c r="C1" s="75"/>
      <c r="D1" s="75"/>
      <c r="E1" s="75"/>
      <c r="F1" s="75"/>
      <c r="G1" s="207"/>
      <c r="H1" s="207"/>
      <c r="I1" s="445" t="s">
        <v>109</v>
      </c>
      <c r="J1" s="445"/>
    </row>
    <row r="2" spans="1:10" ht="15" x14ac:dyDescent="0.3">
      <c r="A2" s="74" t="s">
        <v>140</v>
      </c>
      <c r="B2" s="72"/>
      <c r="C2" s="75"/>
      <c r="D2" s="75"/>
      <c r="E2" s="75"/>
      <c r="F2" s="75"/>
      <c r="G2" s="207"/>
      <c r="H2" s="207"/>
      <c r="I2" s="443" t="s">
        <v>616</v>
      </c>
      <c r="J2" s="443"/>
    </row>
    <row r="3" spans="1:10" ht="15" x14ac:dyDescent="0.3">
      <c r="A3" s="74"/>
      <c r="B3" s="74"/>
      <c r="C3" s="72"/>
      <c r="D3" s="72"/>
      <c r="E3" s="72"/>
      <c r="F3" s="72"/>
      <c r="G3" s="157"/>
      <c r="H3" s="157"/>
      <c r="I3" s="207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156"/>
      <c r="B7" s="156"/>
      <c r="C7" s="156"/>
      <c r="D7" s="201"/>
      <c r="E7" s="156"/>
      <c r="F7" s="156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0" t="s">
        <v>334</v>
      </c>
    </row>
    <row r="9" spans="1:10" ht="15" x14ac:dyDescent="0.2">
      <c r="A9" s="96">
        <v>1</v>
      </c>
      <c r="B9" s="96" t="s">
        <v>513</v>
      </c>
      <c r="C9" s="96" t="s">
        <v>517</v>
      </c>
      <c r="D9" s="96">
        <v>1025018164</v>
      </c>
      <c r="E9" s="96" t="s">
        <v>514</v>
      </c>
      <c r="F9" s="96" t="s">
        <v>515</v>
      </c>
      <c r="G9" s="4">
        <v>3375</v>
      </c>
      <c r="H9" s="4">
        <v>2700</v>
      </c>
      <c r="I9" s="4">
        <v>675</v>
      </c>
      <c r="J9" s="210" t="s">
        <v>0</v>
      </c>
    </row>
    <row r="10" spans="1:10" ht="15" x14ac:dyDescent="0.2">
      <c r="A10" s="96">
        <v>2</v>
      </c>
      <c r="B10" s="96" t="s">
        <v>516</v>
      </c>
      <c r="C10" s="96" t="s">
        <v>518</v>
      </c>
      <c r="D10" s="96">
        <v>36001006798</v>
      </c>
      <c r="E10" s="96" t="s">
        <v>519</v>
      </c>
      <c r="F10" s="96" t="s">
        <v>515</v>
      </c>
      <c r="G10" s="4">
        <v>13245</v>
      </c>
      <c r="H10" s="4">
        <v>13245</v>
      </c>
      <c r="I10" s="4">
        <v>0</v>
      </c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422</v>
      </c>
      <c r="G25" s="84">
        <f>SUM(G9:G24)</f>
        <v>16620</v>
      </c>
      <c r="H25" s="84">
        <f>SUM(H9:H24)</f>
        <v>15945</v>
      </c>
      <c r="I25" s="84">
        <f>SUM(I9:I24)</f>
        <v>675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78"/>
      <c r="I26" s="178"/>
    </row>
    <row r="27" spans="1:9" ht="15" x14ac:dyDescent="0.3">
      <c r="A27" s="209" t="s">
        <v>411</v>
      </c>
      <c r="B27" s="209"/>
      <c r="C27" s="208"/>
      <c r="D27" s="208"/>
      <c r="E27" s="208"/>
      <c r="F27" s="208"/>
      <c r="G27" s="208"/>
      <c r="H27" s="178"/>
      <c r="I27" s="178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78"/>
      <c r="I28" s="178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ht="15" x14ac:dyDescent="0.3">
      <c r="A30" s="184" t="s">
        <v>107</v>
      </c>
      <c r="B30" s="184"/>
      <c r="C30" s="178"/>
      <c r="D30" s="178"/>
      <c r="E30" s="178"/>
      <c r="F30" s="178"/>
      <c r="G30" s="178"/>
      <c r="H30" s="178"/>
      <c r="I30" s="178"/>
    </row>
    <row r="31" spans="1:9" ht="15" x14ac:dyDescent="0.3">
      <c r="A31" s="178"/>
      <c r="B31" s="178"/>
      <c r="C31" s="178"/>
      <c r="D31" s="178"/>
      <c r="E31" s="178"/>
      <c r="F31" s="178"/>
      <c r="G31" s="178"/>
      <c r="H31" s="178"/>
      <c r="I31" s="178"/>
    </row>
    <row r="32" spans="1:9" ht="15" x14ac:dyDescent="0.3">
      <c r="A32" s="178"/>
      <c r="B32" s="178"/>
      <c r="C32" s="178"/>
      <c r="D32" s="178"/>
      <c r="E32" s="182"/>
      <c r="F32" s="182"/>
      <c r="G32" s="182"/>
      <c r="H32" s="178"/>
      <c r="I32" s="178"/>
    </row>
    <row r="33" spans="1:9" ht="15" x14ac:dyDescent="0.3">
      <c r="A33" s="184"/>
      <c r="B33" s="184"/>
      <c r="C33" s="184" t="s">
        <v>375</v>
      </c>
      <c r="D33" s="184"/>
      <c r="E33" s="184"/>
      <c r="F33" s="184"/>
      <c r="G33" s="184"/>
      <c r="H33" s="178"/>
      <c r="I33" s="178"/>
    </row>
    <row r="34" spans="1:9" ht="15" x14ac:dyDescent="0.3">
      <c r="A34" s="178"/>
      <c r="B34" s="178"/>
      <c r="C34" s="178" t="s">
        <v>374</v>
      </c>
      <c r="D34" s="178"/>
      <c r="E34" s="178"/>
      <c r="F34" s="178"/>
      <c r="G34" s="178"/>
      <c r="H34" s="178"/>
      <c r="I34" s="178"/>
    </row>
    <row r="35" spans="1:9" x14ac:dyDescent="0.2">
      <c r="A35" s="186"/>
      <c r="B35" s="186"/>
      <c r="C35" s="186" t="s">
        <v>139</v>
      </c>
      <c r="D35" s="186"/>
      <c r="E35" s="186"/>
      <c r="F35" s="186"/>
      <c r="G35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7.7109375" customWidth="1"/>
    <col min="7" max="7" width="15" customWidth="1"/>
    <col min="8" max="8" width="12" customWidth="1"/>
  </cols>
  <sheetData>
    <row r="1" spans="1:9" ht="15" x14ac:dyDescent="0.3">
      <c r="A1" s="72" t="s">
        <v>352</v>
      </c>
      <c r="B1" s="75"/>
      <c r="C1" s="75"/>
      <c r="D1" s="75"/>
      <c r="E1" s="75"/>
      <c r="F1" s="75"/>
      <c r="G1" s="445" t="s">
        <v>109</v>
      </c>
      <c r="H1" s="445"/>
      <c r="I1" s="349"/>
    </row>
    <row r="2" spans="1:9" ht="15" x14ac:dyDescent="0.3">
      <c r="A2" s="74" t="s">
        <v>140</v>
      </c>
      <c r="B2" s="75"/>
      <c r="C2" s="75"/>
      <c r="D2" s="75"/>
      <c r="E2" s="75"/>
      <c r="F2" s="75"/>
      <c r="G2" s="443" t="s">
        <v>616</v>
      </c>
      <c r="H2" s="443"/>
      <c r="I2" s="74"/>
    </row>
    <row r="3" spans="1:9" ht="15" x14ac:dyDescent="0.3">
      <c r="A3" s="74"/>
      <c r="B3" s="74"/>
      <c r="C3" s="74"/>
      <c r="D3" s="74"/>
      <c r="E3" s="74"/>
      <c r="F3" s="74"/>
      <c r="G3" s="157"/>
      <c r="H3" s="157"/>
      <c r="I3" s="349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  <c r="I5" s="34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6"/>
      <c r="B7" s="156"/>
      <c r="C7" s="242"/>
      <c r="D7" s="156"/>
      <c r="E7" s="156"/>
      <c r="F7" s="156"/>
      <c r="G7" s="76"/>
      <c r="H7" s="76"/>
      <c r="I7" s="74"/>
    </row>
    <row r="8" spans="1:9" ht="45" x14ac:dyDescent="0.2">
      <c r="A8" s="345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64.5" customHeight="1" x14ac:dyDescent="0.2">
      <c r="A9" s="346"/>
      <c r="B9" s="347" t="s">
        <v>520</v>
      </c>
      <c r="C9" s="96" t="s">
        <v>521</v>
      </c>
      <c r="D9" s="96">
        <v>42001004885</v>
      </c>
      <c r="E9" s="96" t="s">
        <v>522</v>
      </c>
      <c r="F9" s="96" t="s">
        <v>523</v>
      </c>
      <c r="G9" s="96">
        <v>50</v>
      </c>
      <c r="H9" s="4">
        <v>31650</v>
      </c>
      <c r="I9" s="4">
        <v>31650</v>
      </c>
    </row>
    <row r="10" spans="1:9" ht="15" x14ac:dyDescent="0.2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5" x14ac:dyDescent="0.2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5" x14ac:dyDescent="0.2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5" x14ac:dyDescent="0.2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5" x14ac:dyDescent="0.2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5" x14ac:dyDescent="0.2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5" x14ac:dyDescent="0.2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5" x14ac:dyDescent="0.2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5" x14ac:dyDescent="0.2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5" x14ac:dyDescent="0.2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5" x14ac:dyDescent="0.2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5" x14ac:dyDescent="0.2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5" x14ac:dyDescent="0.2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5" x14ac:dyDescent="0.2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5" x14ac:dyDescent="0.2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5" x14ac:dyDescent="0.2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5" x14ac:dyDescent="0.2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5" x14ac:dyDescent="0.2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5" x14ac:dyDescent="0.2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5" x14ac:dyDescent="0.2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5" x14ac:dyDescent="0.2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5" x14ac:dyDescent="0.2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5" x14ac:dyDescent="0.2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5" x14ac:dyDescent="0.2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5" x14ac:dyDescent="0.3">
      <c r="A34" s="346"/>
      <c r="B34" s="348"/>
      <c r="C34" s="97"/>
      <c r="D34" s="97"/>
      <c r="E34" s="97"/>
      <c r="F34" s="97"/>
      <c r="G34" s="97" t="s">
        <v>325</v>
      </c>
      <c r="H34" s="84">
        <f>SUM(H9:H33)</f>
        <v>31650</v>
      </c>
      <c r="I34" s="84">
        <f>SUM(I9:I33)</f>
        <v>31650</v>
      </c>
    </row>
    <row r="35" spans="1:9" ht="15" x14ac:dyDescent="0.3">
      <c r="A35" s="208"/>
      <c r="B35" s="208"/>
      <c r="C35" s="208"/>
      <c r="D35" s="208"/>
      <c r="E35" s="208"/>
      <c r="F35" s="208"/>
      <c r="G35" s="178"/>
      <c r="H35" s="178"/>
      <c r="I35" s="183"/>
    </row>
    <row r="36" spans="1:9" ht="15" x14ac:dyDescent="0.3">
      <c r="A36" s="209" t="s">
        <v>336</v>
      </c>
      <c r="B36" s="208"/>
      <c r="C36" s="208"/>
      <c r="D36" s="208"/>
      <c r="E36" s="208"/>
      <c r="F36" s="208"/>
      <c r="G36" s="178"/>
      <c r="H36" s="178"/>
      <c r="I36" s="183"/>
    </row>
    <row r="37" spans="1:9" ht="15" x14ac:dyDescent="0.3">
      <c r="A37" s="209" t="s">
        <v>339</v>
      </c>
      <c r="B37" s="208"/>
      <c r="C37" s="208"/>
      <c r="D37" s="208"/>
      <c r="E37" s="208"/>
      <c r="F37" s="208"/>
      <c r="G37" s="178"/>
      <c r="H37" s="178"/>
      <c r="I37" s="183"/>
    </row>
    <row r="38" spans="1:9" ht="15" x14ac:dyDescent="0.3">
      <c r="A38" s="209"/>
      <c r="B38" s="178"/>
      <c r="C38" s="178"/>
      <c r="D38" s="178"/>
      <c r="E38" s="178"/>
      <c r="F38" s="178"/>
      <c r="G38" s="178"/>
      <c r="H38" s="178"/>
      <c r="I38" s="183"/>
    </row>
    <row r="39" spans="1:9" ht="15" x14ac:dyDescent="0.3">
      <c r="A39" s="209"/>
      <c r="B39" s="178"/>
      <c r="C39" s="178"/>
      <c r="D39" s="178"/>
      <c r="E39" s="178"/>
      <c r="G39" s="178"/>
      <c r="H39" s="178"/>
      <c r="I39" s="183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183"/>
    </row>
    <row r="41" spans="1:9" ht="15" x14ac:dyDescent="0.3">
      <c r="A41" s="184" t="s">
        <v>107</v>
      </c>
      <c r="B41" s="178"/>
      <c r="C41" s="178"/>
      <c r="D41" s="178"/>
      <c r="E41" s="178"/>
      <c r="F41" s="178"/>
      <c r="G41" s="178"/>
      <c r="H41" s="178"/>
      <c r="I41" s="183"/>
    </row>
    <row r="42" spans="1:9" ht="15" x14ac:dyDescent="0.3">
      <c r="A42" s="178"/>
      <c r="B42" s="178"/>
      <c r="C42" s="178"/>
      <c r="D42" s="178"/>
      <c r="E42" s="178"/>
      <c r="F42" s="178"/>
      <c r="G42" s="178"/>
      <c r="H42" s="178"/>
      <c r="I42" s="183"/>
    </row>
    <row r="43" spans="1:9" ht="15" x14ac:dyDescent="0.3">
      <c r="A43" s="178"/>
      <c r="B43" s="178"/>
      <c r="C43" s="178"/>
      <c r="D43" s="178"/>
      <c r="E43" s="178"/>
      <c r="F43" s="178"/>
      <c r="G43" s="178"/>
      <c r="H43" s="185"/>
      <c r="I43" s="183"/>
    </row>
    <row r="44" spans="1:9" ht="15" x14ac:dyDescent="0.3">
      <c r="A44" s="184"/>
      <c r="B44" s="184" t="s">
        <v>266</v>
      </c>
      <c r="C44" s="184"/>
      <c r="D44" s="184"/>
      <c r="E44" s="184"/>
      <c r="F44" s="184"/>
      <c r="G44" s="178"/>
      <c r="H44" s="185"/>
      <c r="I44" s="183"/>
    </row>
    <row r="45" spans="1:9" ht="15" x14ac:dyDescent="0.3">
      <c r="A45" s="178"/>
      <c r="B45" s="178" t="s">
        <v>265</v>
      </c>
      <c r="C45" s="178"/>
      <c r="D45" s="178"/>
      <c r="E45" s="178"/>
      <c r="F45" s="178"/>
      <c r="G45" s="178"/>
      <c r="H45" s="185"/>
      <c r="I45" s="183"/>
    </row>
    <row r="46" spans="1:9" x14ac:dyDescent="0.2">
      <c r="A46" s="186"/>
      <c r="B46" s="186" t="s">
        <v>139</v>
      </c>
      <c r="C46" s="186"/>
      <c r="D46" s="186"/>
      <c r="E46" s="186"/>
      <c r="F46" s="186"/>
      <c r="G46" s="179"/>
      <c r="H46" s="179"/>
      <c r="I46" s="179"/>
    </row>
  </sheetData>
  <mergeCells count="2">
    <mergeCell ref="G1:H1"/>
    <mergeCell ref="G2:H2"/>
  </mergeCells>
  <printOptions gridLines="1"/>
  <pageMargins left="0.25" right="0.25" top="0.75" bottom="0.75" header="0.3" footer="0.3"/>
  <pageSetup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 x14ac:dyDescent="0.3">
      <c r="A1" s="72" t="s">
        <v>428</v>
      </c>
      <c r="B1" s="72"/>
      <c r="C1" s="75"/>
      <c r="D1" s="75"/>
      <c r="E1" s="75"/>
      <c r="F1" s="75"/>
      <c r="G1" s="445" t="s">
        <v>109</v>
      </c>
      <c r="H1" s="445"/>
    </row>
    <row r="2" spans="1:10" ht="15" x14ac:dyDescent="0.3">
      <c r="A2" s="74" t="s">
        <v>140</v>
      </c>
      <c r="B2" s="72"/>
      <c r="C2" s="75"/>
      <c r="D2" s="75"/>
      <c r="E2" s="75"/>
      <c r="F2" s="75"/>
      <c r="G2" s="443" t="s">
        <v>616</v>
      </c>
      <c r="H2" s="443"/>
    </row>
    <row r="3" spans="1:10" ht="15" x14ac:dyDescent="0.3">
      <c r="A3" s="74"/>
      <c r="B3" s="74"/>
      <c r="C3" s="74"/>
      <c r="D3" s="74"/>
      <c r="E3" s="74"/>
      <c r="F3" s="74"/>
      <c r="G3" s="199"/>
      <c r="H3" s="199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198"/>
      <c r="B7" s="198"/>
      <c r="C7" s="198"/>
      <c r="D7" s="201"/>
      <c r="E7" s="198"/>
      <c r="F7" s="198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0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0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78"/>
      <c r="I35" s="178"/>
    </row>
    <row r="36" spans="1:9" ht="15" x14ac:dyDescent="0.3">
      <c r="A36" s="209" t="s">
        <v>381</v>
      </c>
      <c r="B36" s="209"/>
      <c r="C36" s="208"/>
      <c r="D36" s="208"/>
      <c r="E36" s="208"/>
      <c r="F36" s="208"/>
      <c r="G36" s="208"/>
      <c r="H36" s="178"/>
      <c r="I36" s="178"/>
    </row>
    <row r="37" spans="1:9" ht="15" x14ac:dyDescent="0.3">
      <c r="A37" s="209" t="s">
        <v>332</v>
      </c>
      <c r="B37" s="209"/>
      <c r="C37" s="208"/>
      <c r="D37" s="208"/>
      <c r="E37" s="208"/>
      <c r="F37" s="208"/>
      <c r="G37" s="208"/>
      <c r="H37" s="178"/>
      <c r="I37" s="178"/>
    </row>
    <row r="38" spans="1:9" ht="15" x14ac:dyDescent="0.3">
      <c r="A38" s="209"/>
      <c r="B38" s="209"/>
      <c r="C38" s="178"/>
      <c r="D38" s="178"/>
      <c r="E38" s="178"/>
      <c r="F38" s="178"/>
      <c r="G38" s="178"/>
      <c r="H38" s="178"/>
      <c r="I38" s="178"/>
    </row>
    <row r="39" spans="1:9" ht="15" x14ac:dyDescent="0.3">
      <c r="A39" s="209"/>
      <c r="B39" s="209"/>
      <c r="C39" s="178"/>
      <c r="D39" s="178"/>
      <c r="E39" s="178"/>
      <c r="F39" s="178"/>
      <c r="G39" s="178"/>
      <c r="H39" s="178"/>
      <c r="I39" s="178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 x14ac:dyDescent="0.3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 x14ac:dyDescent="0.3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 x14ac:dyDescent="0.3">
      <c r="A44" s="184"/>
      <c r="B44" s="184"/>
      <c r="C44" s="184" t="s">
        <v>400</v>
      </c>
      <c r="D44" s="184"/>
      <c r="E44" s="208"/>
      <c r="F44" s="184"/>
      <c r="G44" s="184"/>
      <c r="H44" s="178"/>
      <c r="I44" s="185"/>
    </row>
    <row r="45" spans="1:9" ht="15" x14ac:dyDescent="0.3">
      <c r="A45" s="178"/>
      <c r="B45" s="178"/>
      <c r="C45" s="178" t="s">
        <v>265</v>
      </c>
      <c r="D45" s="178"/>
      <c r="E45" s="178"/>
      <c r="F45" s="178"/>
      <c r="G45" s="178"/>
      <c r="H45" s="178"/>
      <c r="I45" s="185"/>
    </row>
    <row r="46" spans="1:9" x14ac:dyDescent="0.2">
      <c r="A46" s="186"/>
      <c r="B46" s="186"/>
      <c r="C46" s="186" t="s">
        <v>139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L3" sqref="L3:M3"/>
    </sheetView>
  </sheetViews>
  <sheetFormatPr defaultRowHeight="12.75" x14ac:dyDescent="0.2"/>
  <cols>
    <col min="1" max="1" width="5.42578125" style="179" customWidth="1"/>
    <col min="2" max="2" width="19.140625" style="179" bestFit="1" customWidth="1"/>
    <col min="3" max="3" width="27.5703125" style="179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 x14ac:dyDescent="0.3">
      <c r="A2" s="450" t="s">
        <v>474</v>
      </c>
      <c r="B2" s="450"/>
      <c r="C2" s="450"/>
      <c r="D2" s="450"/>
      <c r="E2" s="450"/>
      <c r="F2" s="352"/>
      <c r="G2" s="75"/>
      <c r="H2" s="75"/>
      <c r="I2" s="75"/>
      <c r="J2" s="75"/>
      <c r="K2" s="353"/>
      <c r="L2" s="354"/>
      <c r="M2" s="354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53"/>
      <c r="L3" s="443" t="s">
        <v>616</v>
      </c>
      <c r="M3" s="443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353"/>
      <c r="L4" s="353"/>
      <c r="M4" s="353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17">
        <f>'ფორმა N1'!A5</f>
        <v>0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350"/>
      <c r="B8" s="362"/>
      <c r="C8" s="350"/>
      <c r="D8" s="350"/>
      <c r="E8" s="350"/>
      <c r="F8" s="350"/>
      <c r="G8" s="350"/>
      <c r="H8" s="350"/>
      <c r="I8" s="350"/>
      <c r="J8" s="350"/>
      <c r="K8" s="76"/>
      <c r="L8" s="76"/>
      <c r="M8" s="76"/>
    </row>
    <row r="9" spans="1:13" ht="45" x14ac:dyDescent="0.2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 x14ac:dyDescent="0.2">
      <c r="A10" s="96">
        <v>1</v>
      </c>
      <c r="B10" s="369"/>
      <c r="C10" s="337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69"/>
      <c r="C11" s="337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69"/>
      <c r="C12" s="337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69"/>
      <c r="C13" s="337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69"/>
      <c r="C14" s="337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69"/>
      <c r="C15" s="33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69"/>
      <c r="C16" s="33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69"/>
      <c r="C17" s="33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69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69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69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69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69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69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69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69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69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69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69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69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69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69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69"/>
      <c r="C32" s="33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69"/>
      <c r="C33" s="33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70"/>
      <c r="C34" s="33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70"/>
      <c r="C35" s="337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78"/>
    </row>
    <row r="37" spans="1:13" ht="15" x14ac:dyDescent="0.3">
      <c r="A37" s="209" t="s">
        <v>456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78"/>
    </row>
    <row r="38" spans="1:13" ht="15" x14ac:dyDescent="0.3">
      <c r="A38" s="209" t="s">
        <v>457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78"/>
    </row>
    <row r="39" spans="1:13" ht="15" x14ac:dyDescent="0.3">
      <c r="A39" s="195" t="s">
        <v>458</v>
      </c>
      <c r="B39" s="195"/>
      <c r="C39" s="209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 x14ac:dyDescent="0.3">
      <c r="A40" s="195" t="s">
        <v>475</v>
      </c>
      <c r="B40" s="195"/>
      <c r="C40" s="209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.75" customHeight="1" x14ac:dyDescent="0.2">
      <c r="A41" s="455" t="s">
        <v>476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</row>
    <row r="42" spans="1:13" ht="15.75" customHeight="1" x14ac:dyDescent="0.2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</row>
    <row r="43" spans="1:13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</row>
    <row r="44" spans="1:13" ht="15" x14ac:dyDescent="0.3">
      <c r="A44" s="451" t="s">
        <v>107</v>
      </c>
      <c r="B44" s="451"/>
      <c r="C44" s="451"/>
      <c r="D44" s="338"/>
      <c r="E44" s="339"/>
      <c r="F44" s="339"/>
      <c r="G44" s="338"/>
      <c r="H44" s="338"/>
      <c r="I44" s="338"/>
      <c r="J44" s="338"/>
      <c r="K44" s="338"/>
      <c r="L44" s="178"/>
    </row>
    <row r="45" spans="1:13" ht="15" x14ac:dyDescent="0.3">
      <c r="A45" s="338"/>
      <c r="B45" s="338"/>
      <c r="C45" s="339"/>
      <c r="D45" s="338"/>
      <c r="E45" s="339"/>
      <c r="F45" s="339"/>
      <c r="G45" s="338"/>
      <c r="H45" s="338"/>
      <c r="I45" s="338"/>
      <c r="J45" s="338"/>
      <c r="K45" s="340"/>
      <c r="L45" s="178"/>
    </row>
    <row r="46" spans="1:13" ht="15" customHeight="1" x14ac:dyDescent="0.3">
      <c r="A46" s="338"/>
      <c r="B46" s="338"/>
      <c r="C46" s="339"/>
      <c r="D46" s="452" t="s">
        <v>263</v>
      </c>
      <c r="E46" s="452"/>
      <c r="F46" s="351"/>
      <c r="G46" s="342"/>
      <c r="H46" s="453" t="s">
        <v>460</v>
      </c>
      <c r="I46" s="453"/>
      <c r="J46" s="453"/>
      <c r="K46" s="343"/>
      <c r="L46" s="178"/>
    </row>
    <row r="47" spans="1:13" ht="15" x14ac:dyDescent="0.3">
      <c r="A47" s="338"/>
      <c r="B47" s="338"/>
      <c r="C47" s="339"/>
      <c r="D47" s="338"/>
      <c r="E47" s="339"/>
      <c r="F47" s="339"/>
      <c r="G47" s="338"/>
      <c r="H47" s="454"/>
      <c r="I47" s="454"/>
      <c r="J47" s="454"/>
      <c r="K47" s="343"/>
      <c r="L47" s="178"/>
    </row>
    <row r="48" spans="1:13" ht="15" x14ac:dyDescent="0.3">
      <c r="A48" s="338"/>
      <c r="B48" s="338"/>
      <c r="C48" s="339"/>
      <c r="D48" s="449" t="s">
        <v>139</v>
      </c>
      <c r="E48" s="449"/>
      <c r="F48" s="351"/>
      <c r="G48" s="342"/>
      <c r="H48" s="338"/>
      <c r="I48" s="338"/>
      <c r="J48" s="338"/>
      <c r="K48" s="338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297</v>
      </c>
      <c r="B1" s="112"/>
      <c r="C1" s="445" t="s">
        <v>109</v>
      </c>
      <c r="D1" s="445"/>
      <c r="E1" s="146"/>
    </row>
    <row r="2" spans="1:12" x14ac:dyDescent="0.3">
      <c r="A2" s="74" t="s">
        <v>140</v>
      </c>
      <c r="B2" s="112"/>
      <c r="C2" s="443">
        <f>'ფორმა N1'!L2</f>
        <v>0</v>
      </c>
      <c r="D2" s="444"/>
      <c r="E2" s="146"/>
    </row>
    <row r="3" spans="1:12" x14ac:dyDescent="0.3">
      <c r="A3" s="74"/>
      <c r="B3" s="112"/>
      <c r="C3" s="431" t="s">
        <v>616</v>
      </c>
      <c r="D3" s="335"/>
      <c r="E3" s="146"/>
    </row>
    <row r="4" spans="1:12" s="2" customFormat="1" x14ac:dyDescent="0.3">
      <c r="A4" s="75" t="s">
        <v>269</v>
      </c>
      <c r="B4" s="75"/>
      <c r="C4" s="74"/>
      <c r="D4" s="74"/>
      <c r="E4" s="106"/>
      <c r="L4" s="21"/>
    </row>
    <row r="5" spans="1:12" s="2" customFormat="1" x14ac:dyDescent="0.3">
      <c r="A5" s="117">
        <f>'ფორმა N1'!A5</f>
        <v>0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34"/>
      <c r="B7" s="334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0</v>
      </c>
      <c r="D9" s="80">
        <f>SUM(D10,D14,D54,D57,D58,D59,D65,D72,D73)</f>
        <v>0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72" t="s">
        <v>481</v>
      </c>
      <c r="B13" s="373" t="s">
        <v>483</v>
      </c>
      <c r="C13" s="373"/>
      <c r="D13" s="373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0</v>
      </c>
      <c r="D14" s="82">
        <f>SUM(D15,D18,D30:D33,D36,D37,D44,D45,D46,D47,D48,D52,D53)</f>
        <v>0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98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99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 x14ac:dyDescent="0.3">
      <c r="A19" s="17" t="s">
        <v>12</v>
      </c>
      <c r="B19" s="17" t="s">
        <v>245</v>
      </c>
      <c r="C19" s="37"/>
      <c r="D19" s="38"/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276</v>
      </c>
      <c r="B21" s="17" t="s">
        <v>22</v>
      </c>
      <c r="C21" s="37"/>
      <c r="D21" s="40"/>
      <c r="E21" s="146"/>
    </row>
    <row r="22" spans="1:5" x14ac:dyDescent="0.3">
      <c r="A22" s="17" t="s">
        <v>277</v>
      </c>
      <c r="B22" s="17" t="s">
        <v>15</v>
      </c>
      <c r="C22" s="37"/>
      <c r="D22" s="40"/>
      <c r="E22" s="146"/>
    </row>
    <row r="23" spans="1:5" x14ac:dyDescent="0.3">
      <c r="A23" s="17" t="s">
        <v>278</v>
      </c>
      <c r="B23" s="17" t="s">
        <v>16</v>
      </c>
      <c r="C23" s="37"/>
      <c r="D23" s="40"/>
      <c r="E23" s="146"/>
    </row>
    <row r="24" spans="1:5" x14ac:dyDescent="0.3">
      <c r="A24" s="17" t="s">
        <v>279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 x14ac:dyDescent="0.3">
      <c r="A25" s="18" t="s">
        <v>280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281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282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283</v>
      </c>
      <c r="B28" s="18" t="s">
        <v>23</v>
      </c>
      <c r="C28" s="37"/>
      <c r="D28" s="41"/>
      <c r="E28" s="146"/>
    </row>
    <row r="29" spans="1:5" x14ac:dyDescent="0.3">
      <c r="A29" s="17" t="s">
        <v>284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 x14ac:dyDescent="0.3">
      <c r="A34" s="17" t="s">
        <v>285</v>
      </c>
      <c r="B34" s="17" t="s">
        <v>56</v>
      </c>
      <c r="C34" s="33"/>
      <c r="D34" s="34"/>
      <c r="E34" s="146"/>
    </row>
    <row r="35" spans="1:5" x14ac:dyDescent="0.3">
      <c r="A35" s="17" t="s">
        <v>286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33"/>
      <c r="D36" s="34"/>
      <c r="E36" s="146"/>
    </row>
    <row r="37" spans="1:5" x14ac:dyDescent="0.3">
      <c r="A37" s="16" t="s">
        <v>39</v>
      </c>
      <c r="B37" s="16" t="s">
        <v>344</v>
      </c>
      <c r="C37" s="81">
        <f>SUM(C38:C43)</f>
        <v>0</v>
      </c>
      <c r="D37" s="81">
        <f>SUM(D38:D43)</f>
        <v>0</v>
      </c>
      <c r="E37" s="146"/>
    </row>
    <row r="38" spans="1:5" x14ac:dyDescent="0.3">
      <c r="A38" s="17" t="s">
        <v>341</v>
      </c>
      <c r="B38" s="17" t="s">
        <v>345</v>
      </c>
      <c r="C38" s="33"/>
      <c r="D38" s="33"/>
      <c r="E38" s="146"/>
    </row>
    <row r="39" spans="1:5" x14ac:dyDescent="0.3">
      <c r="A39" s="17" t="s">
        <v>342</v>
      </c>
      <c r="B39" s="17" t="s">
        <v>346</v>
      </c>
      <c r="C39" s="33"/>
      <c r="D39" s="33"/>
      <c r="E39" s="146"/>
    </row>
    <row r="40" spans="1:5" x14ac:dyDescent="0.3">
      <c r="A40" s="17" t="s">
        <v>343</v>
      </c>
      <c r="B40" s="17" t="s">
        <v>349</v>
      </c>
      <c r="C40" s="33"/>
      <c r="D40" s="34"/>
      <c r="E40" s="146"/>
    </row>
    <row r="41" spans="1:5" x14ac:dyDescent="0.3">
      <c r="A41" s="17" t="s">
        <v>348</v>
      </c>
      <c r="B41" s="17" t="s">
        <v>350</v>
      </c>
      <c r="C41" s="33"/>
      <c r="D41" s="34"/>
      <c r="E41" s="146"/>
    </row>
    <row r="42" spans="1:5" x14ac:dyDescent="0.3">
      <c r="A42" s="17" t="s">
        <v>351</v>
      </c>
      <c r="B42" s="17" t="s">
        <v>461</v>
      </c>
      <c r="C42" s="33"/>
      <c r="D42" s="34"/>
      <c r="E42" s="146"/>
    </row>
    <row r="43" spans="1:5" x14ac:dyDescent="0.3">
      <c r="A43" s="17" t="s">
        <v>462</v>
      </c>
      <c r="B43" s="17" t="s">
        <v>347</v>
      </c>
      <c r="C43" s="33"/>
      <c r="D43" s="34"/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291</v>
      </c>
      <c r="C48" s="81">
        <f>SUM(C49:C51)</f>
        <v>0</v>
      </c>
      <c r="D48" s="81">
        <f>SUM(D49:D51)</f>
        <v>0</v>
      </c>
      <c r="E48" s="146"/>
    </row>
    <row r="49" spans="1:5" x14ac:dyDescent="0.3">
      <c r="A49" s="95" t="s">
        <v>357</v>
      </c>
      <c r="B49" s="95" t="s">
        <v>360</v>
      </c>
      <c r="C49" s="33"/>
      <c r="D49" s="34"/>
      <c r="E49" s="146"/>
    </row>
    <row r="50" spans="1:5" x14ac:dyDescent="0.3">
      <c r="A50" s="95" t="s">
        <v>358</v>
      </c>
      <c r="B50" s="95" t="s">
        <v>359</v>
      </c>
      <c r="C50" s="33"/>
      <c r="D50" s="34"/>
      <c r="E50" s="146"/>
    </row>
    <row r="51" spans="1:5" x14ac:dyDescent="0.3">
      <c r="A51" s="95" t="s">
        <v>361</v>
      </c>
      <c r="B51" s="95" t="s">
        <v>362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/>
      <c r="D53" s="34"/>
      <c r="E53" s="146"/>
    </row>
    <row r="54" spans="1:5" ht="30" x14ac:dyDescent="0.3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394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 x14ac:dyDescent="0.3">
      <c r="A60" s="16" t="s">
        <v>292</v>
      </c>
      <c r="B60" s="46" t="s">
        <v>52</v>
      </c>
      <c r="C60" s="37"/>
      <c r="D60" s="40"/>
      <c r="E60" s="146"/>
    </row>
    <row r="61" spans="1:5" ht="30" x14ac:dyDescent="0.3">
      <c r="A61" s="16" t="s">
        <v>293</v>
      </c>
      <c r="B61" s="46" t="s">
        <v>54</v>
      </c>
      <c r="C61" s="37"/>
      <c r="D61" s="40"/>
      <c r="E61" s="146"/>
    </row>
    <row r="62" spans="1:5" x14ac:dyDescent="0.3">
      <c r="A62" s="16" t="s">
        <v>294</v>
      </c>
      <c r="B62" s="46" t="s">
        <v>53</v>
      </c>
      <c r="C62" s="40"/>
      <c r="D62" s="40"/>
      <c r="E62" s="146"/>
    </row>
    <row r="63" spans="1:5" x14ac:dyDescent="0.3">
      <c r="A63" s="16" t="s">
        <v>295</v>
      </c>
      <c r="B63" s="46" t="s">
        <v>27</v>
      </c>
      <c r="C63" s="37"/>
      <c r="D63" s="40"/>
      <c r="E63" s="146"/>
    </row>
    <row r="64" spans="1:5" x14ac:dyDescent="0.3">
      <c r="A64" s="16" t="s">
        <v>323</v>
      </c>
      <c r="B64" s="196" t="s">
        <v>324</v>
      </c>
      <c r="C64" s="37"/>
      <c r="D64" s="197"/>
      <c r="E64" s="146"/>
    </row>
    <row r="65" spans="1:5" x14ac:dyDescent="0.3">
      <c r="A65" s="13">
        <v>2</v>
      </c>
      <c r="B65" s="47" t="s">
        <v>106</v>
      </c>
      <c r="C65" s="248"/>
      <c r="D65" s="116">
        <f>SUM(D66:D71)</f>
        <v>0</v>
      </c>
      <c r="E65" s="146"/>
    </row>
    <row r="66" spans="1:5" x14ac:dyDescent="0.3">
      <c r="A66" s="15">
        <v>2.1</v>
      </c>
      <c r="B66" s="48" t="s">
        <v>100</v>
      </c>
      <c r="C66" s="248"/>
      <c r="D66" s="42"/>
      <c r="E66" s="146"/>
    </row>
    <row r="67" spans="1:5" x14ac:dyDescent="0.3">
      <c r="A67" s="15">
        <v>2.2000000000000002</v>
      </c>
      <c r="B67" s="48" t="s">
        <v>104</v>
      </c>
      <c r="C67" s="250"/>
      <c r="D67" s="43"/>
      <c r="E67" s="146"/>
    </row>
    <row r="68" spans="1:5" x14ac:dyDescent="0.3">
      <c r="A68" s="15">
        <v>2.2999999999999998</v>
      </c>
      <c r="B68" s="48" t="s">
        <v>103</v>
      </c>
      <c r="C68" s="250"/>
      <c r="D68" s="43"/>
      <c r="E68" s="146"/>
    </row>
    <row r="69" spans="1:5" x14ac:dyDescent="0.3">
      <c r="A69" s="15">
        <v>2.4</v>
      </c>
      <c r="B69" s="48" t="s">
        <v>105</v>
      </c>
      <c r="C69" s="250"/>
      <c r="D69" s="43"/>
      <c r="E69" s="146"/>
    </row>
    <row r="70" spans="1:5" x14ac:dyDescent="0.3">
      <c r="A70" s="15">
        <v>2.5</v>
      </c>
      <c r="B70" s="48" t="s">
        <v>101</v>
      </c>
      <c r="C70" s="250"/>
      <c r="D70" s="43"/>
      <c r="E70" s="146"/>
    </row>
    <row r="71" spans="1:5" x14ac:dyDescent="0.3">
      <c r="A71" s="15">
        <v>2.6</v>
      </c>
      <c r="B71" s="48" t="s">
        <v>102</v>
      </c>
      <c r="C71" s="250"/>
      <c r="D71" s="43"/>
      <c r="E71" s="146"/>
    </row>
    <row r="72" spans="1:5" s="2" customFormat="1" x14ac:dyDescent="0.3">
      <c r="A72" s="13">
        <v>3</v>
      </c>
      <c r="B72" s="246" t="s">
        <v>417</v>
      </c>
      <c r="C72" s="249"/>
      <c r="D72" s="247"/>
      <c r="E72" s="103"/>
    </row>
    <row r="73" spans="1:5" s="2" customFormat="1" x14ac:dyDescent="0.3">
      <c r="A73" s="13">
        <v>4</v>
      </c>
      <c r="B73" s="13" t="s">
        <v>247</v>
      </c>
      <c r="C73" s="249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3"/>
    </row>
    <row r="75" spans="1:5" s="2" customFormat="1" x14ac:dyDescent="0.3">
      <c r="A75" s="15">
        <v>4.2</v>
      </c>
      <c r="B75" s="15" t="s">
        <v>249</v>
      </c>
      <c r="C75" s="8"/>
      <c r="D75" s="8"/>
      <c r="E75" s="103"/>
    </row>
    <row r="76" spans="1:5" s="2" customFormat="1" x14ac:dyDescent="0.3">
      <c r="A76" s="13">
        <v>5</v>
      </c>
      <c r="B76" s="244" t="s">
        <v>274</v>
      </c>
      <c r="C76" s="8"/>
      <c r="D76" s="83"/>
      <c r="E76" s="103"/>
    </row>
    <row r="77" spans="1:5" s="2" customFormat="1" x14ac:dyDescent="0.3">
      <c r="A77" s="344"/>
      <c r="B77" s="344"/>
      <c r="C77" s="12"/>
      <c r="D77" s="12"/>
      <c r="E77" s="103"/>
    </row>
    <row r="78" spans="1:5" s="2" customFormat="1" x14ac:dyDescent="0.3">
      <c r="A78" s="448" t="s">
        <v>463</v>
      </c>
      <c r="B78" s="448"/>
      <c r="C78" s="448"/>
      <c r="D78" s="448"/>
      <c r="E78" s="103"/>
    </row>
    <row r="79" spans="1:5" s="2" customFormat="1" x14ac:dyDescent="0.3">
      <c r="A79" s="344"/>
      <c r="B79" s="344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464</v>
      </c>
      <c r="D84" s="12"/>
      <c r="E84"/>
      <c r="F84"/>
      <c r="G84"/>
      <c r="H84"/>
      <c r="I84"/>
    </row>
    <row r="85" spans="1:9" s="2" customFormat="1" x14ac:dyDescent="0.3">
      <c r="A85"/>
      <c r="B85" s="456" t="s">
        <v>465</v>
      </c>
      <c r="C85" s="456"/>
      <c r="D85" s="456"/>
      <c r="E85"/>
      <c r="F85"/>
      <c r="G85"/>
      <c r="H85"/>
      <c r="I85"/>
    </row>
    <row r="86" spans="1:9" customFormat="1" ht="12.75" x14ac:dyDescent="0.2">
      <c r="B86" s="64" t="s">
        <v>466</v>
      </c>
    </row>
    <row r="87" spans="1:9" s="2" customFormat="1" x14ac:dyDescent="0.3">
      <c r="A87" s="11"/>
      <c r="B87" s="456" t="s">
        <v>467</v>
      </c>
      <c r="C87" s="456"/>
      <c r="D87" s="45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320</v>
      </c>
      <c r="B1" s="75"/>
      <c r="C1" s="445" t="s">
        <v>109</v>
      </c>
      <c r="D1" s="445"/>
      <c r="E1" s="89"/>
    </row>
    <row r="2" spans="1:5" s="6" customFormat="1" x14ac:dyDescent="0.3">
      <c r="A2" s="72" t="s">
        <v>314</v>
      </c>
      <c r="B2" s="75"/>
      <c r="C2" s="443" t="s">
        <v>616</v>
      </c>
      <c r="D2" s="44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7">
        <f>'ფორმა N1'!A5</f>
        <v>0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x14ac:dyDescent="0.2">
      <c r="A12" s="85" t="s">
        <v>273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5" t="s">
        <v>397</v>
      </c>
    </row>
    <row r="30" spans="1:5" x14ac:dyDescent="0.3">
      <c r="A30" s="195"/>
    </row>
    <row r="31" spans="1:5" x14ac:dyDescent="0.3">
      <c r="A31" s="195" t="s">
        <v>338</v>
      </c>
    </row>
    <row r="32" spans="1:5" s="23" customFormat="1" ht="12.75" x14ac:dyDescent="0.2"/>
    <row r="33" spans="1:9" x14ac:dyDescent="0.3">
      <c r="A33" s="6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 x14ac:dyDescent="0.3">
      <c r="A1" s="72" t="s">
        <v>438</v>
      </c>
      <c r="B1" s="72"/>
      <c r="C1" s="75"/>
      <c r="D1" s="75"/>
      <c r="E1" s="75"/>
      <c r="F1" s="75"/>
      <c r="G1" s="254"/>
      <c r="H1" s="254"/>
      <c r="I1" s="445" t="s">
        <v>109</v>
      </c>
      <c r="J1" s="445"/>
    </row>
    <row r="2" spans="1:10" ht="15" x14ac:dyDescent="0.3">
      <c r="A2" s="74" t="s">
        <v>140</v>
      </c>
      <c r="B2" s="72"/>
      <c r="C2" s="75"/>
      <c r="D2" s="75"/>
      <c r="E2" s="75"/>
      <c r="F2" s="75"/>
      <c r="G2" s="254"/>
      <c r="H2" s="254"/>
      <c r="I2" s="443" t="s">
        <v>616</v>
      </c>
      <c r="J2" s="443"/>
    </row>
    <row r="3" spans="1:10" ht="15" x14ac:dyDescent="0.3">
      <c r="A3" s="74"/>
      <c r="B3" s="74"/>
      <c r="C3" s="72"/>
      <c r="D3" s="72"/>
      <c r="E3" s="72"/>
      <c r="F3" s="72"/>
      <c r="G3" s="254"/>
      <c r="H3" s="254"/>
      <c r="I3" s="254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3"/>
      <c r="B7" s="253"/>
      <c r="C7" s="253"/>
      <c r="D7" s="253"/>
      <c r="E7" s="253"/>
      <c r="F7" s="253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0" t="s">
        <v>334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10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422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78"/>
      <c r="I26" s="178"/>
    </row>
    <row r="27" spans="1:9" ht="15" x14ac:dyDescent="0.3">
      <c r="A27" s="209" t="s">
        <v>439</v>
      </c>
      <c r="B27" s="209"/>
      <c r="C27" s="208"/>
      <c r="D27" s="208"/>
      <c r="E27" s="208"/>
      <c r="F27" s="208"/>
      <c r="G27" s="208"/>
      <c r="H27" s="178"/>
      <c r="I27" s="178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78"/>
      <c r="I28" s="178"/>
    </row>
    <row r="29" spans="1:9" ht="15" x14ac:dyDescent="0.3">
      <c r="A29" s="209"/>
      <c r="B29" s="209"/>
      <c r="C29" s="178"/>
      <c r="D29" s="178"/>
      <c r="E29" s="178"/>
      <c r="F29" s="178"/>
      <c r="G29" s="178"/>
      <c r="H29" s="178"/>
      <c r="I29" s="178"/>
    </row>
    <row r="30" spans="1:9" ht="15" x14ac:dyDescent="0.3">
      <c r="A30" s="209"/>
      <c r="B30" s="209"/>
      <c r="C30" s="178"/>
      <c r="D30" s="178"/>
      <c r="E30" s="178"/>
      <c r="F30" s="178"/>
      <c r="G30" s="178"/>
      <c r="H30" s="178"/>
      <c r="I30" s="178"/>
    </row>
    <row r="31" spans="1:9" x14ac:dyDescent="0.2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ht="15" x14ac:dyDescent="0.3">
      <c r="A32" s="184" t="s">
        <v>107</v>
      </c>
      <c r="B32" s="184"/>
      <c r="C32" s="178"/>
      <c r="D32" s="178"/>
      <c r="E32" s="178"/>
      <c r="F32" s="178"/>
      <c r="G32" s="178"/>
      <c r="H32" s="178"/>
      <c r="I32" s="178"/>
    </row>
    <row r="33" spans="1:9" ht="15" x14ac:dyDescent="0.3">
      <c r="A33" s="178"/>
      <c r="B33" s="178"/>
      <c r="C33" s="178"/>
      <c r="D33" s="178"/>
      <c r="E33" s="178"/>
      <c r="F33" s="178"/>
      <c r="G33" s="178"/>
      <c r="H33" s="178"/>
      <c r="I33" s="178"/>
    </row>
    <row r="34" spans="1:9" ht="15" x14ac:dyDescent="0.3">
      <c r="A34" s="178"/>
      <c r="B34" s="178"/>
      <c r="C34" s="178"/>
      <c r="D34" s="178"/>
      <c r="E34" s="182"/>
      <c r="F34" s="182"/>
      <c r="G34" s="182"/>
      <c r="H34" s="178"/>
      <c r="I34" s="178"/>
    </row>
    <row r="35" spans="1:9" ht="15" x14ac:dyDescent="0.3">
      <c r="A35" s="184"/>
      <c r="B35" s="184"/>
      <c r="C35" s="184" t="s">
        <v>375</v>
      </c>
      <c r="D35" s="184"/>
      <c r="E35" s="184"/>
      <c r="F35" s="184"/>
      <c r="G35" s="184"/>
      <c r="H35" s="178"/>
      <c r="I35" s="178"/>
    </row>
    <row r="36" spans="1:9" ht="15" x14ac:dyDescent="0.3">
      <c r="A36" s="178"/>
      <c r="B36" s="178"/>
      <c r="C36" s="178" t="s">
        <v>374</v>
      </c>
      <c r="D36" s="178"/>
      <c r="E36" s="178"/>
      <c r="F36" s="178"/>
      <c r="G36" s="178"/>
      <c r="H36" s="178"/>
      <c r="I36" s="178"/>
    </row>
    <row r="37" spans="1:9" x14ac:dyDescent="0.2">
      <c r="A37" s="186"/>
      <c r="B37" s="186"/>
      <c r="C37" s="186" t="s">
        <v>139</v>
      </c>
      <c r="D37" s="186"/>
      <c r="E37" s="186"/>
      <c r="F37" s="186"/>
      <c r="G37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440</v>
      </c>
      <c r="B1" s="75"/>
      <c r="C1" s="75"/>
      <c r="D1" s="75"/>
      <c r="E1" s="75"/>
      <c r="F1" s="75"/>
      <c r="G1" s="445" t="s">
        <v>109</v>
      </c>
      <c r="H1" s="445"/>
      <c r="I1" s="349"/>
    </row>
    <row r="2" spans="1:9" ht="15" x14ac:dyDescent="0.3">
      <c r="A2" s="74" t="s">
        <v>140</v>
      </c>
      <c r="B2" s="75"/>
      <c r="C2" s="75"/>
      <c r="D2" s="75"/>
      <c r="E2" s="75"/>
      <c r="F2" s="75"/>
      <c r="G2" s="443" t="s">
        <v>616</v>
      </c>
      <c r="H2" s="443"/>
      <c r="I2" s="74"/>
    </row>
    <row r="3" spans="1:9" ht="15" x14ac:dyDescent="0.3">
      <c r="A3" s="74"/>
      <c r="B3" s="74"/>
      <c r="C3" s="74"/>
      <c r="D3" s="74"/>
      <c r="E3" s="74"/>
      <c r="F3" s="74"/>
      <c r="G3" s="254"/>
      <c r="H3" s="254"/>
      <c r="I3" s="349"/>
    </row>
    <row r="4" spans="1:9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3"/>
      <c r="B7" s="253"/>
      <c r="C7" s="253"/>
      <c r="D7" s="253"/>
      <c r="E7" s="253"/>
      <c r="F7" s="253"/>
      <c r="G7" s="76"/>
      <c r="H7" s="76"/>
      <c r="I7" s="349"/>
    </row>
    <row r="8" spans="1:9" ht="45" x14ac:dyDescent="0.2">
      <c r="A8" s="345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 x14ac:dyDescent="0.2">
      <c r="A9" s="346"/>
      <c r="B9" s="347"/>
      <c r="C9" s="96"/>
      <c r="D9" s="96"/>
      <c r="E9" s="96"/>
      <c r="F9" s="96"/>
      <c r="G9" s="96"/>
      <c r="H9" s="4"/>
      <c r="I9" s="4"/>
    </row>
    <row r="10" spans="1:9" ht="15" x14ac:dyDescent="0.2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5" x14ac:dyDescent="0.2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5" x14ac:dyDescent="0.2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5" x14ac:dyDescent="0.2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5" x14ac:dyDescent="0.2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5" x14ac:dyDescent="0.2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5" x14ac:dyDescent="0.2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5" x14ac:dyDescent="0.2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5" x14ac:dyDescent="0.2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5" x14ac:dyDescent="0.2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5" x14ac:dyDescent="0.2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5" x14ac:dyDescent="0.2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5" x14ac:dyDescent="0.2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5" x14ac:dyDescent="0.2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5" x14ac:dyDescent="0.2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5" x14ac:dyDescent="0.2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5" x14ac:dyDescent="0.2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5" x14ac:dyDescent="0.2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5" x14ac:dyDescent="0.2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5" x14ac:dyDescent="0.2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5" x14ac:dyDescent="0.2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5" x14ac:dyDescent="0.2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5" x14ac:dyDescent="0.2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5" x14ac:dyDescent="0.2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5" x14ac:dyDescent="0.3">
      <c r="A34" s="346"/>
      <c r="B34" s="348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5" t="s">
        <v>441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5"/>
      <c r="B37" s="44"/>
      <c r="C37" s="44"/>
      <c r="D37" s="44"/>
      <c r="E37" s="44"/>
      <c r="F37" s="44"/>
      <c r="G37" s="2"/>
      <c r="H37" s="2"/>
    </row>
    <row r="38" spans="1:9" ht="15" x14ac:dyDescent="0.3">
      <c r="A38" s="195"/>
      <c r="B38" s="2"/>
      <c r="C38" s="2"/>
      <c r="D38" s="2"/>
      <c r="E38" s="2"/>
      <c r="F38" s="2"/>
      <c r="G38" s="2"/>
      <c r="H38" s="2"/>
    </row>
    <row r="39" spans="1:9" ht="15" x14ac:dyDescent="0.3">
      <c r="A39" s="195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 x14ac:dyDescent="0.3">
      <c r="A1" s="72" t="s">
        <v>442</v>
      </c>
      <c r="B1" s="72"/>
      <c r="C1" s="75"/>
      <c r="D1" s="75"/>
      <c r="E1" s="75"/>
      <c r="F1" s="75"/>
      <c r="G1" s="445" t="s">
        <v>109</v>
      </c>
      <c r="H1" s="445"/>
    </row>
    <row r="2" spans="1:10" ht="15" x14ac:dyDescent="0.3">
      <c r="A2" s="74" t="s">
        <v>140</v>
      </c>
      <c r="B2" s="72"/>
      <c r="C2" s="75"/>
      <c r="D2" s="75"/>
      <c r="E2" s="75"/>
      <c r="F2" s="75"/>
      <c r="G2" s="443" t="s">
        <v>616</v>
      </c>
      <c r="H2" s="443"/>
    </row>
    <row r="3" spans="1:10" ht="15" x14ac:dyDescent="0.3">
      <c r="A3" s="74"/>
      <c r="B3" s="74"/>
      <c r="C3" s="74"/>
      <c r="D3" s="74"/>
      <c r="E3" s="74"/>
      <c r="F3" s="74"/>
      <c r="G3" s="254"/>
      <c r="H3" s="254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17">
        <f>'ფორმა N1'!A5</f>
        <v>0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3"/>
      <c r="B7" s="253"/>
      <c r="C7" s="253"/>
      <c r="D7" s="253"/>
      <c r="E7" s="253"/>
      <c r="F7" s="253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0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0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78"/>
      <c r="I35" s="178"/>
    </row>
    <row r="36" spans="1:9" ht="15" x14ac:dyDescent="0.3">
      <c r="A36" s="209" t="s">
        <v>443</v>
      </c>
      <c r="B36" s="209"/>
      <c r="C36" s="208"/>
      <c r="D36" s="208"/>
      <c r="E36" s="208"/>
      <c r="F36" s="208"/>
      <c r="G36" s="208"/>
      <c r="H36" s="178"/>
      <c r="I36" s="178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78"/>
      <c r="I37" s="178"/>
    </row>
    <row r="38" spans="1:9" ht="15" x14ac:dyDescent="0.3">
      <c r="A38" s="209"/>
      <c r="B38" s="209"/>
      <c r="C38" s="178"/>
      <c r="D38" s="178"/>
      <c r="E38" s="178"/>
      <c r="F38" s="178"/>
      <c r="G38" s="178"/>
      <c r="H38" s="178"/>
      <c r="I38" s="178"/>
    </row>
    <row r="39" spans="1:9" ht="15" x14ac:dyDescent="0.3">
      <c r="A39" s="209"/>
      <c r="B39" s="209"/>
      <c r="C39" s="178"/>
      <c r="D39" s="178"/>
      <c r="E39" s="178"/>
      <c r="F39" s="178"/>
      <c r="G39" s="178"/>
      <c r="H39" s="178"/>
      <c r="I39" s="178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 x14ac:dyDescent="0.3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 x14ac:dyDescent="0.3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 x14ac:dyDescent="0.3">
      <c r="A44" s="184"/>
      <c r="B44" s="184"/>
      <c r="C44" s="184" t="s">
        <v>400</v>
      </c>
      <c r="D44" s="184"/>
      <c r="E44" s="208"/>
      <c r="F44" s="184"/>
      <c r="G44" s="184"/>
      <c r="H44" s="178"/>
      <c r="I44" s="185"/>
    </row>
    <row r="45" spans="1:9" ht="15" x14ac:dyDescent="0.3">
      <c r="A45" s="178"/>
      <c r="B45" s="178"/>
      <c r="C45" s="178" t="s">
        <v>265</v>
      </c>
      <c r="D45" s="178"/>
      <c r="E45" s="178"/>
      <c r="F45" s="178"/>
      <c r="G45" s="178"/>
      <c r="H45" s="178"/>
      <c r="I45" s="185"/>
    </row>
    <row r="46" spans="1:9" x14ac:dyDescent="0.2">
      <c r="A46" s="186"/>
      <c r="B46" s="186"/>
      <c r="C46" s="186" t="s">
        <v>139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L3" sqref="L3:M3"/>
    </sheetView>
  </sheetViews>
  <sheetFormatPr defaultRowHeight="12.75" x14ac:dyDescent="0.2"/>
  <cols>
    <col min="1" max="1" width="5.42578125" style="179" customWidth="1"/>
    <col min="2" max="2" width="20.28515625" style="179" bestFit="1" customWidth="1"/>
    <col min="3" max="3" width="20.85546875" style="179" bestFit="1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 x14ac:dyDescent="0.3">
      <c r="A2" s="450" t="s">
        <v>444</v>
      </c>
      <c r="B2" s="450"/>
      <c r="C2" s="450"/>
      <c r="D2" s="450"/>
      <c r="E2" s="450"/>
      <c r="F2" s="336"/>
      <c r="G2" s="75"/>
      <c r="H2" s="75"/>
      <c r="I2" s="75"/>
      <c r="J2" s="75"/>
      <c r="K2" s="254"/>
      <c r="L2" s="255"/>
      <c r="M2" s="255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4"/>
      <c r="L3" s="443" t="s">
        <v>616</v>
      </c>
      <c r="M3" s="443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4"/>
      <c r="L4" s="254"/>
      <c r="M4" s="254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17">
        <f>'ფორმა N1'!A5</f>
        <v>0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3"/>
      <c r="B8" s="362"/>
      <c r="C8" s="253"/>
      <c r="D8" s="253"/>
      <c r="E8" s="253"/>
      <c r="F8" s="253"/>
      <c r="G8" s="253"/>
      <c r="H8" s="253"/>
      <c r="I8" s="253"/>
      <c r="J8" s="253"/>
      <c r="K8" s="76"/>
      <c r="L8" s="76"/>
      <c r="M8" s="76"/>
    </row>
    <row r="9" spans="1:13" ht="45" x14ac:dyDescent="0.2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 x14ac:dyDescent="0.2">
      <c r="A10" s="96">
        <v>1</v>
      </c>
      <c r="B10" s="369"/>
      <c r="C10" s="337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69"/>
      <c r="C11" s="337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69"/>
      <c r="C12" s="337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69"/>
      <c r="C13" s="337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69"/>
      <c r="C14" s="337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69"/>
      <c r="C15" s="33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69"/>
      <c r="C16" s="33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69"/>
      <c r="C17" s="33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69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69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69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69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69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69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69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69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69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69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69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69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69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69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69"/>
      <c r="C32" s="33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69"/>
      <c r="C33" s="33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70"/>
      <c r="C34" s="33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70"/>
      <c r="C35" s="337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78"/>
    </row>
    <row r="37" spans="1:13" ht="15" x14ac:dyDescent="0.3">
      <c r="A37" s="209" t="s">
        <v>456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78"/>
    </row>
    <row r="38" spans="1:13" ht="15" x14ac:dyDescent="0.3">
      <c r="A38" s="209" t="s">
        <v>457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78"/>
    </row>
    <row r="39" spans="1:13" ht="15" x14ac:dyDescent="0.3">
      <c r="A39" s="195" t="s">
        <v>458</v>
      </c>
      <c r="B39" s="195"/>
      <c r="C39" s="209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 x14ac:dyDescent="0.3">
      <c r="A40" s="195" t="s">
        <v>459</v>
      </c>
      <c r="B40" s="195"/>
      <c r="C40" s="209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" customHeight="1" x14ac:dyDescent="0.2">
      <c r="A41" s="455" t="s">
        <v>476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</row>
    <row r="42" spans="1:13" ht="15" customHeight="1" x14ac:dyDescent="0.2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</row>
    <row r="43" spans="1:13" ht="12.75" customHeight="1" x14ac:dyDescent="0.2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</row>
    <row r="44" spans="1:13" ht="15" x14ac:dyDescent="0.3">
      <c r="A44" s="451" t="s">
        <v>107</v>
      </c>
      <c r="B44" s="451"/>
      <c r="C44" s="451"/>
      <c r="D44" s="338"/>
      <c r="E44" s="339"/>
      <c r="F44" s="339"/>
      <c r="G44" s="338"/>
      <c r="H44" s="338"/>
      <c r="I44" s="338"/>
      <c r="J44" s="338"/>
      <c r="K44" s="338"/>
      <c r="L44" s="178"/>
    </row>
    <row r="45" spans="1:13" ht="15" x14ac:dyDescent="0.3">
      <c r="A45" s="338"/>
      <c r="B45" s="338"/>
      <c r="C45" s="339"/>
      <c r="D45" s="338"/>
      <c r="E45" s="339"/>
      <c r="F45" s="339"/>
      <c r="G45" s="338"/>
      <c r="H45" s="338"/>
      <c r="I45" s="338"/>
      <c r="J45" s="338"/>
      <c r="K45" s="340"/>
      <c r="L45" s="178"/>
    </row>
    <row r="46" spans="1:13" ht="15" customHeight="1" x14ac:dyDescent="0.3">
      <c r="A46" s="338"/>
      <c r="B46" s="338"/>
      <c r="C46" s="339"/>
      <c r="D46" s="452" t="s">
        <v>263</v>
      </c>
      <c r="E46" s="452"/>
      <c r="F46" s="341"/>
      <c r="G46" s="342"/>
      <c r="H46" s="453" t="s">
        <v>460</v>
      </c>
      <c r="I46" s="453"/>
      <c r="J46" s="453"/>
      <c r="K46" s="343"/>
      <c r="L46" s="178"/>
    </row>
    <row r="47" spans="1:13" ht="15" x14ac:dyDescent="0.3">
      <c r="A47" s="338"/>
      <c r="B47" s="338"/>
      <c r="C47" s="339"/>
      <c r="D47" s="338"/>
      <c r="E47" s="339"/>
      <c r="F47" s="339"/>
      <c r="G47" s="338"/>
      <c r="H47" s="454"/>
      <c r="I47" s="454"/>
      <c r="J47" s="454"/>
      <c r="K47" s="343"/>
      <c r="L47" s="178"/>
    </row>
    <row r="48" spans="1:13" ht="15" x14ac:dyDescent="0.3">
      <c r="A48" s="338"/>
      <c r="B48" s="338"/>
      <c r="C48" s="339"/>
      <c r="D48" s="449" t="s">
        <v>139</v>
      </c>
      <c r="E48" s="449"/>
      <c r="F48" s="341"/>
      <c r="G48" s="342"/>
      <c r="H48" s="338"/>
      <c r="I48" s="338"/>
      <c r="J48" s="338"/>
      <c r="K48" s="338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424</v>
      </c>
      <c r="B1" s="74"/>
      <c r="C1" s="457" t="s">
        <v>109</v>
      </c>
      <c r="D1" s="457"/>
    </row>
    <row r="2" spans="1:5" x14ac:dyDescent="0.3">
      <c r="A2" s="72" t="s">
        <v>425</v>
      </c>
      <c r="B2" s="74"/>
      <c r="C2" s="443" t="s">
        <v>616</v>
      </c>
      <c r="D2" s="444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>
        <f>'ფორმა N1'!A5</f>
        <v>0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426</v>
      </c>
      <c r="B1" s="75"/>
      <c r="C1" s="445" t="s">
        <v>109</v>
      </c>
      <c r="D1" s="445"/>
      <c r="E1" s="89"/>
    </row>
    <row r="2" spans="1:5" s="6" customFormat="1" x14ac:dyDescent="0.3">
      <c r="A2" s="72" t="s">
        <v>423</v>
      </c>
      <c r="B2" s="75"/>
      <c r="C2" s="443" t="s">
        <v>616</v>
      </c>
      <c r="D2" s="44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7">
        <f>'ფორმა N1'!A5</f>
        <v>0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292</v>
      </c>
      <c r="B10" s="96"/>
      <c r="C10" s="4"/>
      <c r="D10" s="4"/>
      <c r="E10" s="91"/>
    </row>
    <row r="11" spans="1:5" s="10" customFormat="1" x14ac:dyDescent="0.2">
      <c r="A11" s="96" t="s">
        <v>293</v>
      </c>
      <c r="B11" s="96"/>
      <c r="C11" s="4"/>
      <c r="D11" s="4"/>
      <c r="E11" s="92"/>
    </row>
    <row r="12" spans="1:5" s="10" customFormat="1" x14ac:dyDescent="0.2">
      <c r="A12" s="96" t="s">
        <v>294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9" x14ac:dyDescent="0.3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5"/>
    </row>
    <row r="22" spans="1:9" x14ac:dyDescent="0.3">
      <c r="A22" s="195" t="s">
        <v>383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4" zoomScale="80" zoomScaleSheetLayoutView="80" workbookViewId="0">
      <selection activeCell="D2" sqref="D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224</v>
      </c>
      <c r="B1" s="119"/>
      <c r="C1" s="458" t="s">
        <v>198</v>
      </c>
      <c r="D1" s="458"/>
      <c r="E1" s="103"/>
    </row>
    <row r="2" spans="1:5" x14ac:dyDescent="0.3">
      <c r="A2" s="74" t="s">
        <v>140</v>
      </c>
      <c r="B2" s="119"/>
      <c r="C2" s="75"/>
      <c r="D2" s="431" t="s">
        <v>616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>
        <f>'ფორმა N1'!A5</f>
        <v>0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191</v>
      </c>
      <c r="B10" s="52"/>
      <c r="C10" s="123">
        <f>SUM(C11,C34)</f>
        <v>424832.36</v>
      </c>
      <c r="D10" s="123">
        <f>D11+D34</f>
        <v>349193.13</v>
      </c>
      <c r="E10" s="103"/>
    </row>
    <row r="11" spans="1:5" x14ac:dyDescent="0.3">
      <c r="A11" s="53" t="s">
        <v>192</v>
      </c>
      <c r="B11" s="54"/>
      <c r="C11" s="83">
        <f>SUM(C12:C32)</f>
        <v>80544.959999999992</v>
      </c>
      <c r="D11" s="83">
        <f>SUM(D12:D32)</f>
        <v>4905.7299999999996</v>
      </c>
      <c r="E11" s="103"/>
    </row>
    <row r="12" spans="1:5" x14ac:dyDescent="0.3">
      <c r="A12" s="57">
        <v>1110</v>
      </c>
      <c r="B12" s="56" t="s">
        <v>142</v>
      </c>
      <c r="C12" s="8"/>
      <c r="D12" s="8"/>
      <c r="E12" s="103"/>
    </row>
    <row r="13" spans="1:5" x14ac:dyDescent="0.3">
      <c r="A13" s="57">
        <v>1120</v>
      </c>
      <c r="B13" s="56" t="s">
        <v>143</v>
      </c>
      <c r="C13" s="8"/>
      <c r="D13" s="8"/>
      <c r="E13" s="103"/>
    </row>
    <row r="14" spans="1:5" x14ac:dyDescent="0.3">
      <c r="A14" s="57">
        <v>1211</v>
      </c>
      <c r="B14" s="56" t="s">
        <v>144</v>
      </c>
      <c r="C14" s="8">
        <v>72620.639999999999</v>
      </c>
      <c r="D14" s="8">
        <v>839.95</v>
      </c>
      <c r="E14" s="103"/>
    </row>
    <row r="15" spans="1:5" x14ac:dyDescent="0.3">
      <c r="A15" s="57">
        <v>1212</v>
      </c>
      <c r="B15" s="56" t="s">
        <v>145</v>
      </c>
      <c r="C15" s="8">
        <v>4024.2</v>
      </c>
      <c r="D15" s="8">
        <v>165.66</v>
      </c>
      <c r="E15" s="103"/>
    </row>
    <row r="16" spans="1:5" x14ac:dyDescent="0.3">
      <c r="A16" s="57">
        <v>1213</v>
      </c>
      <c r="B16" s="56" t="s">
        <v>146</v>
      </c>
      <c r="C16" s="8"/>
      <c r="D16" s="8"/>
      <c r="E16" s="103"/>
    </row>
    <row r="17" spans="1:5" x14ac:dyDescent="0.3">
      <c r="A17" s="57">
        <v>1214</v>
      </c>
      <c r="B17" s="56" t="s">
        <v>147</v>
      </c>
      <c r="C17" s="8"/>
      <c r="D17" s="8"/>
      <c r="E17" s="103"/>
    </row>
    <row r="18" spans="1:5" x14ac:dyDescent="0.3">
      <c r="A18" s="57">
        <v>1215</v>
      </c>
      <c r="B18" s="56" t="s">
        <v>148</v>
      </c>
      <c r="C18" s="8">
        <v>870</v>
      </c>
      <c r="D18" s="8">
        <v>870</v>
      </c>
      <c r="E18" s="103"/>
    </row>
    <row r="19" spans="1:5" x14ac:dyDescent="0.3">
      <c r="A19" s="57">
        <v>1300</v>
      </c>
      <c r="B19" s="56" t="s">
        <v>149</v>
      </c>
      <c r="C19" s="8"/>
      <c r="D19" s="8"/>
      <c r="E19" s="103"/>
    </row>
    <row r="20" spans="1:5" x14ac:dyDescent="0.3">
      <c r="A20" s="57">
        <v>1410</v>
      </c>
      <c r="B20" s="56" t="s">
        <v>150</v>
      </c>
      <c r="C20" s="8"/>
      <c r="D20" s="8"/>
      <c r="E20" s="103"/>
    </row>
    <row r="21" spans="1:5" x14ac:dyDescent="0.3">
      <c r="A21" s="57">
        <v>1421</v>
      </c>
      <c r="B21" s="56" t="s">
        <v>151</v>
      </c>
      <c r="C21" s="8"/>
      <c r="D21" s="8"/>
      <c r="E21" s="103"/>
    </row>
    <row r="22" spans="1:5" x14ac:dyDescent="0.3">
      <c r="A22" s="57">
        <v>1422</v>
      </c>
      <c r="B22" s="56" t="s">
        <v>152</v>
      </c>
      <c r="C22" s="8"/>
      <c r="D22" s="8"/>
      <c r="E22" s="103"/>
    </row>
    <row r="23" spans="1:5" x14ac:dyDescent="0.3">
      <c r="A23" s="57">
        <v>1423</v>
      </c>
      <c r="B23" s="56" t="s">
        <v>153</v>
      </c>
      <c r="C23" s="8"/>
      <c r="D23" s="8"/>
      <c r="E23" s="103"/>
    </row>
    <row r="24" spans="1:5" x14ac:dyDescent="0.3">
      <c r="A24" s="57">
        <v>1431</v>
      </c>
      <c r="B24" s="56" t="s">
        <v>154</v>
      </c>
      <c r="C24" s="8"/>
      <c r="D24" s="8"/>
      <c r="E24" s="103"/>
    </row>
    <row r="25" spans="1:5" x14ac:dyDescent="0.3">
      <c r="A25" s="57">
        <v>1432</v>
      </c>
      <c r="B25" s="56" t="s">
        <v>155</v>
      </c>
      <c r="C25" s="8"/>
      <c r="D25" s="8"/>
      <c r="E25" s="103"/>
    </row>
    <row r="26" spans="1:5" x14ac:dyDescent="0.3">
      <c r="A26" s="57">
        <v>1433</v>
      </c>
      <c r="B26" s="56" t="s">
        <v>156</v>
      </c>
      <c r="C26" s="8"/>
      <c r="D26" s="8"/>
      <c r="E26" s="103"/>
    </row>
    <row r="27" spans="1:5" x14ac:dyDescent="0.3">
      <c r="A27" s="57">
        <v>1441</v>
      </c>
      <c r="B27" s="56" t="s">
        <v>157</v>
      </c>
      <c r="C27" s="8"/>
      <c r="D27" s="8"/>
      <c r="E27" s="103"/>
    </row>
    <row r="28" spans="1:5" x14ac:dyDescent="0.3">
      <c r="A28" s="57">
        <v>1442</v>
      </c>
      <c r="B28" s="56" t="s">
        <v>158</v>
      </c>
      <c r="C28" s="8"/>
      <c r="D28" s="8"/>
      <c r="E28" s="103"/>
    </row>
    <row r="29" spans="1:5" x14ac:dyDescent="0.3">
      <c r="A29" s="57">
        <v>1443</v>
      </c>
      <c r="B29" s="56" t="s">
        <v>159</v>
      </c>
      <c r="C29" s="8"/>
      <c r="D29" s="8"/>
      <c r="E29" s="103"/>
    </row>
    <row r="30" spans="1:5" x14ac:dyDescent="0.3">
      <c r="A30" s="57">
        <v>1444</v>
      </c>
      <c r="B30" s="56" t="s">
        <v>160</v>
      </c>
      <c r="C30" s="8"/>
      <c r="D30" s="8"/>
      <c r="E30" s="103"/>
    </row>
    <row r="31" spans="1:5" x14ac:dyDescent="0.3">
      <c r="A31" s="57">
        <v>1445</v>
      </c>
      <c r="B31" s="56" t="s">
        <v>161</v>
      </c>
      <c r="C31" s="8"/>
      <c r="D31" s="8"/>
      <c r="E31" s="103"/>
    </row>
    <row r="32" spans="1:5" x14ac:dyDescent="0.3">
      <c r="A32" s="57">
        <v>1446</v>
      </c>
      <c r="B32" s="56" t="s">
        <v>162</v>
      </c>
      <c r="C32" s="8">
        <v>3030.12</v>
      </c>
      <c r="D32" s="8">
        <v>3030.12</v>
      </c>
      <c r="E32" s="103"/>
    </row>
    <row r="33" spans="1:5" x14ac:dyDescent="0.3">
      <c r="A33" s="30"/>
      <c r="E33" s="103"/>
    </row>
    <row r="34" spans="1:5" x14ac:dyDescent="0.3">
      <c r="A34" s="58" t="s">
        <v>193</v>
      </c>
      <c r="B34" s="56"/>
      <c r="C34" s="83">
        <f>SUM(C35:C42)</f>
        <v>344287.4</v>
      </c>
      <c r="D34" s="83">
        <f>SUM(D35:D42)</f>
        <v>344287.4</v>
      </c>
      <c r="E34" s="103"/>
    </row>
    <row r="35" spans="1:5" x14ac:dyDescent="0.3">
      <c r="A35" s="57">
        <v>2110</v>
      </c>
      <c r="B35" s="56" t="s">
        <v>100</v>
      </c>
      <c r="C35" s="8">
        <v>292754.15000000002</v>
      </c>
      <c r="D35" s="8">
        <v>292754.15000000002</v>
      </c>
      <c r="E35" s="103"/>
    </row>
    <row r="36" spans="1:5" x14ac:dyDescent="0.3">
      <c r="A36" s="57">
        <v>2120</v>
      </c>
      <c r="B36" s="56" t="s">
        <v>163</v>
      </c>
      <c r="C36" s="8">
        <v>42407.25</v>
      </c>
      <c r="D36" s="8">
        <v>42407.25</v>
      </c>
      <c r="E36" s="103"/>
    </row>
    <row r="37" spans="1:5" x14ac:dyDescent="0.3">
      <c r="A37" s="57">
        <v>2130</v>
      </c>
      <c r="B37" s="56" t="s">
        <v>101</v>
      </c>
      <c r="C37" s="8"/>
      <c r="D37" s="8"/>
      <c r="E37" s="103"/>
    </row>
    <row r="38" spans="1:5" x14ac:dyDescent="0.3">
      <c r="A38" s="57">
        <v>2140</v>
      </c>
      <c r="B38" s="56" t="s">
        <v>389</v>
      </c>
      <c r="C38" s="8"/>
      <c r="D38" s="8"/>
      <c r="E38" s="103"/>
    </row>
    <row r="39" spans="1:5" x14ac:dyDescent="0.3">
      <c r="A39" s="57">
        <v>2150</v>
      </c>
      <c r="B39" s="56" t="s">
        <v>393</v>
      </c>
      <c r="C39" s="8">
        <v>626</v>
      </c>
      <c r="D39" s="8">
        <v>626</v>
      </c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164</v>
      </c>
      <c r="C41" s="8"/>
      <c r="D41" s="8"/>
      <c r="E41" s="103"/>
    </row>
    <row r="42" spans="1:5" x14ac:dyDescent="0.3">
      <c r="A42" s="57">
        <v>2400</v>
      </c>
      <c r="B42" s="56" t="s">
        <v>165</v>
      </c>
      <c r="C42" s="8">
        <v>8500</v>
      </c>
      <c r="D42" s="8">
        <v>8500</v>
      </c>
      <c r="E42" s="103"/>
    </row>
    <row r="43" spans="1:5" x14ac:dyDescent="0.3">
      <c r="A43" s="31"/>
      <c r="E43" s="103"/>
    </row>
    <row r="44" spans="1:5" x14ac:dyDescent="0.3">
      <c r="A44" s="55" t="s">
        <v>197</v>
      </c>
      <c r="B44" s="56"/>
      <c r="C44" s="83">
        <v>424832.36</v>
      </c>
      <c r="D44" s="83">
        <v>349193.13</v>
      </c>
      <c r="E44" s="103"/>
    </row>
    <row r="45" spans="1:5" x14ac:dyDescent="0.3">
      <c r="A45" s="58" t="s">
        <v>194</v>
      </c>
      <c r="B45" s="56"/>
      <c r="C45" s="83">
        <f>SUM(C46:C61)</f>
        <v>76811.19</v>
      </c>
      <c r="D45" s="83">
        <f>SUM(D46:D61)</f>
        <v>76811.19</v>
      </c>
      <c r="E45" s="103"/>
    </row>
    <row r="46" spans="1:5" x14ac:dyDescent="0.3">
      <c r="A46" s="57">
        <v>3100</v>
      </c>
      <c r="B46" s="56" t="s">
        <v>166</v>
      </c>
      <c r="C46" s="8">
        <v>73266.19</v>
      </c>
      <c r="D46" s="8">
        <v>73266.19</v>
      </c>
      <c r="E46" s="103"/>
    </row>
    <row r="47" spans="1:5" x14ac:dyDescent="0.3">
      <c r="A47" s="57">
        <v>3210</v>
      </c>
      <c r="B47" s="56" t="s">
        <v>167</v>
      </c>
      <c r="C47" s="8"/>
      <c r="D47" s="8"/>
      <c r="E47" s="103"/>
    </row>
    <row r="48" spans="1:5" x14ac:dyDescent="0.3">
      <c r="A48" s="57">
        <v>3221</v>
      </c>
      <c r="B48" s="56" t="s">
        <v>168</v>
      </c>
      <c r="C48" s="8"/>
      <c r="D48" s="8"/>
      <c r="E48" s="103"/>
    </row>
    <row r="49" spans="1:5" x14ac:dyDescent="0.3">
      <c r="A49" s="57">
        <v>3222</v>
      </c>
      <c r="B49" s="56" t="s">
        <v>169</v>
      </c>
      <c r="C49" s="8"/>
      <c r="D49" s="8"/>
      <c r="E49" s="103"/>
    </row>
    <row r="50" spans="1:5" x14ac:dyDescent="0.3">
      <c r="A50" s="57">
        <v>3223</v>
      </c>
      <c r="B50" s="56" t="s">
        <v>170</v>
      </c>
      <c r="C50" s="8"/>
      <c r="D50" s="8"/>
      <c r="E50" s="103"/>
    </row>
    <row r="51" spans="1:5" x14ac:dyDescent="0.3">
      <c r="A51" s="57">
        <v>3224</v>
      </c>
      <c r="B51" s="56" t="s">
        <v>171</v>
      </c>
      <c r="C51" s="8"/>
      <c r="D51" s="8"/>
      <c r="E51" s="103"/>
    </row>
    <row r="52" spans="1:5" x14ac:dyDescent="0.3">
      <c r="A52" s="57">
        <v>3231</v>
      </c>
      <c r="B52" s="56" t="s">
        <v>172</v>
      </c>
      <c r="C52" s="8">
        <v>3545</v>
      </c>
      <c r="D52" s="8">
        <v>3545</v>
      </c>
      <c r="E52" s="103"/>
    </row>
    <row r="53" spans="1:5" x14ac:dyDescent="0.3">
      <c r="A53" s="57">
        <v>3232</v>
      </c>
      <c r="B53" s="56" t="s">
        <v>173</v>
      </c>
      <c r="C53" s="8"/>
      <c r="D53" s="8"/>
      <c r="E53" s="103"/>
    </row>
    <row r="54" spans="1:5" x14ac:dyDescent="0.3">
      <c r="A54" s="57">
        <v>3234</v>
      </c>
      <c r="B54" s="56" t="s">
        <v>174</v>
      </c>
      <c r="C54" s="8"/>
      <c r="D54" s="8"/>
      <c r="E54" s="103"/>
    </row>
    <row r="55" spans="1:5" ht="30" x14ac:dyDescent="0.3">
      <c r="A55" s="57">
        <v>3236</v>
      </c>
      <c r="B55" s="56" t="s">
        <v>189</v>
      </c>
      <c r="C55" s="8"/>
      <c r="D55" s="8"/>
      <c r="E55" s="103"/>
    </row>
    <row r="56" spans="1:5" ht="45" x14ac:dyDescent="0.3">
      <c r="A56" s="57">
        <v>3237</v>
      </c>
      <c r="B56" s="56" t="s">
        <v>175</v>
      </c>
      <c r="C56" s="8"/>
      <c r="D56" s="8"/>
      <c r="E56" s="103"/>
    </row>
    <row r="57" spans="1:5" x14ac:dyDescent="0.3">
      <c r="A57" s="57">
        <v>3241</v>
      </c>
      <c r="B57" s="56" t="s">
        <v>176</v>
      </c>
      <c r="C57" s="8"/>
      <c r="D57" s="8"/>
      <c r="E57" s="103"/>
    </row>
    <row r="58" spans="1:5" x14ac:dyDescent="0.3">
      <c r="A58" s="57">
        <v>3242</v>
      </c>
      <c r="B58" s="56" t="s">
        <v>177</v>
      </c>
      <c r="C58" s="8"/>
      <c r="D58" s="8"/>
      <c r="E58" s="103"/>
    </row>
    <row r="59" spans="1:5" x14ac:dyDescent="0.3">
      <c r="A59" s="57">
        <v>3243</v>
      </c>
      <c r="B59" s="56" t="s">
        <v>178</v>
      </c>
      <c r="C59" s="8"/>
      <c r="D59" s="8"/>
      <c r="E59" s="103"/>
    </row>
    <row r="60" spans="1:5" x14ac:dyDescent="0.3">
      <c r="A60" s="57">
        <v>3245</v>
      </c>
      <c r="B60" s="56" t="s">
        <v>179</v>
      </c>
      <c r="C60" s="8"/>
      <c r="D60" s="8"/>
      <c r="E60" s="103"/>
    </row>
    <row r="61" spans="1:5" x14ac:dyDescent="0.3">
      <c r="A61" s="57">
        <v>3246</v>
      </c>
      <c r="B61" s="56" t="s">
        <v>180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195</v>
      </c>
      <c r="B64" s="56"/>
      <c r="C64" s="83">
        <f>C44-C45</f>
        <v>348021.17</v>
      </c>
      <c r="D64" s="83">
        <f>D44-D45</f>
        <v>272381.94</v>
      </c>
      <c r="E64" s="103"/>
    </row>
    <row r="65" spans="1:5" x14ac:dyDescent="0.3">
      <c r="A65" s="57">
        <v>5100</v>
      </c>
      <c r="B65" s="56" t="s">
        <v>250</v>
      </c>
      <c r="C65" s="8"/>
      <c r="D65" s="8"/>
      <c r="E65" s="103"/>
    </row>
    <row r="66" spans="1:5" x14ac:dyDescent="0.3">
      <c r="A66" s="57">
        <v>5220</v>
      </c>
      <c r="B66" s="56" t="s">
        <v>402</v>
      </c>
      <c r="C66" s="8"/>
      <c r="D66" s="8"/>
      <c r="E66" s="103"/>
    </row>
    <row r="67" spans="1:5" x14ac:dyDescent="0.3">
      <c r="A67" s="57">
        <v>5230</v>
      </c>
      <c r="B67" s="56" t="s">
        <v>403</v>
      </c>
      <c r="C67" s="8">
        <f>C44-C45</f>
        <v>348021.17</v>
      </c>
      <c r="D67" s="8">
        <f>D44-D45</f>
        <v>272381.94</v>
      </c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196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181</v>
      </c>
      <c r="C71" s="8"/>
      <c r="D71" s="8"/>
      <c r="E71" s="103"/>
    </row>
    <row r="72" spans="1:5" x14ac:dyDescent="0.3">
      <c r="A72" s="57">
        <v>2</v>
      </c>
      <c r="B72" s="56" t="s">
        <v>182</v>
      </c>
      <c r="C72" s="8"/>
      <c r="D72" s="8"/>
      <c r="E72" s="103"/>
    </row>
    <row r="73" spans="1:5" x14ac:dyDescent="0.3">
      <c r="A73" s="57">
        <v>3</v>
      </c>
      <c r="B73" s="56" t="s">
        <v>183</v>
      </c>
      <c r="C73" s="8"/>
      <c r="D73" s="8"/>
      <c r="E73" s="103"/>
    </row>
    <row r="74" spans="1:5" x14ac:dyDescent="0.3">
      <c r="A74" s="57">
        <v>4</v>
      </c>
      <c r="B74" s="56" t="s">
        <v>353</v>
      </c>
      <c r="C74" s="8"/>
      <c r="D74" s="8"/>
      <c r="E74" s="103"/>
    </row>
    <row r="75" spans="1:5" x14ac:dyDescent="0.3">
      <c r="A75" s="57">
        <v>5</v>
      </c>
      <c r="B75" s="56" t="s">
        <v>184</v>
      </c>
      <c r="C75" s="8"/>
      <c r="D75" s="8"/>
      <c r="E75" s="103"/>
    </row>
    <row r="76" spans="1:5" x14ac:dyDescent="0.3">
      <c r="A76" s="57">
        <v>6</v>
      </c>
      <c r="B76" s="56" t="s">
        <v>185</v>
      </c>
      <c r="C76" s="8"/>
      <c r="D76" s="8"/>
      <c r="E76" s="103"/>
    </row>
    <row r="77" spans="1:5" x14ac:dyDescent="0.3">
      <c r="A77" s="57">
        <v>7</v>
      </c>
      <c r="B77" s="56" t="s">
        <v>186</v>
      </c>
      <c r="C77" s="8"/>
      <c r="D77" s="8"/>
      <c r="E77" s="103"/>
    </row>
    <row r="78" spans="1:5" x14ac:dyDescent="0.3">
      <c r="A78" s="57">
        <v>8</v>
      </c>
      <c r="B78" s="56" t="s">
        <v>187</v>
      </c>
      <c r="C78" s="8"/>
      <c r="D78" s="8"/>
      <c r="E78" s="103"/>
    </row>
    <row r="79" spans="1:5" x14ac:dyDescent="0.3">
      <c r="A79" s="57">
        <v>9</v>
      </c>
      <c r="B79" s="56" t="s">
        <v>188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3"/>
  <sheetViews>
    <sheetView showGridLines="0" view="pageBreakPreview" zoomScale="80" zoomScaleSheetLayoutView="80" workbookViewId="0">
      <selection activeCell="T23" sqref="T2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420</v>
      </c>
      <c r="B1" s="74"/>
      <c r="C1" s="74"/>
      <c r="D1" s="74"/>
      <c r="E1" s="74"/>
      <c r="F1" s="74"/>
      <c r="G1" s="74"/>
      <c r="H1" s="74"/>
      <c r="I1" s="445" t="s">
        <v>109</v>
      </c>
      <c r="J1" s="445"/>
      <c r="K1" s="103"/>
    </row>
    <row r="2" spans="1:11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43" t="s">
        <v>616</v>
      </c>
      <c r="J2" s="444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202">
        <f>'ფორმა N1'!A5</f>
        <v>0</v>
      </c>
      <c r="B5" s="357"/>
      <c r="C5" s="357"/>
      <c r="D5" s="357"/>
      <c r="E5" s="357"/>
      <c r="F5" s="358"/>
      <c r="G5" s="357"/>
      <c r="H5" s="357"/>
      <c r="I5" s="357"/>
      <c r="J5" s="357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3.75" customHeight="1" x14ac:dyDescent="0.3">
      <c r="A10" s="152">
        <v>1</v>
      </c>
      <c r="B10" s="421" t="s">
        <v>524</v>
      </c>
      <c r="C10" s="153" t="s">
        <v>525</v>
      </c>
      <c r="D10" s="153" t="s">
        <v>221</v>
      </c>
      <c r="E10" s="423">
        <v>40462</v>
      </c>
      <c r="F10" s="153">
        <v>0</v>
      </c>
      <c r="G10" s="153"/>
      <c r="H10" s="153"/>
      <c r="I10" s="153"/>
      <c r="J10" s="153"/>
      <c r="K10" s="103"/>
    </row>
    <row r="11" spans="1:11" s="27" customFormat="1" ht="35.25" customHeight="1" x14ac:dyDescent="0.3">
      <c r="A11" s="152">
        <v>2</v>
      </c>
      <c r="B11" s="421" t="s">
        <v>526</v>
      </c>
      <c r="C11" s="153" t="s">
        <v>527</v>
      </c>
      <c r="D11" s="153" t="s">
        <v>221</v>
      </c>
      <c r="E11" s="423">
        <v>38512</v>
      </c>
      <c r="F11" s="424">
        <v>72620.639999999999</v>
      </c>
      <c r="G11" s="424">
        <v>0</v>
      </c>
      <c r="H11" s="424">
        <v>71780.69</v>
      </c>
      <c r="I11" s="424">
        <v>839.95</v>
      </c>
      <c r="J11" s="153"/>
      <c r="K11" s="103"/>
    </row>
    <row r="12" spans="1:11" s="27" customFormat="1" ht="57" customHeight="1" x14ac:dyDescent="0.3">
      <c r="A12" s="152">
        <v>3</v>
      </c>
      <c r="B12" s="421" t="s">
        <v>526</v>
      </c>
      <c r="C12" s="153" t="s">
        <v>528</v>
      </c>
      <c r="D12" s="153" t="s">
        <v>529</v>
      </c>
      <c r="E12" s="423">
        <v>38513</v>
      </c>
      <c r="F12" s="424">
        <v>4024.2</v>
      </c>
      <c r="G12" s="424">
        <v>4305.6000000000004</v>
      </c>
      <c r="H12" s="424">
        <v>8164.14</v>
      </c>
      <c r="I12" s="424">
        <v>165.66</v>
      </c>
      <c r="J12" s="153"/>
      <c r="K12" s="103"/>
    </row>
    <row r="13" spans="1:11" s="27" customFormat="1" ht="70.5" customHeight="1" x14ac:dyDescent="0.3">
      <c r="A13" s="152">
        <v>4</v>
      </c>
      <c r="B13" s="421" t="s">
        <v>526</v>
      </c>
      <c r="C13" s="153" t="s">
        <v>528</v>
      </c>
      <c r="D13" s="153" t="s">
        <v>530</v>
      </c>
      <c r="E13" s="423">
        <v>38512</v>
      </c>
      <c r="F13" s="153">
        <v>0</v>
      </c>
      <c r="G13" s="153">
        <v>0</v>
      </c>
      <c r="H13" s="153">
        <v>0</v>
      </c>
      <c r="I13" s="153">
        <v>0</v>
      </c>
      <c r="J13" s="153"/>
      <c r="K13" s="103"/>
    </row>
    <row r="14" spans="1:11" s="27" customFormat="1" ht="33.75" customHeight="1" x14ac:dyDescent="0.3">
      <c r="A14" s="152">
        <v>5</v>
      </c>
      <c r="B14" s="421" t="s">
        <v>526</v>
      </c>
      <c r="C14" s="153" t="s">
        <v>531</v>
      </c>
      <c r="D14" s="153" t="s">
        <v>221</v>
      </c>
      <c r="E14" s="423">
        <v>38513</v>
      </c>
      <c r="F14" s="424">
        <v>870.58</v>
      </c>
      <c r="G14" s="153">
        <v>0</v>
      </c>
      <c r="H14" s="424">
        <v>0</v>
      </c>
      <c r="I14" s="424">
        <v>870.58</v>
      </c>
      <c r="J14" s="153"/>
      <c r="K14" s="103"/>
    </row>
    <row r="15" spans="1:11" s="27" customFormat="1" ht="40.5" customHeight="1" x14ac:dyDescent="0.3">
      <c r="A15" s="152">
        <v>6</v>
      </c>
      <c r="B15" s="421" t="s">
        <v>526</v>
      </c>
      <c r="C15" s="153" t="s">
        <v>532</v>
      </c>
      <c r="D15" s="153" t="s">
        <v>221</v>
      </c>
      <c r="E15" s="423">
        <v>38514</v>
      </c>
      <c r="F15" s="153">
        <v>0</v>
      </c>
      <c r="G15" s="153">
        <v>0</v>
      </c>
      <c r="H15" s="424">
        <v>0</v>
      </c>
      <c r="I15" s="153">
        <v>0</v>
      </c>
      <c r="J15" s="153"/>
      <c r="K15" s="103"/>
    </row>
    <row r="16" spans="1:11" s="27" customFormat="1" ht="0.75" customHeight="1" x14ac:dyDescent="0.3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3"/>
    </row>
    <row r="17" spans="1:13" s="27" customFormat="1" hidden="1" x14ac:dyDescent="0.3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s="27" customFormat="1" hidden="1" x14ac:dyDescent="0.3">
      <c r="A18" s="102"/>
      <c r="B18" s="102"/>
      <c r="C18" s="102"/>
      <c r="D18" s="102"/>
      <c r="E18" s="212"/>
      <c r="F18" s="102"/>
      <c r="G18" s="102"/>
      <c r="H18" s="102"/>
      <c r="I18" s="213"/>
      <c r="J18" s="102"/>
      <c r="K18" s="102"/>
      <c r="L18" s="102"/>
      <c r="M18" s="102"/>
    </row>
    <row r="19" spans="1:13" ht="14.25" hidden="1" customHeight="1" x14ac:dyDescent="0.3">
      <c r="A19" s="102"/>
      <c r="B19" s="102"/>
      <c r="C19" s="102"/>
      <c r="D19" s="102"/>
      <c r="E19" s="102"/>
      <c r="F19" s="102"/>
      <c r="G19" s="102"/>
      <c r="H19" s="102"/>
      <c r="I19" s="99"/>
      <c r="J19" s="99"/>
      <c r="K19" s="99"/>
      <c r="L19" s="99"/>
      <c r="M19" s="99"/>
    </row>
    <row r="20" spans="1:13" x14ac:dyDescent="0.3">
      <c r="A20" s="102"/>
      <c r="B20" s="212" t="s">
        <v>107</v>
      </c>
      <c r="C20" s="102"/>
      <c r="D20" s="102"/>
      <c r="E20" s="102"/>
      <c r="F20" s="251"/>
      <c r="G20" s="102"/>
      <c r="H20" s="102"/>
      <c r="I20" s="251"/>
      <c r="J20" s="252"/>
      <c r="K20" s="252"/>
      <c r="L20" s="99"/>
      <c r="M20" s="99"/>
    </row>
    <row r="21" spans="1:13" x14ac:dyDescent="0.3">
      <c r="A21" s="102"/>
      <c r="B21" s="102"/>
      <c r="C21" s="102"/>
      <c r="D21" s="99"/>
      <c r="E21" s="102"/>
      <c r="F21" s="214" t="s">
        <v>263</v>
      </c>
      <c r="G21" s="214"/>
      <c r="H21" s="102"/>
      <c r="I21" s="102" t="s">
        <v>268</v>
      </c>
      <c r="J21" s="99"/>
      <c r="K21" s="99"/>
      <c r="L21" s="99"/>
      <c r="M21" s="99"/>
    </row>
    <row r="22" spans="1:13" ht="17.25" customHeight="1" x14ac:dyDescent="0.3">
      <c r="A22" s="102"/>
      <c r="B22" s="102"/>
      <c r="C22" s="251"/>
      <c r="D22" s="99"/>
      <c r="E22" s="102"/>
      <c r="F22" s="215" t="s">
        <v>139</v>
      </c>
      <c r="G22" s="102"/>
      <c r="H22" s="102"/>
      <c r="I22" s="102" t="s">
        <v>264</v>
      </c>
      <c r="J22" s="99"/>
      <c r="K22" s="99"/>
      <c r="L22" s="99"/>
      <c r="M22" s="99"/>
    </row>
    <row r="23" spans="1:13" ht="21" customHeight="1" x14ac:dyDescent="0.3">
      <c r="A23" s="99"/>
      <c r="B23" s="102"/>
      <c r="C23" s="214"/>
      <c r="D23" s="99"/>
      <c r="E23" s="102"/>
      <c r="F23" s="102"/>
      <c r="G23" s="215"/>
      <c r="H23" s="99"/>
      <c r="I23" s="99"/>
      <c r="J23" s="99"/>
      <c r="K23" s="99"/>
      <c r="L23" s="99"/>
      <c r="M23" s="99"/>
    </row>
    <row r="24" spans="1:13" x14ac:dyDescent="0.3">
      <c r="A24" s="99"/>
      <c r="B24" s="102"/>
      <c r="C24" s="215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3" x14ac:dyDescent="0.3">
      <c r="A25" s="99"/>
      <c r="B25" s="102"/>
      <c r="C25" s="102"/>
      <c r="D25"/>
      <c r="E25"/>
      <c r="F25"/>
      <c r="G25"/>
      <c r="H25"/>
      <c r="I25"/>
      <c r="J25"/>
      <c r="K25"/>
      <c r="L25"/>
      <c r="M25"/>
    </row>
    <row r="26" spans="1:13" x14ac:dyDescent="0.3">
      <c r="A26" s="99"/>
      <c r="B26" s="99"/>
      <c r="C26" s="99"/>
      <c r="D26"/>
      <c r="E26"/>
      <c r="F26"/>
      <c r="G26"/>
      <c r="H26"/>
      <c r="I26"/>
      <c r="J26"/>
      <c r="K26"/>
      <c r="L26"/>
      <c r="M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customFormat="1" ht="12.75" x14ac:dyDescent="0.2"/>
    <row r="29" spans="1:13" customFormat="1" ht="12.75" x14ac:dyDescent="0.2"/>
    <row r="30" spans="1:13" customFormat="1" ht="12.75" x14ac:dyDescent="0.2"/>
    <row r="31" spans="1:13" customForma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3" customForma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customForma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99" fitToHeight="0" orientation="landscape" r:id="rId1"/>
  <rowBreaks count="1" manualBreakCount="1">
    <brk id="23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 x14ac:dyDescent="0.3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 x14ac:dyDescent="0.3">
      <c r="A1" s="72" t="s">
        <v>356</v>
      </c>
      <c r="B1" s="74"/>
      <c r="C1" s="74"/>
      <c r="D1" s="74"/>
      <c r="E1" s="74"/>
      <c r="F1" s="74"/>
      <c r="G1" s="158" t="s">
        <v>109</v>
      </c>
      <c r="H1" s="159"/>
    </row>
    <row r="2" spans="1:8" x14ac:dyDescent="0.3">
      <c r="A2" s="74" t="s">
        <v>140</v>
      </c>
      <c r="B2" s="74"/>
      <c r="C2" s="74"/>
      <c r="D2" s="74"/>
      <c r="E2" s="74"/>
      <c r="F2" s="74"/>
      <c r="G2" s="431" t="s">
        <v>616</v>
      </c>
      <c r="H2" s="159"/>
    </row>
    <row r="3" spans="1:8" x14ac:dyDescent="0.3">
      <c r="A3" s="74"/>
      <c r="B3" s="74"/>
      <c r="C3" s="74"/>
      <c r="D3" s="74"/>
      <c r="E3" s="74"/>
      <c r="F3" s="74"/>
      <c r="G3" s="100"/>
      <c r="H3" s="159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2">
        <f>'ფორმა N1'!A5</f>
        <v>0</v>
      </c>
      <c r="B5" s="202"/>
      <c r="C5" s="202"/>
      <c r="D5" s="202"/>
      <c r="E5" s="202"/>
      <c r="F5" s="202"/>
      <c r="G5" s="202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0" t="s">
        <v>307</v>
      </c>
      <c r="B8" s="160" t="s">
        <v>141</v>
      </c>
      <c r="C8" s="161" t="s">
        <v>354</v>
      </c>
      <c r="D8" s="161" t="s">
        <v>355</v>
      </c>
      <c r="E8" s="161" t="s">
        <v>270</v>
      </c>
      <c r="F8" s="160" t="s">
        <v>312</v>
      </c>
      <c r="G8" s="161" t="s">
        <v>308</v>
      </c>
      <c r="H8" s="103"/>
    </row>
    <row r="9" spans="1:8" x14ac:dyDescent="0.3">
      <c r="A9" s="162" t="s">
        <v>309</v>
      </c>
      <c r="B9" s="163"/>
      <c r="C9" s="164"/>
      <c r="D9" s="165"/>
      <c r="E9" s="165"/>
      <c r="F9" s="165"/>
      <c r="G9" s="166"/>
      <c r="H9" s="103"/>
    </row>
    <row r="10" spans="1:8" ht="15.75" x14ac:dyDescent="0.3">
      <c r="A10" s="163">
        <v>1</v>
      </c>
      <c r="B10" s="150"/>
      <c r="C10" s="167"/>
      <c r="D10" s="168"/>
      <c r="E10" s="168"/>
      <c r="F10" s="168"/>
      <c r="G10" s="169" t="str">
        <f>IF(ISBLANK(B10),"",G9+C10-D10)</f>
        <v/>
      </c>
      <c r="H10" s="103"/>
    </row>
    <row r="11" spans="1:8" ht="15.75" x14ac:dyDescent="0.3">
      <c r="A11" s="163">
        <v>2</v>
      </c>
      <c r="B11" s="150"/>
      <c r="C11" s="167"/>
      <c r="D11" s="168"/>
      <c r="E11" s="168"/>
      <c r="F11" s="168"/>
      <c r="G11" s="169" t="str">
        <f t="shared" ref="G11:G38" si="0">IF(ISBLANK(B11),"",G10+C11-D11)</f>
        <v/>
      </c>
      <c r="H11" s="103"/>
    </row>
    <row r="12" spans="1:8" ht="15.75" x14ac:dyDescent="0.3">
      <c r="A12" s="163">
        <v>3</v>
      </c>
      <c r="B12" s="150"/>
      <c r="C12" s="167"/>
      <c r="D12" s="168"/>
      <c r="E12" s="168"/>
      <c r="F12" s="168"/>
      <c r="G12" s="169" t="str">
        <f t="shared" si="0"/>
        <v/>
      </c>
      <c r="H12" s="103"/>
    </row>
    <row r="13" spans="1:8" ht="15.75" x14ac:dyDescent="0.3">
      <c r="A13" s="163">
        <v>4</v>
      </c>
      <c r="B13" s="150"/>
      <c r="C13" s="167"/>
      <c r="D13" s="168"/>
      <c r="E13" s="168"/>
      <c r="F13" s="168"/>
      <c r="G13" s="169" t="str">
        <f t="shared" si="0"/>
        <v/>
      </c>
      <c r="H13" s="103"/>
    </row>
    <row r="14" spans="1:8" ht="15.75" x14ac:dyDescent="0.3">
      <c r="A14" s="163">
        <v>5</v>
      </c>
      <c r="B14" s="150"/>
      <c r="C14" s="167"/>
      <c r="D14" s="168"/>
      <c r="E14" s="168"/>
      <c r="F14" s="168"/>
      <c r="G14" s="169" t="str">
        <f t="shared" si="0"/>
        <v/>
      </c>
      <c r="H14" s="103"/>
    </row>
    <row r="15" spans="1:8" ht="15.75" x14ac:dyDescent="0.3">
      <c r="A15" s="163">
        <v>6</v>
      </c>
      <c r="B15" s="150"/>
      <c r="C15" s="167"/>
      <c r="D15" s="168"/>
      <c r="E15" s="168"/>
      <c r="F15" s="168"/>
      <c r="G15" s="169" t="str">
        <f t="shared" si="0"/>
        <v/>
      </c>
      <c r="H15" s="103"/>
    </row>
    <row r="16" spans="1:8" ht="15.75" x14ac:dyDescent="0.3">
      <c r="A16" s="163">
        <v>7</v>
      </c>
      <c r="B16" s="150"/>
      <c r="C16" s="167"/>
      <c r="D16" s="168"/>
      <c r="E16" s="168"/>
      <c r="F16" s="168"/>
      <c r="G16" s="169" t="str">
        <f t="shared" si="0"/>
        <v/>
      </c>
      <c r="H16" s="103"/>
    </row>
    <row r="17" spans="1:8" ht="15.75" x14ac:dyDescent="0.3">
      <c r="A17" s="163">
        <v>8</v>
      </c>
      <c r="B17" s="150"/>
      <c r="C17" s="167"/>
      <c r="D17" s="168"/>
      <c r="E17" s="168"/>
      <c r="F17" s="168"/>
      <c r="G17" s="169" t="str">
        <f t="shared" si="0"/>
        <v/>
      </c>
      <c r="H17" s="103"/>
    </row>
    <row r="18" spans="1:8" ht="15.75" x14ac:dyDescent="0.3">
      <c r="A18" s="163">
        <v>9</v>
      </c>
      <c r="B18" s="150"/>
      <c r="C18" s="167"/>
      <c r="D18" s="168"/>
      <c r="E18" s="168"/>
      <c r="F18" s="168"/>
      <c r="G18" s="169" t="str">
        <f t="shared" si="0"/>
        <v/>
      </c>
      <c r="H18" s="103"/>
    </row>
    <row r="19" spans="1:8" ht="15.75" x14ac:dyDescent="0.3">
      <c r="A19" s="163">
        <v>10</v>
      </c>
      <c r="B19" s="150"/>
      <c r="C19" s="167"/>
      <c r="D19" s="168"/>
      <c r="E19" s="168"/>
      <c r="F19" s="168"/>
      <c r="G19" s="169" t="str">
        <f t="shared" si="0"/>
        <v/>
      </c>
      <c r="H19" s="103"/>
    </row>
    <row r="20" spans="1:8" ht="15.75" x14ac:dyDescent="0.3">
      <c r="A20" s="163">
        <v>11</v>
      </c>
      <c r="B20" s="150"/>
      <c r="C20" s="167"/>
      <c r="D20" s="168"/>
      <c r="E20" s="168"/>
      <c r="F20" s="168"/>
      <c r="G20" s="169" t="str">
        <f t="shared" si="0"/>
        <v/>
      </c>
      <c r="H20" s="103"/>
    </row>
    <row r="21" spans="1:8" ht="15.75" x14ac:dyDescent="0.3">
      <c r="A21" s="163">
        <v>12</v>
      </c>
      <c r="B21" s="150"/>
      <c r="C21" s="167"/>
      <c r="D21" s="168"/>
      <c r="E21" s="168"/>
      <c r="F21" s="168"/>
      <c r="G21" s="169" t="str">
        <f t="shared" si="0"/>
        <v/>
      </c>
      <c r="H21" s="103"/>
    </row>
    <row r="22" spans="1:8" ht="15.75" x14ac:dyDescent="0.3">
      <c r="A22" s="163">
        <v>13</v>
      </c>
      <c r="B22" s="150"/>
      <c r="C22" s="167"/>
      <c r="D22" s="168"/>
      <c r="E22" s="168"/>
      <c r="F22" s="168"/>
      <c r="G22" s="169" t="str">
        <f t="shared" si="0"/>
        <v/>
      </c>
      <c r="H22" s="103"/>
    </row>
    <row r="23" spans="1:8" ht="15.75" x14ac:dyDescent="0.3">
      <c r="A23" s="163">
        <v>14</v>
      </c>
      <c r="B23" s="150"/>
      <c r="C23" s="167"/>
      <c r="D23" s="168"/>
      <c r="E23" s="168"/>
      <c r="F23" s="168"/>
      <c r="G23" s="169" t="str">
        <f t="shared" si="0"/>
        <v/>
      </c>
      <c r="H23" s="103"/>
    </row>
    <row r="24" spans="1:8" ht="15.75" x14ac:dyDescent="0.3">
      <c r="A24" s="163">
        <v>15</v>
      </c>
      <c r="B24" s="150"/>
      <c r="C24" s="167"/>
      <c r="D24" s="168"/>
      <c r="E24" s="168"/>
      <c r="F24" s="168"/>
      <c r="G24" s="169" t="str">
        <f t="shared" si="0"/>
        <v/>
      </c>
      <c r="H24" s="103"/>
    </row>
    <row r="25" spans="1:8" ht="15.75" x14ac:dyDescent="0.3">
      <c r="A25" s="163">
        <v>16</v>
      </c>
      <c r="B25" s="150"/>
      <c r="C25" s="167"/>
      <c r="D25" s="168"/>
      <c r="E25" s="168"/>
      <c r="F25" s="168"/>
      <c r="G25" s="169" t="str">
        <f t="shared" si="0"/>
        <v/>
      </c>
      <c r="H25" s="103"/>
    </row>
    <row r="26" spans="1:8" ht="15.75" x14ac:dyDescent="0.3">
      <c r="A26" s="163">
        <v>17</v>
      </c>
      <c r="B26" s="150"/>
      <c r="C26" s="167"/>
      <c r="D26" s="168"/>
      <c r="E26" s="168"/>
      <c r="F26" s="168"/>
      <c r="G26" s="169" t="str">
        <f t="shared" si="0"/>
        <v/>
      </c>
      <c r="H26" s="103"/>
    </row>
    <row r="27" spans="1:8" ht="15.75" x14ac:dyDescent="0.3">
      <c r="A27" s="163">
        <v>18</v>
      </c>
      <c r="B27" s="150"/>
      <c r="C27" s="167"/>
      <c r="D27" s="168"/>
      <c r="E27" s="168"/>
      <c r="F27" s="168"/>
      <c r="G27" s="169" t="str">
        <f t="shared" si="0"/>
        <v/>
      </c>
      <c r="H27" s="103"/>
    </row>
    <row r="28" spans="1:8" ht="15.75" x14ac:dyDescent="0.3">
      <c r="A28" s="163">
        <v>19</v>
      </c>
      <c r="B28" s="150"/>
      <c r="C28" s="167"/>
      <c r="D28" s="168"/>
      <c r="E28" s="168"/>
      <c r="F28" s="168"/>
      <c r="G28" s="169" t="str">
        <f t="shared" si="0"/>
        <v/>
      </c>
      <c r="H28" s="103"/>
    </row>
    <row r="29" spans="1:8" ht="15.75" x14ac:dyDescent="0.3">
      <c r="A29" s="163">
        <v>20</v>
      </c>
      <c r="B29" s="150"/>
      <c r="C29" s="167"/>
      <c r="D29" s="168"/>
      <c r="E29" s="168"/>
      <c r="F29" s="168"/>
      <c r="G29" s="169" t="str">
        <f t="shared" si="0"/>
        <v/>
      </c>
      <c r="H29" s="103"/>
    </row>
    <row r="30" spans="1:8" ht="15.75" x14ac:dyDescent="0.3">
      <c r="A30" s="163">
        <v>21</v>
      </c>
      <c r="B30" s="150"/>
      <c r="C30" s="170"/>
      <c r="D30" s="171"/>
      <c r="E30" s="171"/>
      <c r="F30" s="171"/>
      <c r="G30" s="169" t="str">
        <f t="shared" si="0"/>
        <v/>
      </c>
      <c r="H30" s="103"/>
    </row>
    <row r="31" spans="1:8" ht="15.75" x14ac:dyDescent="0.3">
      <c r="A31" s="163">
        <v>22</v>
      </c>
      <c r="B31" s="150"/>
      <c r="C31" s="170"/>
      <c r="D31" s="171"/>
      <c r="E31" s="171"/>
      <c r="F31" s="171"/>
      <c r="G31" s="169" t="str">
        <f t="shared" si="0"/>
        <v/>
      </c>
      <c r="H31" s="103"/>
    </row>
    <row r="32" spans="1:8" ht="15.75" x14ac:dyDescent="0.3">
      <c r="A32" s="163">
        <v>23</v>
      </c>
      <c r="B32" s="150"/>
      <c r="C32" s="170"/>
      <c r="D32" s="171"/>
      <c r="E32" s="171"/>
      <c r="F32" s="171"/>
      <c r="G32" s="169" t="str">
        <f t="shared" si="0"/>
        <v/>
      </c>
      <c r="H32" s="103"/>
    </row>
    <row r="33" spans="1:10" ht="15.75" x14ac:dyDescent="0.3">
      <c r="A33" s="163">
        <v>24</v>
      </c>
      <c r="B33" s="150"/>
      <c r="C33" s="170"/>
      <c r="D33" s="171"/>
      <c r="E33" s="171"/>
      <c r="F33" s="171"/>
      <c r="G33" s="169" t="str">
        <f t="shared" si="0"/>
        <v/>
      </c>
      <c r="H33" s="103"/>
    </row>
    <row r="34" spans="1:10" ht="15.75" x14ac:dyDescent="0.3">
      <c r="A34" s="163">
        <v>25</v>
      </c>
      <c r="B34" s="150"/>
      <c r="C34" s="170"/>
      <c r="D34" s="171"/>
      <c r="E34" s="171"/>
      <c r="F34" s="171"/>
      <c r="G34" s="169" t="str">
        <f t="shared" si="0"/>
        <v/>
      </c>
      <c r="H34" s="103"/>
    </row>
    <row r="35" spans="1:10" ht="15.75" x14ac:dyDescent="0.3">
      <c r="A35" s="163">
        <v>26</v>
      </c>
      <c r="B35" s="150"/>
      <c r="C35" s="170"/>
      <c r="D35" s="171"/>
      <c r="E35" s="171"/>
      <c r="F35" s="171"/>
      <c r="G35" s="169" t="str">
        <f t="shared" si="0"/>
        <v/>
      </c>
      <c r="H35" s="103"/>
    </row>
    <row r="36" spans="1:10" ht="15.75" x14ac:dyDescent="0.3">
      <c r="A36" s="163">
        <v>27</v>
      </c>
      <c r="B36" s="150"/>
      <c r="C36" s="170"/>
      <c r="D36" s="171"/>
      <c r="E36" s="171"/>
      <c r="F36" s="171"/>
      <c r="G36" s="169" t="str">
        <f t="shared" si="0"/>
        <v/>
      </c>
      <c r="H36" s="103"/>
    </row>
    <row r="37" spans="1:10" ht="15.75" x14ac:dyDescent="0.3">
      <c r="A37" s="163">
        <v>28</v>
      </c>
      <c r="B37" s="150"/>
      <c r="C37" s="170"/>
      <c r="D37" s="171"/>
      <c r="E37" s="171"/>
      <c r="F37" s="171"/>
      <c r="G37" s="169" t="str">
        <f t="shared" si="0"/>
        <v/>
      </c>
      <c r="H37" s="103"/>
    </row>
    <row r="38" spans="1:10" ht="15.75" x14ac:dyDescent="0.3">
      <c r="A38" s="163">
        <v>29</v>
      </c>
      <c r="B38" s="150"/>
      <c r="C38" s="170"/>
      <c r="D38" s="171"/>
      <c r="E38" s="171"/>
      <c r="F38" s="171"/>
      <c r="G38" s="169" t="str">
        <f t="shared" si="0"/>
        <v/>
      </c>
      <c r="H38" s="103"/>
    </row>
    <row r="39" spans="1:10" ht="15.75" x14ac:dyDescent="0.3">
      <c r="A39" s="163" t="s">
        <v>273</v>
      </c>
      <c r="B39" s="150"/>
      <c r="C39" s="170"/>
      <c r="D39" s="171"/>
      <c r="E39" s="171"/>
      <c r="F39" s="171"/>
      <c r="G39" s="169" t="str">
        <f>IF(ISBLANK(B39),"",#REF!+C39-D39)</f>
        <v/>
      </c>
      <c r="H39" s="103"/>
    </row>
    <row r="40" spans="1:10" x14ac:dyDescent="0.3">
      <c r="A40" s="172" t="s">
        <v>310</v>
      </c>
      <c r="B40" s="173"/>
      <c r="C40" s="174"/>
      <c r="D40" s="175"/>
      <c r="E40" s="175"/>
      <c r="F40" s="176"/>
      <c r="G40" s="177" t="str">
        <f>G39</f>
        <v/>
      </c>
      <c r="H40" s="103"/>
    </row>
    <row r="44" spans="1:10" x14ac:dyDescent="0.3">
      <c r="B44" s="180" t="s">
        <v>107</v>
      </c>
      <c r="F44" s="181"/>
    </row>
    <row r="45" spans="1:10" x14ac:dyDescent="0.3">
      <c r="F45" s="179"/>
      <c r="G45" s="179"/>
      <c r="H45" s="179"/>
      <c r="I45" s="179"/>
      <c r="J45" s="179"/>
    </row>
    <row r="46" spans="1:10" x14ac:dyDescent="0.3">
      <c r="C46" s="182"/>
      <c r="F46" s="182"/>
      <c r="G46" s="183"/>
      <c r="H46" s="179"/>
      <c r="I46" s="179"/>
      <c r="J46" s="179"/>
    </row>
    <row r="47" spans="1:10" x14ac:dyDescent="0.3">
      <c r="A47" s="179"/>
      <c r="C47" s="184" t="s">
        <v>263</v>
      </c>
      <c r="F47" s="185" t="s">
        <v>268</v>
      </c>
      <c r="G47" s="183"/>
      <c r="H47" s="179"/>
      <c r="I47" s="179"/>
      <c r="J47" s="179"/>
    </row>
    <row r="48" spans="1:10" x14ac:dyDescent="0.3">
      <c r="A48" s="179"/>
      <c r="C48" s="186" t="s">
        <v>139</v>
      </c>
      <c r="F48" s="178" t="s">
        <v>264</v>
      </c>
      <c r="G48" s="179"/>
      <c r="H48" s="179"/>
      <c r="I48" s="179"/>
      <c r="J48" s="179"/>
    </row>
    <row r="49" spans="2:2" s="179" customFormat="1" x14ac:dyDescent="0.3">
      <c r="B49" s="178"/>
    </row>
    <row r="50" spans="2:2" s="179" customFormat="1" ht="12.75" x14ac:dyDescent="0.2"/>
    <row r="51" spans="2:2" s="179" customFormat="1" ht="12.75" x14ac:dyDescent="0.2"/>
    <row r="52" spans="2:2" s="179" customFormat="1" ht="12.75" x14ac:dyDescent="0.2"/>
    <row r="53" spans="2:2" s="179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299</v>
      </c>
      <c r="B1" s="136"/>
      <c r="C1" s="136"/>
      <c r="D1" s="136"/>
      <c r="E1" s="136"/>
      <c r="F1" s="76"/>
      <c r="G1" s="76"/>
      <c r="H1" s="76"/>
      <c r="I1" s="457" t="s">
        <v>109</v>
      </c>
      <c r="J1" s="457"/>
      <c r="K1" s="142"/>
    </row>
    <row r="2" spans="1:12" s="23" customFormat="1" ht="15" x14ac:dyDescent="0.3">
      <c r="A2" s="103" t="s">
        <v>140</v>
      </c>
      <c r="B2" s="136"/>
      <c r="C2" s="136"/>
      <c r="D2" s="136"/>
      <c r="E2" s="136"/>
      <c r="F2" s="137"/>
      <c r="G2" s="138"/>
      <c r="H2" s="138"/>
      <c r="I2" s="443" t="s">
        <v>616</v>
      </c>
      <c r="J2" s="444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>
        <f>'ფორმა N1'!A5</f>
        <v>0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59" t="s">
        <v>220</v>
      </c>
      <c r="C7" s="459"/>
      <c r="D7" s="459" t="s">
        <v>287</v>
      </c>
      <c r="E7" s="459"/>
      <c r="F7" s="459" t="s">
        <v>288</v>
      </c>
      <c r="G7" s="459"/>
      <c r="H7" s="149" t="s">
        <v>274</v>
      </c>
      <c r="I7" s="459" t="s">
        <v>223</v>
      </c>
      <c r="J7" s="459"/>
      <c r="K7" s="143"/>
    </row>
    <row r="8" spans="1:12" ht="15" x14ac:dyDescent="0.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 x14ac:dyDescent="0.2">
      <c r="A9" s="60" t="s">
        <v>116</v>
      </c>
      <c r="B9" s="80">
        <f>SUM(B10,B14,B17)</f>
        <v>0</v>
      </c>
      <c r="C9" s="80">
        <f>C10+C14+C17+C36</f>
        <v>344287.4</v>
      </c>
      <c r="D9" s="80">
        <f t="shared" ref="D9:F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>J10+J14+J17+J36</f>
        <v>344287.4</v>
      </c>
      <c r="K9" s="143"/>
    </row>
    <row r="10" spans="1:12" ht="15" x14ac:dyDescent="0.2">
      <c r="A10" s="61" t="s">
        <v>117</v>
      </c>
      <c r="B10" s="131">
        <f>SUM(B11:B13)</f>
        <v>0</v>
      </c>
      <c r="C10" s="425">
        <v>292754.15000000002</v>
      </c>
      <c r="D10" s="131">
        <f t="shared" ref="D10:F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>C10+E10-G10</f>
        <v>292754.15000000002</v>
      </c>
      <c r="K10" s="143"/>
    </row>
    <row r="11" spans="1:12" ht="15" x14ac:dyDescent="0.2">
      <c r="A11" s="61" t="s">
        <v>118</v>
      </c>
      <c r="B11" s="26"/>
      <c r="C11" s="384">
        <v>292754.15000000002</v>
      </c>
      <c r="D11" s="26"/>
      <c r="E11" s="26">
        <v>0</v>
      </c>
      <c r="F11" s="26"/>
      <c r="G11" s="26">
        <v>0</v>
      </c>
      <c r="H11" s="26"/>
      <c r="I11" s="26"/>
      <c r="J11" s="131">
        <f>C11+E11-G11</f>
        <v>292754.15000000002</v>
      </c>
      <c r="K11" s="143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121</v>
      </c>
      <c r="B14" s="131">
        <f>SUM(B15:B16)</f>
        <v>0</v>
      </c>
      <c r="C14" s="131">
        <f>C15+C16</f>
        <v>42407.25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42407.25</v>
      </c>
      <c r="K14" s="143"/>
    </row>
    <row r="15" spans="1:12" ht="15" x14ac:dyDescent="0.2">
      <c r="A15" s="61" t="s">
        <v>122</v>
      </c>
      <c r="B15" s="26"/>
      <c r="C15" s="26">
        <v>40736.25</v>
      </c>
      <c r="D15" s="26"/>
      <c r="E15" s="26"/>
      <c r="F15" s="26"/>
      <c r="G15" s="26"/>
      <c r="H15" s="26"/>
      <c r="I15" s="26"/>
      <c r="J15" s="26">
        <f>C15+E15-G15</f>
        <v>40736.25</v>
      </c>
      <c r="K15" s="143"/>
    </row>
    <row r="16" spans="1:12" ht="15" x14ac:dyDescent="0.2">
      <c r="A16" s="61" t="s">
        <v>123</v>
      </c>
      <c r="B16" s="26"/>
      <c r="C16" s="26">
        <v>1671</v>
      </c>
      <c r="D16" s="26"/>
      <c r="E16" s="26"/>
      <c r="F16" s="26"/>
      <c r="G16" s="26"/>
      <c r="H16" s="26"/>
      <c r="I16" s="26"/>
      <c r="J16" s="26">
        <f>C16+E16-G16</f>
        <v>1671</v>
      </c>
      <c r="K16" s="143"/>
    </row>
    <row r="17" spans="1:11" ht="15" x14ac:dyDescent="0.2">
      <c r="A17" s="61" t="s">
        <v>124</v>
      </c>
      <c r="B17" s="131">
        <f>SUM(B18:B19,B22,B23)</f>
        <v>0</v>
      </c>
      <c r="C17" s="131">
        <f>SUM(C18:C19,C22,C23)</f>
        <v>626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626</v>
      </c>
      <c r="K17" s="143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126</v>
      </c>
      <c r="B19" s="131">
        <f>SUM(B20:B21)</f>
        <v>0</v>
      </c>
      <c r="C19" s="131">
        <v>626</v>
      </c>
      <c r="D19" s="131">
        <f t="shared" ref="D19:F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>C19+E19-G19</f>
        <v>626</v>
      </c>
      <c r="K19" s="143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133</v>
      </c>
      <c r="B36" s="80">
        <f t="shared" ref="B36:J36" si="7">SUM(B37:B39,B42)</f>
        <v>0</v>
      </c>
      <c r="C36" s="80">
        <f t="shared" si="7"/>
        <v>8500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8500</v>
      </c>
      <c r="K36" s="143"/>
    </row>
    <row r="37" spans="1:11" ht="15" x14ac:dyDescent="0.2">
      <c r="A37" s="61" t="s">
        <v>134</v>
      </c>
      <c r="B37" s="26"/>
      <c r="C37" s="26">
        <v>8500</v>
      </c>
      <c r="D37" s="26"/>
      <c r="E37" s="26"/>
      <c r="F37" s="26"/>
      <c r="G37" s="26"/>
      <c r="H37" s="26"/>
      <c r="I37" s="26"/>
      <c r="J37" s="26">
        <f>C37+E37-G37</f>
        <v>8500</v>
      </c>
      <c r="K37" s="143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263</v>
      </c>
      <c r="F49" s="12" t="s">
        <v>268</v>
      </c>
      <c r="G49" s="70"/>
      <c r="I49"/>
      <c r="J49"/>
    </row>
    <row r="50" spans="1:10" s="2" customFormat="1" ht="15" x14ac:dyDescent="0.3">
      <c r="B50" s="64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B9" sqref="B9"/>
    </sheetView>
  </sheetViews>
  <sheetFormatPr defaultRowHeight="12.75" x14ac:dyDescent="0.2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3.28515625" style="194" customWidth="1"/>
    <col min="8" max="8" width="19.7109375" style="194" customWidth="1"/>
    <col min="9" max="9" width="17.140625" style="194" customWidth="1"/>
    <col min="10" max="16384" width="9.140625" style="194"/>
  </cols>
  <sheetData>
    <row r="1" spans="1:9" ht="15" x14ac:dyDescent="0.2">
      <c r="A1" s="187" t="s">
        <v>493</v>
      </c>
      <c r="B1" s="187"/>
      <c r="C1" s="188"/>
      <c r="D1" s="188"/>
      <c r="E1" s="188"/>
      <c r="F1" s="188"/>
      <c r="G1" s="188"/>
      <c r="H1" s="188"/>
      <c r="I1" s="364" t="s">
        <v>109</v>
      </c>
    </row>
    <row r="2" spans="1:9" ht="15" x14ac:dyDescent="0.3">
      <c r="A2" s="146" t="s">
        <v>140</v>
      </c>
      <c r="B2" s="146"/>
      <c r="C2" s="188"/>
      <c r="D2" s="188"/>
      <c r="E2" s="188"/>
      <c r="F2" s="188"/>
      <c r="G2" s="188"/>
      <c r="H2" s="188"/>
      <c r="I2" s="431" t="s">
        <v>616</v>
      </c>
    </row>
    <row r="3" spans="1:9" ht="15" x14ac:dyDescent="0.2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5" x14ac:dyDescent="0.3">
      <c r="A4" s="112" t="s">
        <v>269</v>
      </c>
      <c r="B4" s="112"/>
      <c r="C4" s="112"/>
      <c r="D4" s="112"/>
      <c r="E4" s="374"/>
      <c r="F4" s="189"/>
      <c r="G4" s="188"/>
      <c r="H4" s="188"/>
      <c r="I4" s="189"/>
    </row>
    <row r="5" spans="1:9" s="379" customFormat="1" ht="15" x14ac:dyDescent="0.3">
      <c r="A5" s="375">
        <f>'ფორმა N1'!A5</f>
        <v>0</v>
      </c>
      <c r="B5" s="375"/>
      <c r="C5" s="376"/>
      <c r="D5" s="376"/>
      <c r="E5" s="376"/>
      <c r="F5" s="377"/>
      <c r="G5" s="378"/>
      <c r="H5" s="378"/>
      <c r="I5" s="377"/>
    </row>
    <row r="6" spans="1:9" ht="13.5" x14ac:dyDescent="0.2">
      <c r="A6" s="140"/>
      <c r="B6" s="140"/>
      <c r="C6" s="380"/>
      <c r="D6" s="380"/>
      <c r="E6" s="380"/>
      <c r="F6" s="188"/>
      <c r="G6" s="188"/>
      <c r="H6" s="188"/>
      <c r="I6" s="188"/>
    </row>
    <row r="7" spans="1:9" ht="60" x14ac:dyDescent="0.2">
      <c r="A7" s="381" t="s">
        <v>64</v>
      </c>
      <c r="B7" s="381" t="s">
        <v>484</v>
      </c>
      <c r="C7" s="382" t="s">
        <v>485</v>
      </c>
      <c r="D7" s="382" t="s">
        <v>486</v>
      </c>
      <c r="E7" s="382" t="s">
        <v>487</v>
      </c>
      <c r="F7" s="382" t="s">
        <v>365</v>
      </c>
      <c r="G7" s="382" t="s">
        <v>488</v>
      </c>
      <c r="H7" s="382" t="s">
        <v>489</v>
      </c>
      <c r="I7" s="382" t="s">
        <v>490</v>
      </c>
    </row>
    <row r="8" spans="1:9" ht="15" x14ac:dyDescent="0.2">
      <c r="A8" s="381">
        <v>1</v>
      </c>
      <c r="B8" s="381">
        <v>2</v>
      </c>
      <c r="C8" s="381">
        <v>3</v>
      </c>
      <c r="D8" s="382">
        <v>4</v>
      </c>
      <c r="E8" s="381">
        <v>5</v>
      </c>
      <c r="F8" s="382">
        <v>6</v>
      </c>
      <c r="G8" s="381">
        <v>7</v>
      </c>
      <c r="H8" s="382">
        <v>8</v>
      </c>
      <c r="I8" s="382">
        <v>9</v>
      </c>
    </row>
    <row r="9" spans="1:9" ht="99.75" customHeight="1" x14ac:dyDescent="0.2">
      <c r="A9" s="383">
        <v>1</v>
      </c>
      <c r="B9" s="383" t="s">
        <v>533</v>
      </c>
      <c r="C9" s="384" t="s">
        <v>534</v>
      </c>
      <c r="D9" s="384" t="s">
        <v>535</v>
      </c>
      <c r="E9" s="384" t="s">
        <v>617</v>
      </c>
      <c r="F9" s="384">
        <v>220</v>
      </c>
      <c r="G9" s="384">
        <v>246210</v>
      </c>
      <c r="H9" s="384" t="s">
        <v>618</v>
      </c>
      <c r="I9" s="384"/>
    </row>
    <row r="10" spans="1:9" ht="15" x14ac:dyDescent="0.2">
      <c r="A10" s="383">
        <v>2</v>
      </c>
      <c r="B10" s="383"/>
      <c r="C10" s="384"/>
      <c r="D10" s="384"/>
      <c r="E10" s="384"/>
      <c r="F10" s="384"/>
      <c r="G10" s="384"/>
      <c r="H10" s="384"/>
      <c r="I10" s="384"/>
    </row>
    <row r="11" spans="1:9" ht="15" x14ac:dyDescent="0.2">
      <c r="A11" s="383">
        <v>3</v>
      </c>
      <c r="B11" s="383"/>
      <c r="C11" s="384"/>
      <c r="D11" s="384"/>
      <c r="E11" s="384"/>
      <c r="F11" s="384"/>
      <c r="G11" s="384"/>
      <c r="H11" s="384"/>
      <c r="I11" s="384"/>
    </row>
    <row r="12" spans="1:9" ht="15" x14ac:dyDescent="0.2">
      <c r="A12" s="383">
        <v>4</v>
      </c>
      <c r="B12" s="383"/>
      <c r="C12" s="384"/>
      <c r="D12" s="384"/>
      <c r="E12" s="384"/>
      <c r="F12" s="384"/>
      <c r="G12" s="384"/>
      <c r="H12" s="384"/>
      <c r="I12" s="384"/>
    </row>
    <row r="13" spans="1:9" ht="15" x14ac:dyDescent="0.2">
      <c r="A13" s="383">
        <v>5</v>
      </c>
      <c r="B13" s="383"/>
      <c r="C13" s="384"/>
      <c r="D13" s="384"/>
      <c r="E13" s="384"/>
      <c r="F13" s="384"/>
      <c r="G13" s="384"/>
      <c r="H13" s="384"/>
      <c r="I13" s="384"/>
    </row>
    <row r="14" spans="1:9" ht="15" x14ac:dyDescent="0.2">
      <c r="A14" s="383">
        <v>6</v>
      </c>
      <c r="B14" s="383"/>
      <c r="C14" s="384"/>
      <c r="D14" s="384"/>
      <c r="E14" s="384"/>
      <c r="F14" s="384"/>
      <c r="G14" s="384"/>
      <c r="H14" s="384"/>
      <c r="I14" s="384"/>
    </row>
    <row r="15" spans="1:9" ht="15" x14ac:dyDescent="0.2">
      <c r="A15" s="383">
        <v>7</v>
      </c>
      <c r="B15" s="383"/>
      <c r="C15" s="384"/>
      <c r="D15" s="384"/>
      <c r="E15" s="384"/>
      <c r="F15" s="384"/>
      <c r="G15" s="384"/>
      <c r="H15" s="384"/>
      <c r="I15" s="384"/>
    </row>
    <row r="16" spans="1:9" ht="15" x14ac:dyDescent="0.2">
      <c r="A16" s="383">
        <v>8</v>
      </c>
      <c r="B16" s="383"/>
      <c r="C16" s="384"/>
      <c r="D16" s="384"/>
      <c r="E16" s="384"/>
      <c r="F16" s="384"/>
      <c r="G16" s="384"/>
      <c r="H16" s="384"/>
      <c r="I16" s="384"/>
    </row>
    <row r="17" spans="1:9" ht="15" x14ac:dyDescent="0.2">
      <c r="A17" s="383">
        <v>9</v>
      </c>
      <c r="B17" s="383"/>
      <c r="C17" s="384"/>
      <c r="D17" s="384"/>
      <c r="E17" s="384"/>
      <c r="F17" s="384"/>
      <c r="G17" s="384"/>
      <c r="H17" s="384"/>
      <c r="I17" s="384"/>
    </row>
    <row r="18" spans="1:9" ht="15" x14ac:dyDescent="0.2">
      <c r="A18" s="383">
        <v>10</v>
      </c>
      <c r="B18" s="383"/>
      <c r="C18" s="384"/>
      <c r="D18" s="384"/>
      <c r="E18" s="384"/>
      <c r="F18" s="384"/>
      <c r="G18" s="384"/>
      <c r="H18" s="384"/>
      <c r="I18" s="384"/>
    </row>
    <row r="19" spans="1:9" ht="15" x14ac:dyDescent="0.2">
      <c r="A19" s="383">
        <v>11</v>
      </c>
      <c r="B19" s="383"/>
      <c r="C19" s="384"/>
      <c r="D19" s="384"/>
      <c r="E19" s="384"/>
      <c r="F19" s="384"/>
      <c r="G19" s="384"/>
      <c r="H19" s="384"/>
      <c r="I19" s="384"/>
    </row>
    <row r="20" spans="1:9" ht="15" x14ac:dyDescent="0.2">
      <c r="A20" s="383">
        <v>12</v>
      </c>
      <c r="B20" s="383"/>
      <c r="C20" s="384"/>
      <c r="D20" s="384"/>
      <c r="E20" s="384"/>
      <c r="F20" s="384"/>
      <c r="G20" s="384"/>
      <c r="H20" s="384"/>
      <c r="I20" s="384"/>
    </row>
    <row r="21" spans="1:9" ht="15" x14ac:dyDescent="0.2">
      <c r="A21" s="383">
        <v>13</v>
      </c>
      <c r="B21" s="383"/>
      <c r="C21" s="384"/>
      <c r="D21" s="384"/>
      <c r="E21" s="384"/>
      <c r="F21" s="384"/>
      <c r="G21" s="384"/>
      <c r="H21" s="384"/>
      <c r="I21" s="384"/>
    </row>
    <row r="22" spans="1:9" ht="15" x14ac:dyDescent="0.2">
      <c r="A22" s="383">
        <v>14</v>
      </c>
      <c r="B22" s="383"/>
      <c r="C22" s="384"/>
      <c r="D22" s="384"/>
      <c r="E22" s="384"/>
      <c r="F22" s="384"/>
      <c r="G22" s="384"/>
      <c r="H22" s="384"/>
      <c r="I22" s="384"/>
    </row>
    <row r="23" spans="1:9" ht="15" x14ac:dyDescent="0.2">
      <c r="A23" s="383">
        <v>15</v>
      </c>
      <c r="B23" s="383"/>
      <c r="C23" s="384"/>
      <c r="D23" s="384"/>
      <c r="E23" s="384"/>
      <c r="F23" s="384"/>
      <c r="G23" s="384"/>
      <c r="H23" s="384"/>
      <c r="I23" s="384"/>
    </row>
    <row r="24" spans="1:9" ht="15" x14ac:dyDescent="0.2">
      <c r="A24" s="383">
        <v>16</v>
      </c>
      <c r="B24" s="383"/>
      <c r="C24" s="384"/>
      <c r="D24" s="384"/>
      <c r="E24" s="384"/>
      <c r="F24" s="384"/>
      <c r="G24" s="384"/>
      <c r="H24" s="384"/>
      <c r="I24" s="384"/>
    </row>
    <row r="25" spans="1:9" ht="15" x14ac:dyDescent="0.2">
      <c r="A25" s="383">
        <v>17</v>
      </c>
      <c r="B25" s="383"/>
      <c r="C25" s="384"/>
      <c r="D25" s="384"/>
      <c r="E25" s="384"/>
      <c r="F25" s="384"/>
      <c r="G25" s="384"/>
      <c r="H25" s="384"/>
      <c r="I25" s="384"/>
    </row>
    <row r="26" spans="1:9" ht="15" x14ac:dyDescent="0.2">
      <c r="A26" s="383">
        <v>18</v>
      </c>
      <c r="B26" s="383"/>
      <c r="C26" s="384"/>
      <c r="D26" s="384"/>
      <c r="E26" s="384"/>
      <c r="F26" s="384"/>
      <c r="G26" s="384"/>
      <c r="H26" s="384"/>
      <c r="I26" s="384"/>
    </row>
    <row r="27" spans="1:9" ht="15" x14ac:dyDescent="0.2">
      <c r="A27" s="383" t="s">
        <v>273</v>
      </c>
      <c r="B27" s="383"/>
      <c r="C27" s="384"/>
      <c r="D27" s="384"/>
      <c r="E27" s="384"/>
      <c r="F27" s="384"/>
      <c r="G27" s="384"/>
      <c r="H27" s="384"/>
      <c r="I27" s="384"/>
    </row>
    <row r="28" spans="1:9" x14ac:dyDescent="0.2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x14ac:dyDescent="0.2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 x14ac:dyDescent="0.2">
      <c r="A30" s="385"/>
      <c r="B30" s="385"/>
      <c r="C30" s="190"/>
      <c r="D30" s="190"/>
      <c r="E30" s="190"/>
      <c r="F30" s="190"/>
      <c r="G30" s="190"/>
      <c r="H30" s="190"/>
      <c r="I30" s="190"/>
    </row>
    <row r="31" spans="1:9" ht="15" x14ac:dyDescent="0.3">
      <c r="A31" s="21"/>
      <c r="B31" s="21"/>
      <c r="C31" s="386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60"/>
      <c r="E32" s="460"/>
      <c r="G32" s="193"/>
      <c r="H32" s="387"/>
    </row>
    <row r="33" spans="3:8" ht="15" x14ac:dyDescent="0.3">
      <c r="C33" s="21"/>
      <c r="D33" s="461" t="s">
        <v>263</v>
      </c>
      <c r="E33" s="461"/>
      <c r="G33" s="462" t="s">
        <v>491</v>
      </c>
      <c r="H33" s="462"/>
    </row>
    <row r="34" spans="3:8" ht="15" x14ac:dyDescent="0.3">
      <c r="C34" s="21"/>
      <c r="D34" s="21"/>
      <c r="E34" s="21"/>
      <c r="G34" s="463"/>
      <c r="H34" s="463"/>
    </row>
    <row r="35" spans="3:8" ht="15" x14ac:dyDescent="0.3">
      <c r="C35" s="21"/>
      <c r="D35" s="464" t="s">
        <v>139</v>
      </c>
      <c r="E35" s="464"/>
      <c r="G35" s="463"/>
      <c r="H35" s="46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2" sqref="K2"/>
    </sheetView>
  </sheetViews>
  <sheetFormatPr defaultRowHeight="12.75" x14ac:dyDescent="0.2"/>
  <cols>
    <col min="1" max="1" width="6.85546875" style="379" customWidth="1"/>
    <col min="2" max="2" width="14.85546875" style="379" customWidth="1"/>
    <col min="3" max="3" width="21.140625" style="379" customWidth="1"/>
    <col min="4" max="5" width="12.7109375" style="379" customWidth="1"/>
    <col min="6" max="6" width="13.42578125" style="379" bestFit="1" customWidth="1"/>
    <col min="7" max="7" width="15.28515625" style="379" customWidth="1"/>
    <col min="8" max="8" width="23.85546875" style="379" customWidth="1"/>
    <col min="9" max="9" width="12.140625" style="379" bestFit="1" customWidth="1"/>
    <col min="10" max="10" width="19" style="379" customWidth="1"/>
    <col min="11" max="11" width="17.7109375" style="379" customWidth="1"/>
    <col min="12" max="16384" width="9.140625" style="379"/>
  </cols>
  <sheetData>
    <row r="1" spans="1:12" s="194" customFormat="1" ht="15" x14ac:dyDescent="0.2">
      <c r="A1" s="187" t="s">
        <v>300</v>
      </c>
      <c r="B1" s="187"/>
      <c r="C1" s="187"/>
      <c r="D1" s="188"/>
      <c r="E1" s="188"/>
      <c r="F1" s="188"/>
      <c r="G1" s="188"/>
      <c r="H1" s="188"/>
      <c r="I1" s="188"/>
      <c r="J1" s="188"/>
      <c r="K1" s="364" t="s">
        <v>109</v>
      </c>
    </row>
    <row r="2" spans="1:12" s="194" customFormat="1" ht="15" x14ac:dyDescent="0.3">
      <c r="A2" s="146" t="s">
        <v>140</v>
      </c>
      <c r="B2" s="146"/>
      <c r="C2" s="146"/>
      <c r="D2" s="188"/>
      <c r="E2" s="188"/>
      <c r="F2" s="188"/>
      <c r="G2" s="188"/>
      <c r="H2" s="188"/>
      <c r="I2" s="188"/>
      <c r="J2" s="188"/>
      <c r="K2" s="431" t="s">
        <v>616</v>
      </c>
    </row>
    <row r="3" spans="1:12" s="194" customFormat="1" ht="15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79"/>
    </row>
    <row r="4" spans="1:12" s="194" customFormat="1" ht="15" x14ac:dyDescent="0.3">
      <c r="A4" s="112" t="s">
        <v>269</v>
      </c>
      <c r="B4" s="112"/>
      <c r="C4" s="112"/>
      <c r="D4" s="112"/>
      <c r="E4" s="112"/>
      <c r="F4" s="374"/>
      <c r="G4" s="189"/>
      <c r="H4" s="188"/>
      <c r="I4" s="188"/>
      <c r="J4" s="188"/>
      <c r="K4" s="188"/>
    </row>
    <row r="5" spans="1:12" ht="15" x14ac:dyDescent="0.3">
      <c r="A5" s="375">
        <f>'ფორმა N1'!A5</f>
        <v>0</v>
      </c>
      <c r="B5" s="375"/>
      <c r="C5" s="375"/>
      <c r="D5" s="376"/>
      <c r="E5" s="376"/>
      <c r="F5" s="376"/>
      <c r="G5" s="377"/>
      <c r="H5" s="378"/>
      <c r="I5" s="378"/>
      <c r="J5" s="378"/>
      <c r="K5" s="377"/>
    </row>
    <row r="6" spans="1:12" s="194" customFormat="1" ht="13.5" x14ac:dyDescent="0.2">
      <c r="A6" s="140"/>
      <c r="B6" s="140"/>
      <c r="C6" s="140"/>
      <c r="D6" s="380"/>
      <c r="E6" s="380"/>
      <c r="F6" s="380"/>
      <c r="G6" s="188"/>
      <c r="H6" s="188"/>
      <c r="I6" s="188"/>
      <c r="J6" s="188"/>
      <c r="K6" s="188"/>
    </row>
    <row r="7" spans="1:12" s="194" customFormat="1" ht="60" x14ac:dyDescent="0.2">
      <c r="A7" s="381" t="s">
        <v>64</v>
      </c>
      <c r="B7" s="381" t="s">
        <v>484</v>
      </c>
      <c r="C7" s="381" t="s">
        <v>243</v>
      </c>
      <c r="D7" s="382" t="s">
        <v>240</v>
      </c>
      <c r="E7" s="382" t="s">
        <v>241</v>
      </c>
      <c r="F7" s="382" t="s">
        <v>340</v>
      </c>
      <c r="G7" s="382" t="s">
        <v>242</v>
      </c>
      <c r="H7" s="382" t="s">
        <v>492</v>
      </c>
      <c r="I7" s="382" t="s">
        <v>239</v>
      </c>
      <c r="J7" s="382" t="s">
        <v>489</v>
      </c>
      <c r="K7" s="382" t="s">
        <v>490</v>
      </c>
    </row>
    <row r="8" spans="1:12" s="194" customFormat="1" ht="15" x14ac:dyDescent="0.2">
      <c r="A8" s="381">
        <v>1</v>
      </c>
      <c r="B8" s="381">
        <v>2</v>
      </c>
      <c r="C8" s="381">
        <v>3</v>
      </c>
      <c r="D8" s="382">
        <v>4</v>
      </c>
      <c r="E8" s="381">
        <v>5</v>
      </c>
      <c r="F8" s="382">
        <v>6</v>
      </c>
      <c r="G8" s="381">
        <v>7</v>
      </c>
      <c r="H8" s="382">
        <v>8</v>
      </c>
      <c r="I8" s="381">
        <v>9</v>
      </c>
      <c r="J8" s="381">
        <v>10</v>
      </c>
      <c r="K8" s="382">
        <v>11</v>
      </c>
    </row>
    <row r="9" spans="1:12" s="194" customFormat="1" ht="96" customHeight="1" x14ac:dyDescent="0.2">
      <c r="A9" s="383">
        <v>1</v>
      </c>
      <c r="B9" s="426" t="s">
        <v>536</v>
      </c>
      <c r="C9" s="426" t="s">
        <v>537</v>
      </c>
      <c r="D9" s="427" t="s">
        <v>538</v>
      </c>
      <c r="E9" s="427" t="s">
        <v>539</v>
      </c>
      <c r="F9" s="427">
        <v>2010</v>
      </c>
      <c r="G9" s="427" t="s">
        <v>540</v>
      </c>
      <c r="H9" s="427">
        <v>40736</v>
      </c>
      <c r="I9" s="432">
        <v>42005</v>
      </c>
      <c r="J9" s="427" t="s">
        <v>541</v>
      </c>
      <c r="K9" s="427">
        <v>0</v>
      </c>
    </row>
    <row r="10" spans="1:12" s="194" customFormat="1" ht="15" x14ac:dyDescent="0.2">
      <c r="A10" s="383">
        <v>2</v>
      </c>
      <c r="B10" s="383"/>
      <c r="C10" s="383"/>
      <c r="D10" s="384"/>
      <c r="E10" s="384"/>
      <c r="F10" s="384"/>
      <c r="G10" s="384"/>
      <c r="H10" s="384"/>
      <c r="I10" s="384"/>
      <c r="J10" s="384"/>
      <c r="K10" s="384"/>
    </row>
    <row r="11" spans="1:12" s="194" customFormat="1" ht="15" x14ac:dyDescent="0.2">
      <c r="A11" s="383">
        <v>3</v>
      </c>
      <c r="B11" s="383"/>
      <c r="C11" s="383"/>
      <c r="D11" s="384"/>
      <c r="E11" s="384"/>
      <c r="F11" s="384"/>
      <c r="G11" s="384"/>
      <c r="H11" s="384"/>
      <c r="I11" s="384"/>
      <c r="J11" s="384"/>
      <c r="K11" s="384"/>
    </row>
    <row r="12" spans="1:12" s="194" customFormat="1" ht="15" x14ac:dyDescent="0.2">
      <c r="A12" s="383">
        <v>4</v>
      </c>
      <c r="B12" s="383"/>
      <c r="C12" s="383"/>
      <c r="D12" s="384"/>
      <c r="E12" s="384"/>
      <c r="F12" s="384"/>
      <c r="G12" s="384"/>
      <c r="H12" s="384"/>
      <c r="I12" s="384"/>
      <c r="J12" s="384"/>
      <c r="K12" s="384"/>
    </row>
    <row r="13" spans="1:12" s="194" customFormat="1" ht="15" x14ac:dyDescent="0.2">
      <c r="A13" s="383">
        <v>5</v>
      </c>
      <c r="B13" s="383"/>
      <c r="C13" s="383"/>
      <c r="D13" s="384"/>
      <c r="E13" s="384"/>
      <c r="F13" s="384"/>
      <c r="G13" s="384"/>
      <c r="H13" s="384"/>
      <c r="I13" s="384"/>
      <c r="J13" s="384"/>
      <c r="K13" s="384"/>
    </row>
    <row r="14" spans="1:12" s="194" customFormat="1" ht="15" x14ac:dyDescent="0.2">
      <c r="A14" s="383">
        <v>6</v>
      </c>
      <c r="B14" s="383"/>
      <c r="C14" s="383"/>
      <c r="D14" s="384"/>
      <c r="E14" s="384"/>
      <c r="F14" s="384"/>
      <c r="G14" s="384"/>
      <c r="H14" s="384"/>
      <c r="I14" s="384"/>
      <c r="J14" s="384"/>
      <c r="K14" s="384"/>
    </row>
    <row r="15" spans="1:12" s="194" customFormat="1" ht="15" x14ac:dyDescent="0.2">
      <c r="A15" s="383">
        <v>7</v>
      </c>
      <c r="B15" s="383"/>
      <c r="C15" s="383"/>
      <c r="D15" s="384"/>
      <c r="E15" s="384"/>
      <c r="F15" s="384"/>
      <c r="G15" s="384"/>
      <c r="H15" s="384"/>
      <c r="I15" s="384"/>
      <c r="J15" s="384"/>
      <c r="K15" s="384"/>
    </row>
    <row r="16" spans="1:12" s="194" customFormat="1" ht="15" x14ac:dyDescent="0.2">
      <c r="A16" s="383">
        <v>8</v>
      </c>
      <c r="B16" s="383"/>
      <c r="C16" s="383"/>
      <c r="D16" s="384"/>
      <c r="E16" s="384"/>
      <c r="F16" s="384"/>
      <c r="G16" s="384"/>
      <c r="H16" s="384"/>
      <c r="I16" s="384"/>
      <c r="J16" s="384"/>
      <c r="K16" s="384"/>
    </row>
    <row r="17" spans="1:11" s="194" customFormat="1" ht="15" x14ac:dyDescent="0.2">
      <c r="A17" s="383">
        <v>9</v>
      </c>
      <c r="B17" s="383"/>
      <c r="C17" s="383"/>
      <c r="D17" s="384"/>
      <c r="E17" s="384"/>
      <c r="F17" s="384"/>
      <c r="G17" s="384"/>
      <c r="H17" s="384"/>
      <c r="I17" s="384"/>
      <c r="J17" s="384"/>
      <c r="K17" s="384"/>
    </row>
    <row r="18" spans="1:11" s="194" customFormat="1" ht="15" x14ac:dyDescent="0.2">
      <c r="A18" s="383">
        <v>10</v>
      </c>
      <c r="B18" s="383"/>
      <c r="C18" s="383"/>
      <c r="D18" s="384"/>
      <c r="E18" s="384"/>
      <c r="F18" s="384"/>
      <c r="G18" s="384"/>
      <c r="H18" s="384"/>
      <c r="I18" s="384"/>
      <c r="J18" s="384"/>
      <c r="K18" s="384"/>
    </row>
    <row r="19" spans="1:11" s="194" customFormat="1" ht="15" x14ac:dyDescent="0.2">
      <c r="A19" s="383">
        <v>11</v>
      </c>
      <c r="B19" s="383"/>
      <c r="C19" s="383"/>
      <c r="D19" s="384"/>
      <c r="E19" s="384"/>
      <c r="F19" s="384"/>
      <c r="G19" s="384"/>
      <c r="H19" s="384"/>
      <c r="I19" s="384"/>
      <c r="J19" s="384"/>
      <c r="K19" s="384"/>
    </row>
    <row r="20" spans="1:11" s="194" customFormat="1" ht="15" x14ac:dyDescent="0.2">
      <c r="A20" s="383">
        <v>12</v>
      </c>
      <c r="B20" s="383"/>
      <c r="C20" s="383"/>
      <c r="D20" s="384"/>
      <c r="E20" s="384"/>
      <c r="F20" s="384"/>
      <c r="G20" s="384"/>
      <c r="H20" s="384"/>
      <c r="I20" s="384"/>
      <c r="J20" s="384"/>
      <c r="K20" s="384"/>
    </row>
    <row r="21" spans="1:11" s="194" customFormat="1" ht="15" x14ac:dyDescent="0.2">
      <c r="A21" s="383">
        <v>13</v>
      </c>
      <c r="B21" s="383"/>
      <c r="C21" s="383"/>
      <c r="D21" s="384"/>
      <c r="E21" s="384"/>
      <c r="F21" s="384"/>
      <c r="G21" s="384"/>
      <c r="H21" s="384"/>
      <c r="I21" s="384"/>
      <c r="J21" s="384"/>
      <c r="K21" s="384"/>
    </row>
    <row r="22" spans="1:11" s="194" customFormat="1" ht="15" x14ac:dyDescent="0.2">
      <c r="A22" s="383">
        <v>14</v>
      </c>
      <c r="B22" s="383"/>
      <c r="C22" s="383"/>
      <c r="D22" s="384"/>
      <c r="E22" s="384"/>
      <c r="F22" s="384"/>
      <c r="G22" s="384"/>
      <c r="H22" s="384"/>
      <c r="I22" s="384"/>
      <c r="J22" s="384"/>
      <c r="K22" s="384"/>
    </row>
    <row r="23" spans="1:11" s="194" customFormat="1" ht="15" x14ac:dyDescent="0.2">
      <c r="A23" s="383">
        <v>15</v>
      </c>
      <c r="B23" s="383"/>
      <c r="C23" s="383"/>
      <c r="D23" s="384"/>
      <c r="E23" s="384"/>
      <c r="F23" s="384"/>
      <c r="G23" s="384"/>
      <c r="H23" s="384"/>
      <c r="I23" s="384"/>
      <c r="J23" s="384"/>
      <c r="K23" s="384"/>
    </row>
    <row r="24" spans="1:11" s="194" customFormat="1" ht="15" x14ac:dyDescent="0.2">
      <c r="A24" s="383">
        <v>16</v>
      </c>
      <c r="B24" s="383"/>
      <c r="C24" s="383"/>
      <c r="D24" s="384"/>
      <c r="E24" s="384"/>
      <c r="F24" s="384"/>
      <c r="G24" s="384"/>
      <c r="H24" s="384"/>
      <c r="I24" s="384"/>
      <c r="J24" s="384"/>
      <c r="K24" s="384"/>
    </row>
    <row r="25" spans="1:11" s="194" customFormat="1" ht="15" x14ac:dyDescent="0.2">
      <c r="A25" s="383">
        <v>17</v>
      </c>
      <c r="B25" s="383"/>
      <c r="C25" s="383"/>
      <c r="D25" s="384"/>
      <c r="E25" s="384"/>
      <c r="F25" s="384"/>
      <c r="G25" s="384"/>
      <c r="H25" s="384"/>
      <c r="I25" s="384"/>
      <c r="J25" s="384"/>
      <c r="K25" s="384"/>
    </row>
    <row r="26" spans="1:11" s="194" customFormat="1" ht="15" x14ac:dyDescent="0.2">
      <c r="A26" s="383">
        <v>18</v>
      </c>
      <c r="B26" s="383"/>
      <c r="C26" s="383"/>
      <c r="D26" s="384"/>
      <c r="E26" s="384"/>
      <c r="F26" s="384"/>
      <c r="G26" s="384"/>
      <c r="H26" s="384"/>
      <c r="I26" s="384"/>
      <c r="J26" s="384"/>
      <c r="K26" s="384"/>
    </row>
    <row r="27" spans="1:11" s="194" customFormat="1" ht="15" x14ac:dyDescent="0.2">
      <c r="A27" s="383" t="s">
        <v>273</v>
      </c>
      <c r="B27" s="383"/>
      <c r="C27" s="383"/>
      <c r="D27" s="384"/>
      <c r="E27" s="384"/>
      <c r="F27" s="384"/>
      <c r="G27" s="384"/>
      <c r="H27" s="384"/>
      <c r="I27" s="384"/>
      <c r="J27" s="384"/>
      <c r="K27" s="384"/>
    </row>
    <row r="28" spans="1:11" x14ac:dyDescent="0.2">
      <c r="A28" s="388"/>
      <c r="B28" s="388"/>
      <c r="C28" s="388"/>
      <c r="D28" s="388"/>
      <c r="E28" s="388"/>
      <c r="F28" s="388"/>
      <c r="G28" s="388"/>
      <c r="H28" s="388"/>
      <c r="I28" s="388"/>
      <c r="J28" s="388"/>
      <c r="K28" s="388"/>
    </row>
    <row r="29" spans="1:11" x14ac:dyDescent="0.2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</row>
    <row r="30" spans="1:11" x14ac:dyDescent="0.2">
      <c r="A30" s="389"/>
      <c r="B30" s="389"/>
      <c r="C30" s="389"/>
      <c r="D30" s="388"/>
      <c r="E30" s="388"/>
      <c r="F30" s="388"/>
      <c r="G30" s="388"/>
      <c r="H30" s="388"/>
      <c r="I30" s="388"/>
      <c r="J30" s="388"/>
      <c r="K30" s="388"/>
    </row>
    <row r="31" spans="1:11" ht="15" x14ac:dyDescent="0.3">
      <c r="A31" s="390"/>
      <c r="B31" s="390"/>
      <c r="C31" s="390"/>
      <c r="D31" s="391" t="s">
        <v>107</v>
      </c>
      <c r="E31" s="390"/>
      <c r="F31" s="390"/>
      <c r="G31" s="392"/>
      <c r="H31" s="390"/>
      <c r="I31" s="390"/>
      <c r="J31" s="390"/>
      <c r="K31" s="390"/>
    </row>
    <row r="32" spans="1:11" ht="15" x14ac:dyDescent="0.3">
      <c r="A32" s="390"/>
      <c r="B32" s="390"/>
      <c r="C32" s="390"/>
      <c r="D32" s="390"/>
      <c r="E32" s="393"/>
      <c r="F32" s="390"/>
      <c r="H32" s="393"/>
      <c r="I32" s="393"/>
      <c r="J32" s="394"/>
    </row>
    <row r="33" spans="4:9" ht="15" x14ac:dyDescent="0.3">
      <c r="D33" s="390"/>
      <c r="E33" s="395" t="s">
        <v>263</v>
      </c>
      <c r="F33" s="390"/>
      <c r="H33" s="396" t="s">
        <v>268</v>
      </c>
      <c r="I33" s="396"/>
    </row>
    <row r="34" spans="4:9" ht="15" x14ac:dyDescent="0.3">
      <c r="D34" s="390"/>
      <c r="E34" s="397" t="s">
        <v>139</v>
      </c>
      <c r="F34" s="390"/>
      <c r="H34" s="390" t="s">
        <v>264</v>
      </c>
      <c r="I34" s="390"/>
    </row>
    <row r="35" spans="4:9" ht="15" x14ac:dyDescent="0.3">
      <c r="D35" s="390"/>
      <c r="E35" s="397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 x14ac:dyDescent="0.2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 x14ac:dyDescent="0.2">
      <c r="A1" s="135" t="s">
        <v>427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 x14ac:dyDescent="0.3">
      <c r="A2" s="103" t="s">
        <v>140</v>
      </c>
      <c r="B2" s="136"/>
      <c r="C2" s="136"/>
      <c r="D2" s="136"/>
      <c r="E2" s="136"/>
      <c r="F2" s="136"/>
      <c r="G2" s="136"/>
      <c r="H2" s="142"/>
      <c r="I2" s="431" t="s">
        <v>616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202">
        <f>'ფორმა N1'!A5</f>
        <v>0</v>
      </c>
      <c r="B5" s="78"/>
      <c r="C5" s="78"/>
      <c r="D5" s="204"/>
      <c r="E5" s="204"/>
      <c r="F5" s="204"/>
      <c r="G5" s="204"/>
      <c r="H5" s="204"/>
      <c r="I5" s="203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 x14ac:dyDescent="0.2">
      <c r="A27" s="65" t="s">
        <v>273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2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 x14ac:dyDescent="0.3">
      <c r="A31" s="178"/>
      <c r="B31" s="180" t="s">
        <v>107</v>
      </c>
      <c r="C31" s="178"/>
      <c r="D31" s="178"/>
      <c r="E31" s="181"/>
      <c r="F31" s="178"/>
      <c r="G31" s="178"/>
      <c r="H31" s="178"/>
      <c r="I31" s="178"/>
    </row>
    <row r="32" spans="1:9" ht="15" x14ac:dyDescent="0.3">
      <c r="A32" s="178"/>
      <c r="B32" s="178"/>
      <c r="C32" s="182"/>
      <c r="D32" s="178"/>
      <c r="F32" s="182"/>
      <c r="G32" s="211"/>
    </row>
    <row r="33" spans="2:6" ht="15" x14ac:dyDescent="0.3">
      <c r="B33" s="178"/>
      <c r="C33" s="184" t="s">
        <v>263</v>
      </c>
      <c r="D33" s="178"/>
      <c r="F33" s="185" t="s">
        <v>268</v>
      </c>
    </row>
    <row r="34" spans="2:6" ht="15" x14ac:dyDescent="0.3">
      <c r="B34" s="178"/>
      <c r="C34" s="186" t="s">
        <v>139</v>
      </c>
      <c r="D34" s="178"/>
      <c r="F34" s="178" t="s">
        <v>264</v>
      </c>
    </row>
    <row r="35" spans="2:6" ht="15" x14ac:dyDescent="0.3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 x14ac:dyDescent="0.3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 x14ac:dyDescent="0.3">
      <c r="A1" s="72" t="s">
        <v>385</v>
      </c>
      <c r="B1" s="74"/>
      <c r="C1" s="74"/>
      <c r="D1" s="74"/>
      <c r="E1" s="74"/>
      <c r="F1" s="74"/>
      <c r="G1" s="74"/>
      <c r="H1" s="74"/>
      <c r="I1" s="158" t="s">
        <v>198</v>
      </c>
      <c r="J1" s="159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31" t="s">
        <v>616</v>
      </c>
      <c r="J2" s="159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9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2">
        <f>'ფორმა N1'!A5</f>
        <v>0</v>
      </c>
      <c r="B5" s="202"/>
      <c r="C5" s="202"/>
      <c r="D5" s="202"/>
      <c r="E5" s="202"/>
      <c r="F5" s="202"/>
      <c r="G5" s="202"/>
      <c r="H5" s="202"/>
      <c r="I5" s="202"/>
      <c r="J5" s="185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60" t="s">
        <v>64</v>
      </c>
      <c r="B8" s="355" t="s">
        <v>363</v>
      </c>
      <c r="C8" s="356" t="s">
        <v>405</v>
      </c>
      <c r="D8" s="356" t="s">
        <v>406</v>
      </c>
      <c r="E8" s="356" t="s">
        <v>364</v>
      </c>
      <c r="F8" s="356" t="s">
        <v>377</v>
      </c>
      <c r="G8" s="356" t="s">
        <v>378</v>
      </c>
      <c r="H8" s="356" t="s">
        <v>410</v>
      </c>
      <c r="I8" s="161" t="s">
        <v>379</v>
      </c>
      <c r="J8" s="103"/>
    </row>
    <row r="9" spans="1:10" x14ac:dyDescent="0.3">
      <c r="A9" s="163">
        <v>1</v>
      </c>
      <c r="B9" s="191">
        <v>41083</v>
      </c>
      <c r="C9" s="168" t="s">
        <v>542</v>
      </c>
      <c r="D9" s="168" t="s">
        <v>543</v>
      </c>
      <c r="E9" s="167" t="s">
        <v>544</v>
      </c>
      <c r="F9" s="167">
        <v>125</v>
      </c>
      <c r="G9" s="167"/>
      <c r="H9" s="167"/>
      <c r="I9" s="167">
        <v>125</v>
      </c>
      <c r="J9" s="103"/>
    </row>
    <row r="10" spans="1:10" x14ac:dyDescent="0.3">
      <c r="A10" s="163">
        <v>2</v>
      </c>
      <c r="B10" s="191">
        <v>41083</v>
      </c>
      <c r="C10" s="168" t="s">
        <v>545</v>
      </c>
      <c r="D10" s="168" t="s">
        <v>546</v>
      </c>
      <c r="E10" s="167" t="s">
        <v>544</v>
      </c>
      <c r="F10" s="167">
        <v>125</v>
      </c>
      <c r="G10" s="167"/>
      <c r="H10" s="167"/>
      <c r="I10" s="167">
        <v>125</v>
      </c>
      <c r="J10" s="103"/>
    </row>
    <row r="11" spans="1:10" x14ac:dyDescent="0.3">
      <c r="A11" s="163">
        <v>3</v>
      </c>
      <c r="B11" s="191">
        <v>41083</v>
      </c>
      <c r="C11" s="168" t="s">
        <v>547</v>
      </c>
      <c r="D11" s="168" t="s">
        <v>548</v>
      </c>
      <c r="E11" s="167" t="s">
        <v>544</v>
      </c>
      <c r="F11" s="167">
        <v>125</v>
      </c>
      <c r="G11" s="167"/>
      <c r="H11" s="167"/>
      <c r="I11" s="167">
        <v>125</v>
      </c>
      <c r="J11" s="103"/>
    </row>
    <row r="12" spans="1:10" x14ac:dyDescent="0.3">
      <c r="A12" s="163">
        <v>4</v>
      </c>
      <c r="B12" s="191">
        <v>41083</v>
      </c>
      <c r="C12" s="168" t="s">
        <v>549</v>
      </c>
      <c r="D12" s="168" t="s">
        <v>550</v>
      </c>
      <c r="E12" s="167" t="s">
        <v>544</v>
      </c>
      <c r="F12" s="167">
        <v>125</v>
      </c>
      <c r="G12" s="167"/>
      <c r="H12" s="167"/>
      <c r="I12" s="167">
        <v>125</v>
      </c>
      <c r="J12" s="103"/>
    </row>
    <row r="13" spans="1:10" x14ac:dyDescent="0.3">
      <c r="A13" s="163">
        <v>5</v>
      </c>
      <c r="B13" s="191">
        <v>41083</v>
      </c>
      <c r="C13" s="168" t="s">
        <v>551</v>
      </c>
      <c r="D13" s="168" t="s">
        <v>552</v>
      </c>
      <c r="E13" s="167" t="s">
        <v>544</v>
      </c>
      <c r="F13" s="167">
        <v>125</v>
      </c>
      <c r="G13" s="167"/>
      <c r="H13" s="167"/>
      <c r="I13" s="167">
        <v>125</v>
      </c>
      <c r="J13" s="103"/>
    </row>
    <row r="14" spans="1:10" x14ac:dyDescent="0.3">
      <c r="A14" s="163">
        <v>6</v>
      </c>
      <c r="B14" s="191">
        <v>41083</v>
      </c>
      <c r="C14" s="168" t="s">
        <v>553</v>
      </c>
      <c r="D14" s="168" t="s">
        <v>554</v>
      </c>
      <c r="E14" s="167" t="s">
        <v>544</v>
      </c>
      <c r="F14" s="167">
        <v>125</v>
      </c>
      <c r="G14" s="167"/>
      <c r="H14" s="167"/>
      <c r="I14" s="167">
        <v>125</v>
      </c>
      <c r="J14" s="103"/>
    </row>
    <row r="15" spans="1:10" x14ac:dyDescent="0.3">
      <c r="A15" s="163">
        <v>7</v>
      </c>
      <c r="B15" s="191">
        <v>41083</v>
      </c>
      <c r="C15" s="168" t="s">
        <v>555</v>
      </c>
      <c r="D15" s="168" t="s">
        <v>556</v>
      </c>
      <c r="E15" s="167" t="s">
        <v>544</v>
      </c>
      <c r="F15" s="167">
        <v>125</v>
      </c>
      <c r="G15" s="167"/>
      <c r="H15" s="167"/>
      <c r="I15" s="167">
        <v>125</v>
      </c>
      <c r="J15" s="103"/>
    </row>
    <row r="16" spans="1:10" x14ac:dyDescent="0.3">
      <c r="A16" s="163">
        <v>8</v>
      </c>
      <c r="B16" s="191">
        <v>41083</v>
      </c>
      <c r="C16" s="168" t="s">
        <v>557</v>
      </c>
      <c r="D16" s="168" t="s">
        <v>558</v>
      </c>
      <c r="E16" s="167" t="s">
        <v>544</v>
      </c>
      <c r="F16" s="167">
        <v>125</v>
      </c>
      <c r="G16" s="167"/>
      <c r="H16" s="167"/>
      <c r="I16" s="167">
        <v>125</v>
      </c>
      <c r="J16" s="103"/>
    </row>
    <row r="17" spans="1:10" x14ac:dyDescent="0.3">
      <c r="A17" s="163">
        <v>9</v>
      </c>
      <c r="B17" s="191">
        <v>41083</v>
      </c>
      <c r="C17" s="168" t="s">
        <v>559</v>
      </c>
      <c r="D17" s="168" t="s">
        <v>560</v>
      </c>
      <c r="E17" s="167" t="s">
        <v>544</v>
      </c>
      <c r="F17" s="167">
        <v>125</v>
      </c>
      <c r="G17" s="167"/>
      <c r="H17" s="167"/>
      <c r="I17" s="167">
        <v>125</v>
      </c>
      <c r="J17" s="103"/>
    </row>
    <row r="18" spans="1:10" x14ac:dyDescent="0.3">
      <c r="A18" s="163">
        <v>10</v>
      </c>
      <c r="B18" s="191">
        <v>41083</v>
      </c>
      <c r="C18" s="168" t="s">
        <v>561</v>
      </c>
      <c r="D18" s="168" t="s">
        <v>562</v>
      </c>
      <c r="E18" s="167" t="s">
        <v>544</v>
      </c>
      <c r="F18" s="167">
        <v>125</v>
      </c>
      <c r="G18" s="167"/>
      <c r="H18" s="167"/>
      <c r="I18" s="167">
        <v>125</v>
      </c>
      <c r="J18" s="103"/>
    </row>
    <row r="19" spans="1:10" x14ac:dyDescent="0.3">
      <c r="A19" s="163">
        <v>11</v>
      </c>
      <c r="B19" s="191">
        <v>41083</v>
      </c>
      <c r="C19" s="168" t="s">
        <v>563</v>
      </c>
      <c r="D19" s="168" t="s">
        <v>564</v>
      </c>
      <c r="E19" s="167" t="s">
        <v>544</v>
      </c>
      <c r="F19" s="167">
        <v>125</v>
      </c>
      <c r="G19" s="167"/>
      <c r="H19" s="167"/>
      <c r="I19" s="167">
        <v>125</v>
      </c>
      <c r="J19" s="103"/>
    </row>
    <row r="20" spans="1:10" x14ac:dyDescent="0.3">
      <c r="A20" s="163">
        <v>12</v>
      </c>
      <c r="B20" s="191">
        <v>41083</v>
      </c>
      <c r="C20" s="168" t="s">
        <v>565</v>
      </c>
      <c r="D20" s="168" t="s">
        <v>566</v>
      </c>
      <c r="E20" s="167" t="s">
        <v>544</v>
      </c>
      <c r="F20" s="167">
        <v>125</v>
      </c>
      <c r="G20" s="167"/>
      <c r="H20" s="167"/>
      <c r="I20" s="167">
        <v>125</v>
      </c>
      <c r="J20" s="103"/>
    </row>
    <row r="21" spans="1:10" x14ac:dyDescent="0.3">
      <c r="A21" s="163">
        <v>13</v>
      </c>
      <c r="B21" s="191">
        <v>41083</v>
      </c>
      <c r="C21" s="168" t="s">
        <v>567</v>
      </c>
      <c r="D21" s="168" t="s">
        <v>568</v>
      </c>
      <c r="E21" s="167" t="s">
        <v>544</v>
      </c>
      <c r="F21" s="167">
        <v>125</v>
      </c>
      <c r="G21" s="167"/>
      <c r="H21" s="167"/>
      <c r="I21" s="167">
        <v>125</v>
      </c>
      <c r="J21" s="103"/>
    </row>
    <row r="22" spans="1:10" x14ac:dyDescent="0.3">
      <c r="A22" s="163">
        <v>14</v>
      </c>
      <c r="B22" s="191">
        <v>41083</v>
      </c>
      <c r="C22" s="168" t="s">
        <v>569</v>
      </c>
      <c r="D22" s="168" t="s">
        <v>570</v>
      </c>
      <c r="E22" s="167" t="s">
        <v>544</v>
      </c>
      <c r="F22" s="167">
        <v>125</v>
      </c>
      <c r="G22" s="167"/>
      <c r="H22" s="167"/>
      <c r="I22" s="167">
        <v>125</v>
      </c>
      <c r="J22" s="103"/>
    </row>
    <row r="23" spans="1:10" x14ac:dyDescent="0.3">
      <c r="A23" s="163">
        <v>15</v>
      </c>
      <c r="B23" s="191">
        <v>41083</v>
      </c>
      <c r="C23" s="168" t="s">
        <v>571</v>
      </c>
      <c r="D23" s="168" t="s">
        <v>572</v>
      </c>
      <c r="E23" s="167" t="s">
        <v>544</v>
      </c>
      <c r="F23" s="167">
        <v>125</v>
      </c>
      <c r="G23" s="167"/>
      <c r="H23" s="167"/>
      <c r="I23" s="167">
        <v>125</v>
      </c>
      <c r="J23" s="103"/>
    </row>
    <row r="24" spans="1:10" x14ac:dyDescent="0.3">
      <c r="A24" s="163">
        <v>16</v>
      </c>
      <c r="B24" s="191">
        <v>41083</v>
      </c>
      <c r="C24" s="168" t="s">
        <v>573</v>
      </c>
      <c r="D24" s="168" t="s">
        <v>574</v>
      </c>
      <c r="E24" s="167" t="s">
        <v>544</v>
      </c>
      <c r="F24" s="167">
        <v>125</v>
      </c>
      <c r="G24" s="167"/>
      <c r="H24" s="167"/>
      <c r="I24" s="167">
        <v>125</v>
      </c>
      <c r="J24" s="103"/>
    </row>
    <row r="25" spans="1:10" x14ac:dyDescent="0.3">
      <c r="A25" s="163">
        <v>17</v>
      </c>
      <c r="B25" s="191">
        <v>41083</v>
      </c>
      <c r="C25" s="168" t="s">
        <v>575</v>
      </c>
      <c r="D25" s="168" t="s">
        <v>576</v>
      </c>
      <c r="E25" s="167" t="s">
        <v>544</v>
      </c>
      <c r="F25" s="167">
        <v>125</v>
      </c>
      <c r="G25" s="167"/>
      <c r="H25" s="167"/>
      <c r="I25" s="167">
        <v>125</v>
      </c>
      <c r="J25" s="103"/>
    </row>
    <row r="26" spans="1:10" x14ac:dyDescent="0.3">
      <c r="A26" s="163">
        <v>18</v>
      </c>
      <c r="B26" s="191">
        <v>41083</v>
      </c>
      <c r="C26" s="168" t="s">
        <v>577</v>
      </c>
      <c r="D26" s="168" t="s">
        <v>578</v>
      </c>
      <c r="E26" s="167" t="s">
        <v>544</v>
      </c>
      <c r="F26" s="167">
        <v>125</v>
      </c>
      <c r="G26" s="167"/>
      <c r="H26" s="167"/>
      <c r="I26" s="167">
        <v>125</v>
      </c>
      <c r="J26" s="103"/>
    </row>
    <row r="27" spans="1:10" x14ac:dyDescent="0.3">
      <c r="A27" s="163">
        <v>19</v>
      </c>
      <c r="B27" s="191">
        <v>41083</v>
      </c>
      <c r="C27" s="168" t="s">
        <v>579</v>
      </c>
      <c r="D27" s="168" t="s">
        <v>580</v>
      </c>
      <c r="E27" s="167" t="s">
        <v>544</v>
      </c>
      <c r="F27" s="167">
        <v>125</v>
      </c>
      <c r="G27" s="167"/>
      <c r="H27" s="167"/>
      <c r="I27" s="167">
        <v>125</v>
      </c>
      <c r="J27" s="103"/>
    </row>
    <row r="28" spans="1:10" x14ac:dyDescent="0.3">
      <c r="A28" s="163">
        <v>20</v>
      </c>
      <c r="B28" s="191">
        <v>41083</v>
      </c>
      <c r="C28" s="168" t="s">
        <v>581</v>
      </c>
      <c r="D28" s="168" t="s">
        <v>582</v>
      </c>
      <c r="E28" s="167" t="s">
        <v>544</v>
      </c>
      <c r="F28" s="167">
        <v>125</v>
      </c>
      <c r="G28" s="167"/>
      <c r="H28" s="167"/>
      <c r="I28" s="167">
        <v>125</v>
      </c>
      <c r="J28" s="103"/>
    </row>
    <row r="29" spans="1:10" x14ac:dyDescent="0.3">
      <c r="A29" s="163">
        <v>21</v>
      </c>
      <c r="B29" s="191">
        <v>41083</v>
      </c>
      <c r="C29" s="168" t="s">
        <v>583</v>
      </c>
      <c r="D29" s="168" t="s">
        <v>584</v>
      </c>
      <c r="E29" s="167" t="s">
        <v>544</v>
      </c>
      <c r="F29" s="167">
        <v>125</v>
      </c>
      <c r="G29" s="167"/>
      <c r="H29" s="167"/>
      <c r="I29" s="167">
        <v>125</v>
      </c>
      <c r="J29" s="103"/>
    </row>
    <row r="30" spans="1:10" x14ac:dyDescent="0.3">
      <c r="A30" s="163">
        <v>22</v>
      </c>
      <c r="B30" s="191">
        <v>41083</v>
      </c>
      <c r="C30" s="168" t="s">
        <v>585</v>
      </c>
      <c r="D30" s="168" t="s">
        <v>586</v>
      </c>
      <c r="E30" s="167" t="s">
        <v>544</v>
      </c>
      <c r="F30" s="167">
        <v>125</v>
      </c>
      <c r="G30" s="167"/>
      <c r="H30" s="167"/>
      <c r="I30" s="167">
        <v>125</v>
      </c>
      <c r="J30" s="103"/>
    </row>
    <row r="31" spans="1:10" x14ac:dyDescent="0.3">
      <c r="A31" s="163">
        <v>23</v>
      </c>
      <c r="B31" s="191">
        <v>41083</v>
      </c>
      <c r="C31" s="168" t="s">
        <v>587</v>
      </c>
      <c r="D31" s="168" t="s">
        <v>588</v>
      </c>
      <c r="E31" s="167" t="s">
        <v>544</v>
      </c>
      <c r="F31" s="167">
        <v>125</v>
      </c>
      <c r="G31" s="167"/>
      <c r="H31" s="167"/>
      <c r="I31" s="167">
        <v>125</v>
      </c>
      <c r="J31" s="103"/>
    </row>
    <row r="32" spans="1:10" x14ac:dyDescent="0.3">
      <c r="A32" s="163">
        <v>24</v>
      </c>
      <c r="B32" s="191">
        <v>41083</v>
      </c>
      <c r="C32" s="168" t="s">
        <v>589</v>
      </c>
      <c r="D32" s="168" t="s">
        <v>590</v>
      </c>
      <c r="E32" s="167" t="s">
        <v>544</v>
      </c>
      <c r="F32" s="167">
        <v>125</v>
      </c>
      <c r="G32" s="167"/>
      <c r="H32" s="167"/>
      <c r="I32" s="167">
        <v>125</v>
      </c>
      <c r="J32" s="103"/>
    </row>
    <row r="33" spans="1:12" x14ac:dyDescent="0.3">
      <c r="A33" s="163">
        <v>25</v>
      </c>
      <c r="B33" s="191">
        <v>41083</v>
      </c>
      <c r="C33" s="168" t="s">
        <v>591</v>
      </c>
      <c r="D33" s="168" t="s">
        <v>592</v>
      </c>
      <c r="E33" s="167" t="s">
        <v>544</v>
      </c>
      <c r="F33" s="167">
        <v>125</v>
      </c>
      <c r="G33" s="167"/>
      <c r="H33" s="167"/>
      <c r="I33" s="167">
        <v>125</v>
      </c>
      <c r="J33" s="103"/>
    </row>
    <row r="34" spans="1:12" x14ac:dyDescent="0.3">
      <c r="A34" s="163">
        <v>26</v>
      </c>
      <c r="B34" s="191">
        <v>41083</v>
      </c>
      <c r="C34" s="168" t="s">
        <v>593</v>
      </c>
      <c r="D34" s="168" t="s">
        <v>594</v>
      </c>
      <c r="E34" s="167" t="s">
        <v>544</v>
      </c>
      <c r="F34" s="167">
        <v>125</v>
      </c>
      <c r="G34" s="167"/>
      <c r="H34" s="167"/>
      <c r="I34" s="167">
        <v>125</v>
      </c>
      <c r="J34" s="103"/>
    </row>
    <row r="35" spans="1:12" x14ac:dyDescent="0.3">
      <c r="A35" s="163">
        <v>27</v>
      </c>
      <c r="B35" s="191">
        <v>41083</v>
      </c>
      <c r="C35" s="168" t="s">
        <v>595</v>
      </c>
      <c r="D35" s="168" t="s">
        <v>596</v>
      </c>
      <c r="E35" s="167" t="s">
        <v>544</v>
      </c>
      <c r="F35" s="167">
        <v>125</v>
      </c>
      <c r="G35" s="167"/>
      <c r="H35" s="167"/>
      <c r="I35" s="167">
        <v>125</v>
      </c>
      <c r="J35" s="103"/>
    </row>
    <row r="36" spans="1:12" x14ac:dyDescent="0.3">
      <c r="A36" s="163">
        <v>28</v>
      </c>
      <c r="B36" s="191">
        <v>41083</v>
      </c>
      <c r="C36" s="168" t="s">
        <v>597</v>
      </c>
      <c r="D36" s="168" t="s">
        <v>598</v>
      </c>
      <c r="E36" s="167" t="s">
        <v>544</v>
      </c>
      <c r="F36" s="167">
        <v>125</v>
      </c>
      <c r="G36" s="167"/>
      <c r="H36" s="167"/>
      <c r="I36" s="167">
        <v>125</v>
      </c>
      <c r="J36" s="103"/>
    </row>
    <row r="37" spans="1:12" x14ac:dyDescent="0.3">
      <c r="A37" s="428">
        <v>29</v>
      </c>
      <c r="B37" s="191">
        <v>41083</v>
      </c>
      <c r="C37" s="168" t="s">
        <v>599</v>
      </c>
      <c r="D37" s="168" t="s">
        <v>600</v>
      </c>
      <c r="E37" s="167" t="s">
        <v>544</v>
      </c>
      <c r="F37" s="167">
        <v>45</v>
      </c>
      <c r="G37" s="167"/>
      <c r="H37" s="167"/>
      <c r="I37" s="167">
        <v>45</v>
      </c>
      <c r="J37" s="103"/>
    </row>
    <row r="38" spans="1:12" ht="36.75" customHeight="1" x14ac:dyDescent="0.3">
      <c r="A38" s="422" t="s">
        <v>273</v>
      </c>
      <c r="B38" s="191">
        <v>41137</v>
      </c>
      <c r="C38" s="168" t="s">
        <v>601</v>
      </c>
      <c r="D38" s="168"/>
      <c r="E38" s="167" t="s">
        <v>602</v>
      </c>
      <c r="F38" s="167">
        <v>41368.32</v>
      </c>
      <c r="G38" s="167"/>
      <c r="H38" s="167"/>
      <c r="I38" s="167">
        <v>41368.32</v>
      </c>
      <c r="J38" s="103"/>
    </row>
    <row r="39" spans="1:12" ht="19.5" customHeight="1" x14ac:dyDescent="0.3">
      <c r="A39" s="429"/>
      <c r="B39" s="191">
        <v>41142</v>
      </c>
      <c r="C39" s="168" t="s">
        <v>603</v>
      </c>
      <c r="D39" s="168"/>
      <c r="E39" s="167" t="s">
        <v>604</v>
      </c>
      <c r="F39" s="167">
        <v>13476.7</v>
      </c>
      <c r="G39" s="167"/>
      <c r="H39" s="167"/>
      <c r="I39" s="167">
        <v>13476.7</v>
      </c>
    </row>
    <row r="40" spans="1:12" ht="33.75" customHeight="1" x14ac:dyDescent="0.3">
      <c r="A40" s="429"/>
      <c r="B40" s="191">
        <v>41146</v>
      </c>
      <c r="C40" s="168" t="s">
        <v>605</v>
      </c>
      <c r="D40" s="168"/>
      <c r="E40" s="167" t="s">
        <v>604</v>
      </c>
      <c r="F40" s="167">
        <v>10546.17</v>
      </c>
      <c r="G40" s="167"/>
      <c r="H40" s="167"/>
      <c r="I40" s="167">
        <v>10546.17</v>
      </c>
    </row>
    <row r="41" spans="1:12" x14ac:dyDescent="0.3">
      <c r="A41" s="429"/>
      <c r="B41" s="191">
        <v>41556</v>
      </c>
      <c r="C41" s="168" t="s">
        <v>606</v>
      </c>
      <c r="D41" s="168">
        <v>48001017476</v>
      </c>
      <c r="E41" s="167" t="s">
        <v>607</v>
      </c>
      <c r="F41" s="167">
        <v>20</v>
      </c>
      <c r="G41" s="167"/>
      <c r="H41" s="167"/>
      <c r="I41" s="167">
        <v>20</v>
      </c>
    </row>
    <row r="42" spans="1:12" x14ac:dyDescent="0.3">
      <c r="A42" s="429"/>
      <c r="B42" s="191">
        <v>41244</v>
      </c>
      <c r="C42" s="168" t="s">
        <v>608</v>
      </c>
      <c r="D42" s="168" t="s">
        <v>609</v>
      </c>
      <c r="E42" s="167" t="s">
        <v>610</v>
      </c>
      <c r="F42" s="167">
        <v>7855</v>
      </c>
      <c r="G42" s="167"/>
      <c r="H42" s="167"/>
      <c r="I42" s="167">
        <v>7855</v>
      </c>
    </row>
    <row r="43" spans="1:12" x14ac:dyDescent="0.3">
      <c r="A43" s="429"/>
      <c r="B43" s="191"/>
      <c r="C43" s="168"/>
      <c r="D43" s="168"/>
      <c r="E43" s="167"/>
      <c r="F43" s="167"/>
      <c r="G43" s="167"/>
      <c r="H43" s="167"/>
      <c r="I43" s="167"/>
      <c r="J43" s="179"/>
      <c r="K43" s="179"/>
      <c r="L43" s="179"/>
    </row>
    <row r="44" spans="1:12" x14ac:dyDescent="0.3">
      <c r="A44" s="429"/>
      <c r="B44" s="191"/>
      <c r="C44" s="168"/>
      <c r="D44" s="168"/>
      <c r="E44" s="167"/>
      <c r="F44" s="167"/>
      <c r="G44" s="167"/>
      <c r="H44" s="167"/>
      <c r="I44" s="167"/>
      <c r="J44" s="179"/>
      <c r="K44" s="179"/>
      <c r="L44" s="179"/>
    </row>
    <row r="45" spans="1:12" x14ac:dyDescent="0.3">
      <c r="A45" s="430"/>
      <c r="B45" s="191"/>
      <c r="C45" s="168"/>
      <c r="D45" s="168"/>
      <c r="E45" s="167"/>
      <c r="F45" s="167"/>
      <c r="G45" s="167"/>
      <c r="H45" s="167"/>
      <c r="I45" s="167">
        <v>76811.19</v>
      </c>
      <c r="J45" s="179"/>
      <c r="K45" s="179"/>
      <c r="L45" s="179"/>
    </row>
    <row r="46" spans="1:12" x14ac:dyDescent="0.3">
      <c r="A46" s="430"/>
      <c r="B46" s="191"/>
      <c r="C46" s="168"/>
      <c r="D46" s="168"/>
      <c r="E46" s="167"/>
      <c r="F46" s="167"/>
      <c r="G46" s="167"/>
      <c r="H46" s="167" t="s">
        <v>398</v>
      </c>
      <c r="I46" s="167"/>
      <c r="J46" s="179"/>
      <c r="K46" s="179"/>
      <c r="L46" s="179"/>
    </row>
    <row r="47" spans="1:12" s="179" customFormat="1" x14ac:dyDescent="0.2">
      <c r="A47" s="430"/>
      <c r="B47" s="191"/>
      <c r="C47" s="168"/>
      <c r="D47" s="168"/>
      <c r="E47" s="167"/>
      <c r="F47" s="167"/>
      <c r="G47" s="167"/>
      <c r="H47" s="167"/>
      <c r="I47" s="167"/>
    </row>
    <row r="48" spans="1:12" s="179" customFormat="1" x14ac:dyDescent="0.2">
      <c r="A48" s="430"/>
      <c r="B48" s="191"/>
      <c r="C48" s="168"/>
      <c r="D48" s="168"/>
      <c r="E48" s="167"/>
      <c r="F48" s="167"/>
      <c r="G48" s="167"/>
      <c r="H48" s="167"/>
      <c r="I48" s="167"/>
    </row>
    <row r="49" spans="2:9" s="179" customFormat="1" x14ac:dyDescent="0.3">
      <c r="B49" s="178"/>
      <c r="C49" s="178"/>
      <c r="D49" s="178" t="s">
        <v>263</v>
      </c>
      <c r="E49" s="178"/>
      <c r="F49" s="178"/>
      <c r="G49" s="178" t="s">
        <v>611</v>
      </c>
      <c r="H49" s="178"/>
      <c r="I49" s="178"/>
    </row>
    <row r="50" spans="2:9" s="179" customFormat="1" ht="12.75" x14ac:dyDescent="0.2"/>
    <row r="51" spans="2:9" s="17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E5" sqref="E4:E5"/>
    </sheetView>
  </sheetViews>
  <sheetFormatPr defaultRowHeight="12.75" x14ac:dyDescent="0.2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 x14ac:dyDescent="0.3">
      <c r="A1" s="466" t="s">
        <v>494</v>
      </c>
      <c r="B1" s="466"/>
      <c r="C1" s="364" t="s">
        <v>109</v>
      </c>
    </row>
    <row r="2" spans="1:3" s="6" customFormat="1" ht="15" x14ac:dyDescent="0.3">
      <c r="A2" s="466"/>
      <c r="B2" s="466"/>
      <c r="C2" s="361" t="s">
        <v>616</v>
      </c>
    </row>
    <row r="3" spans="1:3" s="6" customFormat="1" ht="15" x14ac:dyDescent="0.3">
      <c r="A3" s="398" t="s">
        <v>140</v>
      </c>
      <c r="B3" s="362"/>
      <c r="C3" s="363"/>
    </row>
    <row r="4" spans="1:3" s="6" customFormat="1" ht="15" x14ac:dyDescent="0.3">
      <c r="A4" s="112"/>
      <c r="B4" s="362"/>
      <c r="C4" s="363"/>
    </row>
    <row r="5" spans="1:3" s="21" customFormat="1" ht="15" x14ac:dyDescent="0.3">
      <c r="A5" s="467" t="s">
        <v>269</v>
      </c>
      <c r="B5" s="467"/>
      <c r="C5" s="112"/>
    </row>
    <row r="6" spans="1:3" s="21" customFormat="1" ht="15" x14ac:dyDescent="0.3">
      <c r="A6" s="468">
        <f>'ფორმა N1'!A5</f>
        <v>0</v>
      </c>
      <c r="B6" s="468"/>
      <c r="C6" s="112"/>
    </row>
    <row r="7" spans="1:3" x14ac:dyDescent="0.2">
      <c r="A7" s="399"/>
      <c r="B7" s="399"/>
      <c r="C7" s="399"/>
    </row>
    <row r="8" spans="1:3" x14ac:dyDescent="0.2">
      <c r="A8" s="399"/>
      <c r="B8" s="399"/>
      <c r="C8" s="399"/>
    </row>
    <row r="9" spans="1:3" ht="30" customHeight="1" x14ac:dyDescent="0.2">
      <c r="A9" s="400" t="s">
        <v>64</v>
      </c>
      <c r="B9" s="400" t="s">
        <v>11</v>
      </c>
      <c r="C9" s="401" t="s">
        <v>9</v>
      </c>
    </row>
    <row r="10" spans="1:3" ht="15" x14ac:dyDescent="0.3">
      <c r="A10" s="402">
        <v>1</v>
      </c>
      <c r="B10" s="403" t="s">
        <v>57</v>
      </c>
      <c r="C10" s="418">
        <f>'ფორმა N4'!D11+'ფორმა N5'!D9+'ფორმა N6'!D10</f>
        <v>71780.69</v>
      </c>
    </row>
    <row r="11" spans="1:3" ht="15" x14ac:dyDescent="0.3">
      <c r="A11" s="405">
        <v>1.1000000000000001</v>
      </c>
      <c r="B11" s="403" t="s">
        <v>495</v>
      </c>
      <c r="C11" s="419">
        <f>'ფორმა N4'!D39+'ფორმა N5'!D37</f>
        <v>0</v>
      </c>
    </row>
    <row r="12" spans="1:3" ht="15" x14ac:dyDescent="0.3">
      <c r="A12" s="406" t="s">
        <v>30</v>
      </c>
      <c r="B12" s="403" t="s">
        <v>496</v>
      </c>
      <c r="C12" s="419">
        <f>'ფორმა N4'!D40+'ფორმა N5'!D38</f>
        <v>0</v>
      </c>
    </row>
    <row r="13" spans="1:3" ht="15" x14ac:dyDescent="0.3">
      <c r="A13" s="405">
        <v>1.2</v>
      </c>
      <c r="B13" s="403" t="s">
        <v>58</v>
      </c>
      <c r="C13" s="419">
        <f>'ფორმა N4'!D12+'ფორმა N5'!D10</f>
        <v>15945</v>
      </c>
    </row>
    <row r="14" spans="1:3" ht="15" x14ac:dyDescent="0.3">
      <c r="A14" s="405">
        <v>1.3</v>
      </c>
      <c r="B14" s="403" t="s">
        <v>497</v>
      </c>
      <c r="C14" s="419">
        <f>'ფორმა N4'!D17+'ფორმა N5'!D15+'ფორმა N6'!D17</f>
        <v>31650</v>
      </c>
    </row>
    <row r="15" spans="1:3" ht="15" x14ac:dyDescent="0.2">
      <c r="A15" s="465"/>
      <c r="B15" s="465"/>
      <c r="C15" s="465"/>
    </row>
    <row r="16" spans="1:3" ht="30" customHeight="1" x14ac:dyDescent="0.2">
      <c r="A16" s="400" t="s">
        <v>64</v>
      </c>
      <c r="B16" s="400" t="s">
        <v>244</v>
      </c>
      <c r="C16" s="401" t="s">
        <v>67</v>
      </c>
    </row>
    <row r="17" spans="1:4" ht="15" x14ac:dyDescent="0.3">
      <c r="A17" s="402">
        <v>2</v>
      </c>
      <c r="B17" s="403" t="s">
        <v>498</v>
      </c>
      <c r="C17" s="404">
        <f>'ფორმა N2'!D9+'ფორმა N2'!C26+'ფორმა N3'!D9+'ფორმა N3'!C26</f>
        <v>0</v>
      </c>
    </row>
    <row r="18" spans="1:4" ht="15" x14ac:dyDescent="0.3">
      <c r="A18" s="407">
        <v>2.1</v>
      </c>
      <c r="B18" s="403" t="s">
        <v>499</v>
      </c>
      <c r="C18" s="403">
        <f>'ფორმა N2'!D17+'ფორმა N3'!D17</f>
        <v>0</v>
      </c>
    </row>
    <row r="19" spans="1:4" ht="15" x14ac:dyDescent="0.3">
      <c r="A19" s="407">
        <v>2.2000000000000002</v>
      </c>
      <c r="B19" s="403" t="s">
        <v>500</v>
      </c>
      <c r="C19" s="403">
        <f>'ფორმა N2'!D18+'ფორმა N3'!D18</f>
        <v>0</v>
      </c>
    </row>
    <row r="20" spans="1:4" ht="15" x14ac:dyDescent="0.3">
      <c r="A20" s="407">
        <v>2.2999999999999998</v>
      </c>
      <c r="B20" s="403" t="s">
        <v>501</v>
      </c>
      <c r="C20" s="408">
        <f>SUM(C21:C25)</f>
        <v>0</v>
      </c>
    </row>
    <row r="21" spans="1:4" ht="15" x14ac:dyDescent="0.3">
      <c r="A21" s="406" t="s">
        <v>502</v>
      </c>
      <c r="B21" s="409" t="s">
        <v>503</v>
      </c>
      <c r="C21" s="403">
        <f>'ფორმა N2'!D13+'ფორმა N3'!D13</f>
        <v>0</v>
      </c>
    </row>
    <row r="22" spans="1:4" ht="15" x14ac:dyDescent="0.3">
      <c r="A22" s="406" t="s">
        <v>504</v>
      </c>
      <c r="B22" s="409" t="s">
        <v>505</v>
      </c>
      <c r="C22" s="403">
        <f>'ფორმა N2'!C27+'ფორმა N3'!C27</f>
        <v>0</v>
      </c>
    </row>
    <row r="23" spans="1:4" ht="15" x14ac:dyDescent="0.3">
      <c r="A23" s="406" t="s">
        <v>506</v>
      </c>
      <c r="B23" s="409" t="s">
        <v>507</v>
      </c>
      <c r="C23" s="403">
        <f>'ფორმა N2'!D14+'ფორმა N3'!D14</f>
        <v>0</v>
      </c>
    </row>
    <row r="24" spans="1:4" ht="15" x14ac:dyDescent="0.3">
      <c r="A24" s="406" t="s">
        <v>508</v>
      </c>
      <c r="B24" s="409" t="s">
        <v>509</v>
      </c>
      <c r="C24" s="403">
        <f>'ფორმა N2'!C31+'ფორმა N3'!C31</f>
        <v>0</v>
      </c>
    </row>
    <row r="25" spans="1:4" ht="15" x14ac:dyDescent="0.3">
      <c r="A25" s="406" t="s">
        <v>510</v>
      </c>
      <c r="B25" s="409" t="s">
        <v>511</v>
      </c>
      <c r="C25" s="403">
        <f>'ფორმა N2'!D11+'ფორმა N3'!D11</f>
        <v>0</v>
      </c>
    </row>
    <row r="26" spans="1:4" ht="15" x14ac:dyDescent="0.3">
      <c r="A26" s="416"/>
      <c r="B26" s="415"/>
      <c r="C26" s="414"/>
    </row>
    <row r="27" spans="1:4" ht="15" x14ac:dyDescent="0.3">
      <c r="A27" s="416"/>
      <c r="B27" s="415"/>
      <c r="C27" s="414"/>
    </row>
    <row r="28" spans="1:4" ht="15" x14ac:dyDescent="0.3">
      <c r="A28" s="21"/>
      <c r="B28" s="21"/>
      <c r="C28" s="21"/>
      <c r="D28" s="413"/>
    </row>
    <row r="29" spans="1:4" ht="15" x14ac:dyDescent="0.3">
      <c r="A29" s="192" t="s">
        <v>107</v>
      </c>
      <c r="B29" s="21"/>
      <c r="C29" s="21"/>
      <c r="D29" s="413"/>
    </row>
    <row r="30" spans="1:4" ht="15" x14ac:dyDescent="0.3">
      <c r="A30" s="21"/>
      <c r="B30" s="21"/>
      <c r="C30" s="21"/>
      <c r="D30" s="413"/>
    </row>
    <row r="31" spans="1:4" ht="15" x14ac:dyDescent="0.3">
      <c r="A31" s="21"/>
      <c r="B31" s="21"/>
      <c r="C31" s="21"/>
      <c r="D31" s="412"/>
    </row>
    <row r="32" spans="1:4" ht="15" x14ac:dyDescent="0.3">
      <c r="B32" s="192" t="s">
        <v>266</v>
      </c>
      <c r="C32" s="21"/>
      <c r="D32" s="412"/>
    </row>
    <row r="33" spans="2:4" ht="15" x14ac:dyDescent="0.3">
      <c r="B33" s="21" t="s">
        <v>265</v>
      </c>
      <c r="C33" s="21"/>
      <c r="D33" s="412"/>
    </row>
    <row r="34" spans="2:4" x14ac:dyDescent="0.2">
      <c r="B34" s="411" t="s">
        <v>139</v>
      </c>
      <c r="D34" s="41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2016-05-03T11:38:33Z</cp:lastPrinted>
  <dcterms:created xsi:type="dcterms:W3CDTF">2011-12-27T13:20:18Z</dcterms:created>
  <dcterms:modified xsi:type="dcterms:W3CDTF">2020-03-09T11:48:16Z</dcterms:modified>
</cp:coreProperties>
</file>