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120" windowWidth="24240" windowHeight="12210" tabRatio="954" activeTab="1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4.2'!$A$1:$I$241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5.2'!$A$1:$I$71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N4.1'!$A$1:$D$38</definedName>
    <definedName name="_xlnm.Print_Area" localSheetId="6">'ფორმა N4.3'!$A$1:$I$169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D17" i="7"/>
  <c r="D18"/>
  <c r="D25"/>
  <c r="D17" i="3"/>
  <c r="D18"/>
  <c r="D25"/>
  <c r="C19" i="59"/>
  <c r="C18"/>
  <c r="D16" i="40"/>
  <c r="D17"/>
  <c r="D19"/>
  <c r="D22"/>
  <c r="D36"/>
  <c r="D44"/>
  <c r="D46"/>
  <c r="F10" i="9"/>
  <c r="J16" i="10"/>
  <c r="H157" i="30"/>
  <c r="I39" l="1"/>
  <c r="I38"/>
  <c r="I37"/>
  <c r="I16"/>
  <c r="I15"/>
  <c r="I14"/>
  <c r="I13"/>
  <c r="I12"/>
  <c r="I11"/>
  <c r="I10"/>
  <c r="H221" i="29"/>
  <c r="I222"/>
  <c r="G222"/>
  <c r="H222" s="1"/>
  <c r="I41" i="30" l="1"/>
  <c r="I157" s="1"/>
  <c r="I220" i="29"/>
  <c r="I227" s="1"/>
  <c r="H101" l="1"/>
  <c r="G101"/>
  <c r="H84" l="1"/>
  <c r="H75"/>
  <c r="H71"/>
  <c r="H69"/>
  <c r="G84"/>
  <c r="G75"/>
  <c r="G71"/>
  <c r="G69"/>
  <c r="H65"/>
  <c r="H64"/>
  <c r="H220" s="1"/>
  <c r="H227" s="1"/>
  <c r="G220" l="1"/>
  <c r="G227" s="1"/>
  <c r="D34" i="47"/>
  <c r="D36"/>
  <c r="J39" i="10" l="1"/>
  <c r="I39"/>
  <c r="I36" s="1"/>
  <c r="H39"/>
  <c r="G39"/>
  <c r="F39"/>
  <c r="F36" s="1"/>
  <c r="E39"/>
  <c r="E36" s="1"/>
  <c r="D39"/>
  <c r="C39"/>
  <c r="B39"/>
  <c r="B36" s="1"/>
  <c r="J36"/>
  <c r="H36"/>
  <c r="G36"/>
  <c r="D36"/>
  <c r="C36"/>
  <c r="J32"/>
  <c r="I32"/>
  <c r="H32"/>
  <c r="G32"/>
  <c r="F32"/>
  <c r="E32"/>
  <c r="D32"/>
  <c r="C32"/>
  <c r="B32"/>
  <c r="J31"/>
  <c r="J24" s="1"/>
  <c r="I24"/>
  <c r="H24"/>
  <c r="G24"/>
  <c r="F24"/>
  <c r="E24"/>
  <c r="D24"/>
  <c r="C24"/>
  <c r="B24"/>
  <c r="J23"/>
  <c r="J19"/>
  <c r="I19"/>
  <c r="H19"/>
  <c r="G19"/>
  <c r="G17" s="1"/>
  <c r="F19"/>
  <c r="F17" s="1"/>
  <c r="F9" s="1"/>
  <c r="E19"/>
  <c r="E17" s="1"/>
  <c r="D19"/>
  <c r="C19"/>
  <c r="C17" s="1"/>
  <c r="B19"/>
  <c r="B17" s="1"/>
  <c r="I17"/>
  <c r="H17"/>
  <c r="D17"/>
  <c r="J15"/>
  <c r="J14" s="1"/>
  <c r="I14"/>
  <c r="H14"/>
  <c r="G14"/>
  <c r="F14"/>
  <c r="E14"/>
  <c r="D14"/>
  <c r="C14"/>
  <c r="B14"/>
  <c r="J10"/>
  <c r="I10"/>
  <c r="H10"/>
  <c r="G10"/>
  <c r="F10"/>
  <c r="E10"/>
  <c r="D10"/>
  <c r="C10"/>
  <c r="B10"/>
  <c r="B9" s="1"/>
  <c r="C17" i="47"/>
  <c r="D17" s="1"/>
  <c r="H41" i="44"/>
  <c r="H45" s="1"/>
  <c r="I40"/>
  <c r="I39"/>
  <c r="I38"/>
  <c r="I37"/>
  <c r="I16"/>
  <c r="I15"/>
  <c r="I14"/>
  <c r="I13"/>
  <c r="I12"/>
  <c r="I11"/>
  <c r="I10"/>
  <c r="I53" i="43"/>
  <c r="G53"/>
  <c r="H53" s="1"/>
  <c r="C13" i="47" s="1"/>
  <c r="D13" s="1"/>
  <c r="G50" i="43"/>
  <c r="H50" s="1"/>
  <c r="I47"/>
  <c r="I45"/>
  <c r="I44"/>
  <c r="H42"/>
  <c r="G42"/>
  <c r="G51" s="1"/>
  <c r="G57" s="1"/>
  <c r="C11" i="40" s="1"/>
  <c r="D11" s="1"/>
  <c r="I40" i="43"/>
  <c r="I38"/>
  <c r="I37"/>
  <c r="I36"/>
  <c r="I34"/>
  <c r="I30"/>
  <c r="I19"/>
  <c r="I18"/>
  <c r="I15"/>
  <c r="D28" i="42"/>
  <c r="C13" i="7" s="1"/>
  <c r="D13" l="1"/>
  <c r="D12" s="1"/>
  <c r="C21" i="59"/>
  <c r="C12" i="7"/>
  <c r="E9" i="10"/>
  <c r="D9"/>
  <c r="H9"/>
  <c r="C9"/>
  <c r="G9"/>
  <c r="I9"/>
  <c r="J9"/>
  <c r="J17"/>
  <c r="I41" i="44"/>
  <c r="I51" i="43"/>
  <c r="I57" s="1"/>
  <c r="H51"/>
  <c r="I45" i="44" l="1"/>
  <c r="C16" i="47"/>
  <c r="D16" s="1"/>
  <c r="H57" i="43"/>
  <c r="C11" i="47"/>
  <c r="D11" s="1"/>
  <c r="C25" i="59"/>
  <c r="C23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/>
  <c r="D10" i="40"/>
  <c r="C10"/>
  <c r="C13" i="59" l="1"/>
  <c r="I38" i="35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D31" i="7" l="1"/>
  <c r="C31"/>
  <c r="D27"/>
  <c r="D26" s="1"/>
  <c r="C27"/>
  <c r="C26" s="1"/>
  <c r="D19"/>
  <c r="C19"/>
  <c r="D16"/>
  <c r="D10" s="1"/>
  <c r="C16"/>
  <c r="D31" i="3"/>
  <c r="C31"/>
  <c r="C24" i="59" s="1"/>
  <c r="D9" i="7" l="1"/>
  <c r="C10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D27" i="3" l="1"/>
  <c r="C27"/>
  <c r="C22" i="59" s="1"/>
  <c r="C20" s="1"/>
  <c r="D17" i="28" l="1"/>
  <c r="C17"/>
  <c r="C12" i="3" l="1"/>
  <c r="D74" i="40" l="1"/>
  <c r="D65"/>
  <c r="D59"/>
  <c r="C59"/>
  <c r="D54"/>
  <c r="C54"/>
  <c r="D48"/>
  <c r="C48"/>
  <c r="D37"/>
  <c r="C11" i="59" s="1"/>
  <c r="C37" i="40"/>
  <c r="D33"/>
  <c r="C33"/>
  <c r="D24"/>
  <c r="D18" s="1"/>
  <c r="C24"/>
  <c r="C18" s="1"/>
  <c r="D15"/>
  <c r="C15"/>
  <c r="A6"/>
  <c r="C14" l="1"/>
  <c r="C9" s="1"/>
  <c r="D14"/>
  <c r="D9" s="1"/>
  <c r="H10" i="9" l="1"/>
  <c r="A4" i="39"/>
  <c r="A4" i="35" l="1"/>
  <c r="H34" i="34" l="1"/>
  <c r="G34"/>
  <c r="A4"/>
  <c r="A4" i="30" l="1"/>
  <c r="A4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10" l="1"/>
  <c r="A4" i="9"/>
  <c r="A4" i="12"/>
  <c r="A5" i="5"/>
  <c r="A4" i="7"/>
  <c r="D45" i="12" l="1"/>
  <c r="C45"/>
  <c r="D34"/>
  <c r="C34"/>
  <c r="D11"/>
  <c r="C11"/>
  <c r="D17" i="5"/>
  <c r="C14" i="59" s="1"/>
  <c r="C17" i="5"/>
  <c r="D14"/>
  <c r="C14"/>
  <c r="D11"/>
  <c r="C11"/>
  <c r="D19" i="3"/>
  <c r="C19"/>
  <c r="D16"/>
  <c r="C16"/>
  <c r="D12"/>
  <c r="D10" i="5" l="1"/>
  <c r="C10" i="59" s="1"/>
  <c r="C10" i="5"/>
  <c r="C26" i="3"/>
  <c r="C10" s="1"/>
  <c r="D10"/>
  <c r="D10" i="12"/>
  <c r="D44"/>
  <c r="D26" i="3"/>
  <c r="C10" i="12"/>
  <c r="C44"/>
  <c r="C9" i="3" l="1"/>
  <c r="D9"/>
  <c r="C17" i="59" l="1"/>
  <c r="G10" i="9"/>
  <c r="I10" s="1"/>
  <c r="G11"/>
</calcChain>
</file>

<file path=xl/sharedStrings.xml><?xml version="1.0" encoding="utf-8"?>
<sst xmlns="http://schemas.openxmlformats.org/spreadsheetml/2006/main" count="3273" uniqueCount="850">
  <si>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</si>
  <si>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</si>
  <si>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</si>
  <si>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</si>
  <si>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</si>
  <si>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</si>
  <si>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</si>
  <si>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</si>
  <si>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</si>
  <si>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</si>
  <si>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</si>
  <si>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</si>
  <si>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</si>
  <si>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</si>
  <si>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</si>
  <si>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</si>
  <si>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</si>
  <si>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</si>
  <si>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</si>
  <si>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</si>
  <si>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</si>
  <si>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</si>
  <si>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</si>
  <si>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</si>
  <si>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</si>
  <si>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</si>
  <si>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</si>
  <si>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</si>
  <si>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</si>
  <si>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</si>
  <si>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</si>
  <si>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</si>
  <si>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</si>
  <si>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</si>
  <si>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</si>
  <si>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</si>
  <si>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</si>
  <si>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</si>
  <si>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</si>
  <si>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</si>
  <si>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</si>
  <si>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</si>
  <si>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</si>
  <si>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</si>
  <si>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</si>
  <si>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</si>
  <si>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</si>
  <si>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</si>
  <si>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</si>
  <si>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</si>
  <si>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</si>
  <si>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</si>
  <si>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</si>
  <si>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</si>
  <si>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</si>
  <si>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</si>
  <si>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</si>
  <si>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</si>
  <si>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</si>
  <si>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</si>
  <si>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</si>
  <si>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</si>
  <si>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</si>
  <si>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</si>
  <si>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</si>
  <si>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</si>
  <si>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</si>
  <si>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</si>
  <si>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</si>
  <si>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</si>
  <si>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</si>
  <si>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</si>
  <si>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</si>
  <si>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</si>
  <si>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</si>
  <si>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</si>
  <si>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</si>
  <si>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</si>
  <si>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</si>
  <si>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</si>
  <si>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</si>
  <si>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</si>
  <si>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</si>
  <si>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</si>
  <si>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</si>
  <si>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</si>
  <si>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</si>
  <si>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</si>
  <si>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</si>
  <si>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</si>
  <si>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</si>
  <si>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</si>
  <si>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</si>
  <si>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</si>
  <si>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</si>
  <si>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</si>
  <si>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</si>
  <si>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</si>
  <si>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</si>
  <si>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</si>
  <si>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</si>
  <si>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</si>
  <si>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</si>
  <si>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</si>
  <si>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</si>
  <si>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</si>
  <si>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</si>
  <si>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</si>
  <si>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</si>
  <si>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</si>
  <si>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</si>
  <si>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</si>
  <si>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</si>
  <si>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</si>
  <si>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</si>
  <si>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</si>
  <si>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</si>
  <si>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</si>
  <si>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</si>
  <si>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</si>
  <si>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</si>
  <si>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</si>
  <si>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</si>
  <si>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</si>
  <si>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</si>
  <si>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</si>
  <si>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</si>
  <si>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</si>
  <si>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</si>
  <si>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</si>
  <si>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</si>
  <si>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</si>
  <si>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</si>
  <si>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</si>
  <si>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</si>
  <si>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</si>
  <si>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</si>
  <si>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</si>
  <si>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</si>
  <si>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</si>
  <si>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</si>
  <si>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</si>
  <si>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</si>
  <si>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</si>
  <si>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</si>
  <si>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</si>
  <si>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</si>
  <si>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</si>
  <si>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</si>
  <si>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</si>
  <si>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</si>
  <si>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</si>
  <si>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</si>
  <si>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</si>
  <si>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</si>
  <si>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</si>
  <si>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</si>
  <si>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</si>
  <si>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</si>
  <si>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</si>
  <si>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</si>
  <si>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</si>
  <si>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</si>
  <si>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</si>
  <si>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</si>
  <si>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</si>
  <si>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</si>
  <si>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</si>
  <si>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</si>
  <si>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</si>
  <si>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</si>
  <si>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</si>
  <si>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</si>
  <si>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</si>
  <si>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</si>
  <si>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</si>
  <si>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</si>
  <si>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</si>
  <si>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</si>
  <si>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</si>
  <si>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</si>
  <si>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</si>
  <si>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</si>
  <si>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</si>
  <si>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</si>
  <si>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</si>
  <si>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</si>
  <si>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</si>
  <si>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</si>
  <si>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</si>
  <si>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</si>
  <si>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</si>
  <si>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</si>
  <si>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</si>
  <si>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</si>
  <si>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</si>
  <si>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</si>
  <si>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</si>
  <si>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</si>
  <si>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</si>
  <si>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</si>
  <si>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</si>
  <si>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</si>
  <si>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</si>
  <si>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</si>
  <si>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</si>
  <si>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</si>
  <si>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</si>
  <si>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</si>
  <si>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</si>
  <si>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</si>
  <si>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</si>
  <si>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</si>
  <si>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</si>
  <si>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</si>
  <si>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</si>
  <si>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</si>
  <si>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</si>
  <si>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</si>
  <si>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</si>
  <si>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</si>
  <si>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</si>
  <si>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</si>
  <si>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</si>
  <si>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</si>
  <si>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</si>
  <si>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</si>
  <si>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</si>
  <si>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</si>
  <si>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</si>
  <si>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</si>
  <si>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</si>
  <si>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</si>
  <si>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</si>
  <si>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</si>
  <si>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</si>
  <si>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</si>
  <si>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</si>
  <si>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</si>
  <si>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</si>
  <si>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</si>
  <si>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</si>
  <si>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</si>
  <si>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</si>
  <si>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</si>
  <si>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</si>
  <si>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</si>
  <si>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</si>
  <si>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</si>
  <si>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</si>
  <si>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</si>
  <si>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</si>
  <si>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</si>
  <si>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</si>
  <si>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</si>
  <si>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</si>
  <si>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</si>
  <si>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</si>
  <si>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</si>
  <si>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</si>
  <si>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</si>
  <si>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</si>
  <si>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</si>
  <si>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</si>
  <si>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</si>
  <si>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</si>
  <si>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</si>
  <si>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</si>
  <si>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</si>
  <si>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</si>
  <si>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</si>
  <si>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</si>
  <si>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</si>
  <si>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</si>
  <si>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</si>
  <si>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</si>
  <si>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</si>
  <si>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</si>
  <si>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</si>
  <si>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</si>
  <si>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</si>
  <si>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</si>
  <si>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</si>
  <si>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</si>
  <si>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</si>
  <si>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</si>
  <si>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</si>
  <si>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</si>
  <si>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</si>
  <si>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</si>
  <si>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</si>
  <si>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</si>
  <si>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</si>
  <si>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</si>
  <si>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</si>
  <si>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</si>
  <si>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</si>
  <si>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</si>
  <si>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</si>
  <si>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</si>
  <si>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</si>
  <si>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</si>
  <si>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</si>
  <si>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</si>
  <si>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</si>
  <si>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</si>
  <si>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</si>
  <si>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</si>
  <si>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</si>
  <si>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</si>
  <si>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</si>
  <si>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</si>
  <si>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</si>
  <si>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</si>
  <si>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</si>
  <si>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</si>
  <si>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</si>
  <si>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</si>
  <si>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</si>
  <si>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</si>
  <si>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</si>
  <si>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</si>
  <si>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</si>
  <si>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</si>
  <si>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</si>
  <si>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</si>
  <si>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</si>
  <si>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</si>
  <si>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</si>
  <si>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</si>
  <si>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</si>
  <si>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</si>
  <si>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</si>
  <si>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</si>
  <si>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</si>
  <si>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</si>
  <si>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</si>
  <si>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</si>
  <si>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</si>
  <si>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</si>
  <si>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</si>
  <si>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</si>
  <si>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</si>
  <si>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</si>
  <si>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</si>
  <si>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</si>
  <si>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</si>
  <si>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</si>
  <si>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</si>
  <si>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</si>
  <si>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</si>
  <si>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</si>
  <si>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</si>
  <si>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</si>
  <si>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</si>
  <si>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</si>
  <si>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</si>
  <si>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</si>
  <si>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</si>
  <si>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</si>
  <si>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</si>
  <si>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</si>
  <si>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</si>
  <si>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</si>
  <si>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</si>
  <si>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</si>
  <si>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</si>
  <si>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</si>
  <si>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</si>
  <si>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</si>
  <si>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</si>
  <si>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</si>
  <si>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</si>
  <si>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</si>
  <si>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</si>
  <si>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</si>
  <si>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</si>
  <si>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</si>
  <si>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</si>
  <si>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</si>
  <si>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</si>
  <si>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</si>
  <si>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</si>
  <si>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</si>
  <si>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</si>
  <si>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</si>
  <si>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</si>
  <si>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</si>
  <si>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</si>
  <si>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</si>
  <si>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</si>
  <si>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</si>
  <si>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</si>
  <si>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</si>
  <si>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</si>
  <si>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</si>
  <si>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</si>
  <si>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</si>
  <si>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</si>
  <si>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</si>
  <si>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</si>
  <si>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</si>
  <si>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</si>
  <si>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</si>
  <si>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</si>
  <si>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</si>
  <si>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</si>
  <si>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</si>
  <si>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</si>
  <si>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</si>
  <si>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</si>
  <si>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</si>
  <si>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</si>
  <si>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</si>
  <si>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</si>
  <si>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</si>
  <si>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</si>
  <si>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</si>
  <si>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</si>
  <si>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</si>
  <si>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</si>
  <si>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</si>
  <si>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</si>
  <si>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</si>
  <si>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</si>
  <si>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</si>
  <si>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</si>
  <si>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</si>
  <si>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</si>
  <si>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</si>
  <si>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</si>
  <si>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</si>
  <si>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</si>
  <si>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</si>
  <si>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</si>
  <si>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</si>
  <si>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</si>
  <si>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</si>
  <si>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</si>
  <si>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</si>
  <si>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</si>
  <si>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</si>
  <si>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</si>
  <si>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</si>
  <si>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</si>
  <si>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</si>
  <si>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</si>
  <si>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</si>
  <si>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</si>
  <si>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</si>
  <si>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</si>
  <si>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</si>
  <si>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</si>
  <si>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</si>
  <si>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</si>
  <si>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</si>
  <si>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</si>
  <si>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</si>
  <si>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</si>
  <si>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</si>
  <si>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</si>
  <si>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</si>
  <si>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</si>
  <si>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</si>
  <si>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</si>
  <si>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</si>
  <si>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</si>
  <si>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</si>
  <si>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</si>
  <si>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</si>
  <si>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</si>
  <si>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</si>
  <si>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</si>
  <si>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</si>
  <si>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</si>
  <si>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</si>
  <si>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</si>
  <si>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</si>
  <si>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</si>
  <si>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</si>
  <si>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</si>
  <si>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</si>
  <si>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</si>
  <si>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</si>
  <si>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</si>
  <si>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</si>
  <si>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</si>
  <si>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</si>
  <si>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</si>
  <si>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</si>
  <si>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</si>
  <si>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</si>
  <si>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</si>
  <si>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</si>
  <si>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</si>
  <si>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</si>
  <si>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</si>
  <si>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</si>
  <si>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</si>
  <si>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</si>
  <si>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</si>
  <si>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</si>
  <si>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</si>
  <si>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</si>
  <si>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</si>
  <si>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</si>
  <si>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</si>
  <si>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</si>
  <si>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</si>
  <si>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</si>
  <si>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</si>
  <si>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</si>
  <si>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05/21/2019</t>
  </si>
  <si>
    <t>ფულადი შემოწირულობა</t>
  </si>
  <si>
    <t>ანი  შაიშმელაშვილი</t>
  </si>
  <si>
    <t>01027089880</t>
  </si>
  <si>
    <t>GE54TB7210345061100066</t>
  </si>
  <si>
    <t>TBCBGE22</t>
  </si>
  <si>
    <t>სხვა ფულადი შემოსავლები  (თანხის უკან დაბრუნება)</t>
  </si>
  <si>
    <t>ქეთევან</t>
  </si>
  <si>
    <t>ურდულაშვილი</t>
  </si>
  <si>
    <t>36001002966</t>
  </si>
  <si>
    <t>ბუღალტერი</t>
  </si>
  <si>
    <t>დათო</t>
  </si>
  <si>
    <t>ტატიშვილი</t>
  </si>
  <si>
    <t>01011000001</t>
  </si>
  <si>
    <t>წევრი</t>
  </si>
  <si>
    <t>სოფიკო</t>
  </si>
  <si>
    <t>ჩუბინიძე</t>
  </si>
  <si>
    <t>01001058500</t>
  </si>
  <si>
    <t>საქმისმწარმოებელი</t>
  </si>
  <si>
    <t>გრიგოლ</t>
  </si>
  <si>
    <t>ჯოჯუა</t>
  </si>
  <si>
    <t>01023006478</t>
  </si>
  <si>
    <t>თავჯდომარე</t>
  </si>
  <si>
    <t>ლაზარე</t>
  </si>
  <si>
    <t>ზაკარიაძე</t>
  </si>
  <si>
    <t>თამარ</t>
  </si>
  <si>
    <t>ლომუაშვილი</t>
  </si>
  <si>
    <t>11001005903</t>
  </si>
  <si>
    <t>სალომე</t>
  </si>
  <si>
    <t>მოსიძე</t>
  </si>
  <si>
    <t>11001024770</t>
  </si>
  <si>
    <t>ვახტანგ</t>
  </si>
  <si>
    <t>გაბუნია</t>
  </si>
  <si>
    <t>01003003574</t>
  </si>
  <si>
    <t>თავჯ/მოადგილე</t>
  </si>
  <si>
    <t>კობა</t>
  </si>
  <si>
    <t>მახაური</t>
  </si>
  <si>
    <t>01025015361</t>
  </si>
  <si>
    <t>პარტ მდივანი</t>
  </si>
  <si>
    <t>ნანა</t>
  </si>
  <si>
    <t>ლაღიძე</t>
  </si>
  <si>
    <t>01029005001</t>
  </si>
  <si>
    <t>ნიტა</t>
  </si>
  <si>
    <t>სიხარულიძე</t>
  </si>
  <si>
    <t>46001018869</t>
  </si>
  <si>
    <t>საზოგ /ურთ მენეჯ</t>
  </si>
  <si>
    <t>ლაშა</t>
  </si>
  <si>
    <t>ბერაია</t>
  </si>
  <si>
    <t>42001007891</t>
  </si>
  <si>
    <t>რ/ორგ თვჯდომარე</t>
  </si>
  <si>
    <t>ბექა</t>
  </si>
  <si>
    <t>სვანიძე</t>
  </si>
  <si>
    <t>01012018405</t>
  </si>
  <si>
    <t>მახათაძე</t>
  </si>
  <si>
    <t>01011079775</t>
  </si>
  <si>
    <t>ახალგაზ თავჯდომ</t>
  </si>
  <si>
    <t>ლევანი</t>
  </si>
  <si>
    <t>ჩხეიძე</t>
  </si>
  <si>
    <t>01022002520</t>
  </si>
  <si>
    <t>იურიდ კომიტეტი</t>
  </si>
  <si>
    <t>ელენე</t>
  </si>
  <si>
    <t>ასიტაშვილი</t>
  </si>
  <si>
    <t>01008046643</t>
  </si>
  <si>
    <t>თორნიკე</t>
  </si>
  <si>
    <t>ჯავახიშვილი</t>
  </si>
  <si>
    <t>01024078359</t>
  </si>
  <si>
    <t>პრეს კომიტეტი</t>
  </si>
  <si>
    <t>ინა</t>
  </si>
  <si>
    <t>ძარღუაშვილი</t>
  </si>
  <si>
    <t>08001026166</t>
  </si>
  <si>
    <t>ბესიკი</t>
  </si>
  <si>
    <t>ლიპარტელიანი</t>
  </si>
  <si>
    <t>60001036855</t>
  </si>
  <si>
    <t xml:space="preserve">ina </t>
  </si>
  <si>
    <t>ZarRuaSvili</t>
  </si>
  <si>
    <t xml:space="preserve">ბესიკი </t>
  </si>
  <si>
    <t>დამქირავებლის საპენსიო 2%</t>
  </si>
  <si>
    <t>უბანზე წარმომადგენელთა  ხელფასი</t>
  </si>
  <si>
    <t>01/01/-2019-31/12/2019</t>
  </si>
  <si>
    <t xml:space="preserve">კობა </t>
  </si>
  <si>
    <t>საქ რეგიონები</t>
  </si>
  <si>
    <t>25.03.2019-31/03/2019</t>
  </si>
  <si>
    <t>grigol</t>
  </si>
  <si>
    <t>jojua</t>
  </si>
  <si>
    <t>03,04,2019-07/04-19</t>
  </si>
  <si>
    <t>laSa</t>
  </si>
  <si>
    <t>03,04,2019</t>
  </si>
  <si>
    <t>vaxtang</t>
  </si>
  <si>
    <t>gabunia</t>
  </si>
  <si>
    <t>1/04/2019-04/04/2019</t>
  </si>
  <si>
    <t>ანი</t>
  </si>
  <si>
    <t>შაიშმელაშვილი</t>
  </si>
  <si>
    <t>01/04/2019-03/04/2019</t>
  </si>
  <si>
    <t>ირაკლი</t>
  </si>
  <si>
    <t>ქართველიშვილი</t>
  </si>
  <si>
    <t>01011070184</t>
  </si>
  <si>
    <t>ლაშქარაშვილი</t>
  </si>
  <si>
    <t>01019079220</t>
  </si>
  <si>
    <t>beraia</t>
  </si>
  <si>
    <t>03,04,19-09/04-19</t>
  </si>
  <si>
    <t>03,04,2019-10/04/19</t>
  </si>
  <si>
    <t>1/04/2019-08/04/2019</t>
  </si>
  <si>
    <t>დავით</t>
  </si>
  <si>
    <t>01/04/2019-08/04/2019</t>
  </si>
  <si>
    <t>05/05/19-09/05/19</t>
  </si>
  <si>
    <t xml:space="preserve">grigol </t>
  </si>
  <si>
    <t>01/05/19-11/05/19</t>
  </si>
  <si>
    <t xml:space="preserve">laSa </t>
  </si>
  <si>
    <t>16/05/19-21/05/19</t>
  </si>
  <si>
    <t xml:space="preserve">vaxtang </t>
  </si>
  <si>
    <t>17/05/19-21/05/19</t>
  </si>
  <si>
    <t>18/05/19-21/05/19</t>
  </si>
  <si>
    <t>14,05,2019</t>
  </si>
  <si>
    <t xml:space="preserve">გრიგოლ </t>
  </si>
  <si>
    <t>უკრაინა</t>
  </si>
  <si>
    <t>11/05/2019-20/05/2019</t>
  </si>
  <si>
    <t>თიბისი</t>
  </si>
  <si>
    <t>GE88TB7924536080100009</t>
  </si>
  <si>
    <t>GEL</t>
  </si>
  <si>
    <t>08/24/2016</t>
  </si>
  <si>
    <t>უბანზე წარმომადგენელთა ანაზღაურება</t>
  </si>
  <si>
    <t>საქმისმწარმოებ</t>
  </si>
  <si>
    <t>ხელფგასი</t>
  </si>
  <si>
    <t xml:space="preserve">ნინო </t>
  </si>
  <si>
    <t>ჩიხლაძე</t>
  </si>
  <si>
    <t>რ/ორგ/თვჯდ</t>
  </si>
  <si>
    <t>ახალგ თავჯდომ</t>
  </si>
  <si>
    <t>01011084158</t>
  </si>
  <si>
    <t>გიორგი</t>
  </si>
  <si>
    <t>ახვლედიანი</t>
  </si>
  <si>
    <t>01017017510</t>
  </si>
  <si>
    <t>პრეს სამსახური</t>
  </si>
  <si>
    <t>შეხვედრა</t>
  </si>
  <si>
    <t>სანდრო</t>
  </si>
  <si>
    <t>ბედოშვილი</t>
  </si>
  <si>
    <t>01911113864</t>
  </si>
  <si>
    <t>შეხვედრები</t>
  </si>
  <si>
    <t>ახმეტა</t>
  </si>
  <si>
    <t>25/03/2019-02/04/2019</t>
  </si>
  <si>
    <t>საჩხერე</t>
  </si>
  <si>
    <t>19/03/2019-23/03/2019</t>
  </si>
  <si>
    <t>ელისო</t>
  </si>
  <si>
    <t>01015023519</t>
  </si>
  <si>
    <t>ზურა</t>
  </si>
  <si>
    <t>ხუტაშვილი</t>
  </si>
  <si>
    <t>01724092471</t>
  </si>
  <si>
    <t>01011084130</t>
  </si>
  <si>
    <t>მინდილაია</t>
  </si>
  <si>
    <t>01011089939</t>
  </si>
  <si>
    <t xml:space="preserve">ირაკლი </t>
  </si>
  <si>
    <t>კაკაჩია</t>
  </si>
  <si>
    <t>01001079752</t>
  </si>
  <si>
    <t xml:space="preserve">ნიკა </t>
  </si>
  <si>
    <t>01034001470</t>
  </si>
  <si>
    <t>გურამ</t>
  </si>
  <si>
    <t>გავაშელიშვილი</t>
  </si>
  <si>
    <t>01008055561</t>
  </si>
  <si>
    <t>ლობჟანიძე</t>
  </si>
  <si>
    <t>54001043737</t>
  </si>
  <si>
    <t>მარიამ</t>
  </si>
  <si>
    <t>ნემსაძე</t>
  </si>
  <si>
    <t>01005033043</t>
  </si>
  <si>
    <t>ქარელი</t>
  </si>
  <si>
    <t>01/04/2019-05/04/2019</t>
  </si>
  <si>
    <t>ტიგინაშვილი</t>
  </si>
  <si>
    <t>01027089421</t>
  </si>
  <si>
    <t>სოფო</t>
  </si>
  <si>
    <t>ფანცულაია</t>
  </si>
  <si>
    <t>58001126346</t>
  </si>
  <si>
    <t>გოგიტა</t>
  </si>
  <si>
    <t>ქურციკიძე</t>
  </si>
  <si>
    <t>01011086525</t>
  </si>
  <si>
    <t xml:space="preserve">ვახტანგ </t>
  </si>
  <si>
    <t>ქუთაისი</t>
  </si>
  <si>
    <t>12/04/2019-20/04/2019</t>
  </si>
  <si>
    <t>ლისა</t>
  </si>
  <si>
    <t>46001006078</t>
  </si>
  <si>
    <t>46001021383</t>
  </si>
  <si>
    <t>ხატია</t>
  </si>
  <si>
    <t>ოზონაშვილი</t>
  </si>
  <si>
    <t>14001025895</t>
  </si>
  <si>
    <t>შეყელაშვილი</t>
  </si>
  <si>
    <t>57001056469</t>
  </si>
  <si>
    <t>კახა</t>
  </si>
  <si>
    <t>კოპტონაშვილი</t>
  </si>
  <si>
    <t>46001006100</t>
  </si>
  <si>
    <t xml:space="preserve">ლუიზა </t>
  </si>
  <si>
    <t>ბოსტიაშვილი</t>
  </si>
  <si>
    <t>46001003773</t>
  </si>
  <si>
    <t xml:space="preserve">ელენე </t>
  </si>
  <si>
    <t>ჩიჩუა</t>
  </si>
  <si>
    <t>46001023995</t>
  </si>
  <si>
    <t>რომანი</t>
  </si>
  <si>
    <t>მცხეთაში</t>
  </si>
  <si>
    <t>14/04/2019-16/04/2019</t>
  </si>
  <si>
    <t>წალკა</t>
  </si>
  <si>
    <t>თიანეთი</t>
  </si>
  <si>
    <t>ლალი</t>
  </si>
  <si>
    <t>ბიბილაური</t>
  </si>
  <si>
    <t>01011057860</t>
  </si>
  <si>
    <t xml:space="preserve"> სურამი</t>
  </si>
  <si>
    <t>29/01/2019-03/02/2019</t>
  </si>
  <si>
    <t>მარინა</t>
  </si>
  <si>
    <t>ვახტანგაძე</t>
  </si>
  <si>
    <t>01013025016</t>
  </si>
  <si>
    <t>სურამი</t>
  </si>
  <si>
    <t>მიხეილ</t>
  </si>
  <si>
    <t>ხატიაშვილი</t>
  </si>
  <si>
    <t>01005042341</t>
  </si>
  <si>
    <t>ნორა</t>
  </si>
  <si>
    <t>ხეცურიანი</t>
  </si>
  <si>
    <t>01027049655</t>
  </si>
  <si>
    <t>მესხიშვილი</t>
  </si>
  <si>
    <t>12001068077</t>
  </si>
  <si>
    <t>ბეგალაშვილი</t>
  </si>
  <si>
    <t>01011080374</t>
  </si>
  <si>
    <t>14/05/2019-18/05/2019</t>
  </si>
  <si>
    <t>ნოშრე</t>
  </si>
  <si>
    <t>მოსიაშვილი</t>
  </si>
  <si>
    <t>01033002481</t>
  </si>
  <si>
    <t>ადიგენი</t>
  </si>
  <si>
    <t>ჩიქოვანი</t>
  </si>
  <si>
    <t>01027068477</t>
  </si>
  <si>
    <t>ახალციხე</t>
  </si>
  <si>
    <t>22/08/2019-26/08/2019</t>
  </si>
  <si>
    <t>საგარეჯო</t>
  </si>
  <si>
    <t>13/09/2019-18/09/2019</t>
  </si>
  <si>
    <t>რამაზი</t>
  </si>
  <si>
    <t>ხოჯენაშვილი</t>
  </si>
  <si>
    <t>60002020146</t>
  </si>
  <si>
    <t>მერი</t>
  </si>
  <si>
    <t>კიკვაძე</t>
  </si>
  <si>
    <t>60001015156</t>
  </si>
  <si>
    <t>გორი</t>
  </si>
  <si>
    <t>ვაჭარაძე</t>
  </si>
  <si>
    <t>60001077939</t>
  </si>
  <si>
    <t>ლაგოდეხი</t>
  </si>
  <si>
    <t>27/09/2019-01/10/2019</t>
  </si>
  <si>
    <t>ირმა</t>
  </si>
  <si>
    <t>ბუქური</t>
  </si>
  <si>
    <t>16001000056</t>
  </si>
  <si>
    <t>16001029595</t>
  </si>
  <si>
    <t>ოთარ</t>
  </si>
  <si>
    <t>ბოლოთაშვილი</t>
  </si>
  <si>
    <t>59001112815</t>
  </si>
  <si>
    <t>გურამი</t>
  </si>
  <si>
    <t>ქისიშვილი</t>
  </si>
  <si>
    <t>16001032524</t>
  </si>
  <si>
    <t>ჩოკოლაშვილი</t>
  </si>
  <si>
    <t>16001023799</t>
  </si>
  <si>
    <t>ბაბულაშვილი</t>
  </si>
  <si>
    <t>16001032481</t>
  </si>
  <si>
    <t>ილია</t>
  </si>
  <si>
    <t>გიორგაშვილი</t>
  </si>
  <si>
    <t>59001016948</t>
  </si>
  <si>
    <t>მჭედლური</t>
  </si>
  <si>
    <t>16001029567</t>
  </si>
  <si>
    <t>ჯაბნიაშვილი</t>
  </si>
  <si>
    <t>მილედი</t>
  </si>
  <si>
    <t>იარაჯული</t>
  </si>
  <si>
    <t>23001000859</t>
  </si>
  <si>
    <t>ვლადიმერ</t>
  </si>
  <si>
    <t>კარიაული</t>
  </si>
  <si>
    <t>16001004987</t>
  </si>
  <si>
    <t>ზუგდიდი</t>
  </si>
  <si>
    <t>30/10/2019-01/11/2019</t>
  </si>
  <si>
    <t>გაბროშვილი</t>
  </si>
  <si>
    <t>01019023909</t>
  </si>
  <si>
    <t xml:space="preserve">ეთერი </t>
  </si>
  <si>
    <t>23001002662</t>
  </si>
  <si>
    <t>ბათუმი</t>
  </si>
  <si>
    <t>10/11/2019-19/11/2019</t>
  </si>
  <si>
    <t>ვიქტორ</t>
  </si>
  <si>
    <t>გიგუაშვილი</t>
  </si>
  <si>
    <t>ნებიერიძე</t>
  </si>
  <si>
    <t>35001082276</t>
  </si>
  <si>
    <t>თეა</t>
  </si>
  <si>
    <t>ჯანგირაშვილი</t>
  </si>
  <si>
    <t>შუშიაშვილი</t>
  </si>
  <si>
    <t>16001030337</t>
  </si>
  <si>
    <t xml:space="preserve">ეთერ </t>
  </si>
  <si>
    <t>წიკლაური</t>
  </si>
  <si>
    <t>22001028266</t>
  </si>
  <si>
    <t>დიმიტრი</t>
  </si>
  <si>
    <t>01019042721</t>
  </si>
  <si>
    <t>აგაშენაშვილი</t>
  </si>
  <si>
    <t>16001032543</t>
  </si>
  <si>
    <t>აბრამიშვილი</t>
  </si>
  <si>
    <t>მზეჭაბუკი</t>
  </si>
  <si>
    <t>60002017397</t>
  </si>
  <si>
    <t>მარნეული</t>
  </si>
  <si>
    <t>11/11/2019-16/11/2019</t>
  </si>
  <si>
    <t xml:space="preserve">რუსუდან </t>
  </si>
  <si>
    <t>არევაძე</t>
  </si>
  <si>
    <t>01027069449</t>
  </si>
  <si>
    <t>დუშეთი</t>
  </si>
  <si>
    <t>12/11/2019-17/11/2019</t>
  </si>
  <si>
    <t>კახიძე</t>
  </si>
  <si>
    <t>61004023293</t>
  </si>
  <si>
    <t>ოზურგეთი</t>
  </si>
  <si>
    <t>02/12/2019-07/12/2019</t>
  </si>
  <si>
    <t>ნიკა</t>
  </si>
  <si>
    <t>წიქარიშვილი</t>
  </si>
  <si>
    <t>25001046530</t>
  </si>
  <si>
    <t>01911113867</t>
  </si>
  <si>
    <t>მაკა</t>
  </si>
  <si>
    <t>ჭელიძე</t>
  </si>
  <si>
    <t>01019066591</t>
  </si>
  <si>
    <t>კასპი</t>
  </si>
  <si>
    <t xml:space="preserve">გოჩა </t>
  </si>
  <si>
    <t>სიმონიშვილი</t>
  </si>
  <si>
    <t>01023005743</t>
  </si>
  <si>
    <t>16001033009</t>
  </si>
  <si>
    <t>ბოლნისი</t>
  </si>
  <si>
    <t>07/12/2019-12/12/2019</t>
  </si>
  <si>
    <t>დაიაური</t>
  </si>
  <si>
    <t>16001029642</t>
  </si>
  <si>
    <t>ჯემალ</t>
  </si>
  <si>
    <t>ციგრიშვილი</t>
  </si>
  <si>
    <t>16201033749</t>
  </si>
  <si>
    <t>ფასანაური</t>
  </si>
  <si>
    <t>09/12/2019-14/12/2019</t>
  </si>
  <si>
    <t>ჩიღვინაძე</t>
  </si>
  <si>
    <t>01005035353</t>
  </si>
  <si>
    <t>მჭედლიშვილი</t>
  </si>
  <si>
    <t>24001028266</t>
  </si>
  <si>
    <t>14/12/2019-19/12/2019</t>
  </si>
  <si>
    <t>სიღნაღი</t>
  </si>
  <si>
    <t>19/12/2019-28/12/2019</t>
  </si>
  <si>
    <t>აშშ</t>
  </si>
  <si>
    <t>04/10/2019-20/10/2019</t>
  </si>
  <si>
    <t>16/07/2019-29/07/2019</t>
  </si>
  <si>
    <t>22/01/2019-04/02/2019</t>
  </si>
  <si>
    <t>ავია ბილეთი</t>
  </si>
  <si>
    <t>ჯარიმის გადახდა</t>
  </si>
  <si>
    <t>დაგროვებითი საპენსიო  2%+2%</t>
  </si>
  <si>
    <t>სხვა ფულადი შემოსავლები  საპენსიო დაბრ +დაბრუნებული თანხა</t>
  </si>
  <si>
    <t>პ/გ "ქრისტიან-დემოოკრატიული მოძრაობა"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</si>
</sst>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  <numFmt numFmtId="170" formatCode="#,##0.000"/>
  </numFmts>
  <fonts count="4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2"/>
      <name val="Sylfaen"/>
      <family val="1"/>
    </font>
    <font>
      <sz val="12"/>
      <color indexed="8"/>
      <name val="Calibri"/>
      <family val="2"/>
    </font>
    <font>
      <sz val="10"/>
      <name val="AcadNusx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AcadNusx"/>
    </font>
    <font>
      <sz val="12"/>
      <color theme="1"/>
      <name val="AcadNusx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2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35" fillId="2" borderId="1" xfId="0" applyFont="1" applyFill="1" applyBorder="1" applyAlignment="1">
      <alignment horizontal="left"/>
    </xf>
    <xf numFmtId="0" fontId="35" fillId="7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1" fontId="36" fillId="0" borderId="1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0" fontId="17" fillId="2" borderId="1" xfId="1" applyFont="1" applyFill="1" applyBorder="1" applyAlignment="1" applyProtection="1">
      <alignment vertical="top" wrapText="1"/>
    </xf>
    <xf numFmtId="49" fontId="27" fillId="2" borderId="2" xfId="0" applyNumberFormat="1" applyFont="1" applyFill="1" applyBorder="1" applyAlignment="1">
      <alignment horizontal="left" vertical="center" wrapText="1"/>
    </xf>
    <xf numFmtId="0" fontId="17" fillId="2" borderId="1" xfId="1" applyFont="1" applyFill="1" applyBorder="1" applyAlignment="1" applyProtection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1" fillId="2" borderId="1" xfId="0" applyFont="1" applyFill="1" applyBorder="1"/>
    <xf numFmtId="1" fontId="11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1" fontId="38" fillId="0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Fill="1" applyBorder="1" applyAlignment="1">
      <alignment horizontal="center" vertical="center"/>
    </xf>
    <xf numFmtId="1" fontId="17" fillId="2" borderId="4" xfId="1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0" fontId="37" fillId="2" borderId="43" xfId="0" applyFont="1" applyFill="1" applyBorder="1" applyAlignment="1">
      <alignment horizontal="left"/>
    </xf>
    <xf numFmtId="0" fontId="37" fillId="0" borderId="43" xfId="0" applyFont="1" applyFill="1" applyBorder="1" applyAlignment="1">
      <alignment horizontal="left"/>
    </xf>
    <xf numFmtId="1" fontId="11" fillId="0" borderId="35" xfId="0" applyNumberFormat="1" applyFont="1" applyFill="1" applyBorder="1" applyAlignment="1">
      <alignment horizontal="center" vertical="center"/>
    </xf>
    <xf numFmtId="0" fontId="17" fillId="0" borderId="5" xfId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22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>
      <alignment horizontal="center"/>
    </xf>
    <xf numFmtId="0" fontId="17" fillId="0" borderId="1" xfId="1" applyFont="1" applyFill="1" applyBorder="1" applyAlignment="1" applyProtection="1">
      <alignment vertical="center" wrapTex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/>
    <xf numFmtId="0" fontId="40" fillId="0" borderId="1" xfId="12" applyFont="1" applyBorder="1"/>
    <xf numFmtId="49" fontId="40" fillId="0" borderId="1" xfId="12" applyNumberFormat="1" applyFont="1" applyBorder="1" applyAlignment="1">
      <alignment horizontal="center"/>
    </xf>
    <xf numFmtId="2" fontId="41" fillId="0" borderId="1" xfId="0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41" fillId="0" borderId="1" xfId="0" applyFont="1" applyBorder="1"/>
    <xf numFmtId="49" fontId="41" fillId="0" borderId="1" xfId="0" applyNumberFormat="1" applyFont="1" applyBorder="1" applyAlignment="1">
      <alignment horizontal="center"/>
    </xf>
    <xf numFmtId="0" fontId="17" fillId="8" borderId="1" xfId="1" applyFont="1" applyFill="1" applyBorder="1" applyAlignment="1" applyProtection="1">
      <alignment vertical="center" wrapText="1"/>
    </xf>
    <xf numFmtId="0" fontId="22" fillId="8" borderId="1" xfId="1" applyFont="1" applyFill="1" applyBorder="1" applyAlignment="1" applyProtection="1">
      <alignment horizontal="left" vertical="center" wrapText="1" indent="1"/>
    </xf>
    <xf numFmtId="2" fontId="41" fillId="8" borderId="1" xfId="0" applyNumberFormat="1" applyFont="1" applyFill="1" applyBorder="1" applyAlignment="1">
      <alignment horizontal="center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0" borderId="1" xfId="3" applyNumberFormat="1" applyFont="1" applyBorder="1" applyProtection="1"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14" fontId="42" fillId="0" borderId="1" xfId="0" applyNumberFormat="1" applyFont="1" applyBorder="1" applyAlignment="1">
      <alignment horizontal="left" vertical="center"/>
    </xf>
    <xf numFmtId="4" fontId="42" fillId="2" borderId="1" xfId="0" applyNumberFormat="1" applyFont="1" applyFill="1" applyBorder="1" applyAlignment="1">
      <alignment horizontal="right" vertical="center"/>
    </xf>
    <xf numFmtId="1" fontId="24" fillId="2" borderId="1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  <protection locked="0"/>
    </xf>
    <xf numFmtId="2" fontId="0" fillId="0" borderId="1" xfId="0" applyNumberFormat="1" applyFill="1" applyBorder="1" applyAlignment="1">
      <alignment horizontal="center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49" fontId="0" fillId="0" borderId="44" xfId="0" applyNumberFormat="1" applyFont="1" applyFill="1" applyBorder="1"/>
    <xf numFmtId="0" fontId="17" fillId="5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2" fontId="4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38" fillId="0" borderId="1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7" fillId="5" borderId="0" xfId="0" applyFont="1" applyFill="1" applyBorder="1" applyAlignment="1" applyProtection="1"/>
    <xf numFmtId="0" fontId="22" fillId="5" borderId="0" xfId="0" applyFont="1" applyFill="1" applyAlignment="1" applyProtection="1"/>
    <xf numFmtId="0" fontId="17" fillId="2" borderId="0" xfId="0" applyFont="1" applyFill="1" applyBorder="1" applyAlignment="1" applyProtection="1"/>
    <xf numFmtId="3" fontId="22" fillId="6" borderId="1" xfId="1" applyNumberFormat="1" applyFont="1" applyFill="1" applyBorder="1" applyAlignment="1" applyProtection="1">
      <alignment vertical="center" wrapText="1"/>
    </xf>
    <xf numFmtId="0" fontId="11" fillId="2" borderId="1" xfId="0" applyFont="1" applyFill="1" applyBorder="1" applyAlignment="1"/>
    <xf numFmtId="0" fontId="22" fillId="0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protection locked="0"/>
    </xf>
    <xf numFmtId="0" fontId="2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protection locked="0"/>
    </xf>
    <xf numFmtId="0" fontId="16" fillId="2" borderId="0" xfId="0" applyFont="1" applyFill="1" applyAlignment="1"/>
    <xf numFmtId="0" fontId="0" fillId="2" borderId="0" xfId="0" applyFill="1" applyAlignment="1"/>
    <xf numFmtId="0" fontId="17" fillId="5" borderId="0" xfId="0" applyFont="1" applyFill="1" applyAlignment="1" applyProtection="1"/>
    <xf numFmtId="49" fontId="27" fillId="0" borderId="2" xfId="0" applyNumberFormat="1" applyFont="1" applyBorder="1" applyAlignment="1">
      <alignment vertical="center" wrapText="1"/>
    </xf>
    <xf numFmtId="49" fontId="27" fillId="2" borderId="2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37" fillId="0" borderId="1" xfId="0" applyFont="1" applyFill="1" applyBorder="1" applyAlignment="1"/>
    <xf numFmtId="0" fontId="37" fillId="0" borderId="4" xfId="0" applyFont="1" applyFill="1" applyBorder="1" applyAlignment="1"/>
    <xf numFmtId="0" fontId="0" fillId="2" borderId="1" xfId="0" applyFill="1" applyBorder="1" applyAlignment="1"/>
    <xf numFmtId="0" fontId="37" fillId="2" borderId="1" xfId="0" applyFont="1" applyFill="1" applyBorder="1" applyAlignment="1"/>
    <xf numFmtId="0" fontId="37" fillId="2" borderId="4" xfId="0" applyFont="1" applyFill="1" applyBorder="1" applyAlignment="1"/>
    <xf numFmtId="0" fontId="37" fillId="0" borderId="43" xfId="0" applyFont="1" applyFill="1" applyBorder="1" applyAlignment="1"/>
    <xf numFmtId="0" fontId="37" fillId="2" borderId="43" xfId="0" applyFont="1" applyFill="1" applyBorder="1" applyAlignment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8" borderId="4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Protection="1"/>
    <xf numFmtId="4" fontId="22" fillId="5" borderId="1" xfId="0" applyNumberFormat="1" applyFont="1" applyFill="1" applyBorder="1" applyAlignment="1" applyProtection="1">
      <alignment horizontal="center"/>
    </xf>
    <xf numFmtId="0" fontId="40" fillId="2" borderId="1" xfId="0" applyFont="1" applyFill="1" applyBorder="1"/>
    <xf numFmtId="0" fontId="40" fillId="2" borderId="1" xfId="12" applyFont="1" applyFill="1" applyBorder="1"/>
    <xf numFmtId="16" fontId="17" fillId="0" borderId="1" xfId="1" applyNumberFormat="1" applyFont="1" applyFill="1" applyBorder="1" applyAlignment="1" applyProtection="1">
      <alignment horizontal="left" vertical="center" wrapText="1"/>
    </xf>
    <xf numFmtId="0" fontId="44" fillId="0" borderId="1" xfId="1" applyFont="1" applyFill="1" applyBorder="1" applyAlignment="1" applyProtection="1">
      <alignment vertical="center" wrapText="1"/>
    </xf>
    <xf numFmtId="0" fontId="16" fillId="2" borderId="1" xfId="0" applyFont="1" applyFill="1" applyBorder="1"/>
    <xf numFmtId="49" fontId="17" fillId="0" borderId="1" xfId="1" applyNumberFormat="1" applyFont="1" applyFill="1" applyBorder="1" applyAlignment="1" applyProtection="1">
      <alignment vertical="center" wrapText="1"/>
    </xf>
    <xf numFmtId="16" fontId="17" fillId="0" borderId="1" xfId="1" applyNumberFormat="1" applyFont="1" applyFill="1" applyBorder="1" applyAlignment="1" applyProtection="1">
      <alignment horizontal="left" vertical="center" indent="1"/>
    </xf>
    <xf numFmtId="0" fontId="17" fillId="0" borderId="1" xfId="1" applyFont="1" applyFill="1" applyBorder="1" applyAlignment="1" applyProtection="1">
      <alignment horizontal="left" vertical="center" indent="1"/>
    </xf>
    <xf numFmtId="4" fontId="0" fillId="0" borderId="0" xfId="0" applyNumberFormat="1"/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2" fontId="19" fillId="2" borderId="1" xfId="15" applyNumberFormat="1" applyFont="1" applyFill="1" applyBorder="1" applyAlignment="1" applyProtection="1">
      <alignment vertical="center" wrapText="1"/>
      <protection locked="0"/>
    </xf>
    <xf numFmtId="2" fontId="17" fillId="0" borderId="1" xfId="0" applyNumberFormat="1" applyFont="1" applyBorder="1" applyProtection="1"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22" fillId="5" borderId="1" xfId="0" applyNumberFormat="1" applyFont="1" applyFill="1" applyBorder="1" applyProtection="1"/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169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170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1" applyNumberFormat="1" applyFont="1" applyFill="1" applyBorder="1" applyAlignment="1" applyProtection="1">
      <alignment horizontal="center" vertical="center"/>
      <protection locked="0"/>
    </xf>
    <xf numFmtId="2" fontId="17" fillId="0" borderId="4" xfId="0" applyNumberFormat="1" applyFont="1" applyBorder="1" applyProtection="1">
      <protection locked="0"/>
    </xf>
    <xf numFmtId="1" fontId="19" fillId="2" borderId="1" xfId="3" applyNumberFormat="1" applyFont="1" applyFill="1" applyBorder="1"/>
    <xf numFmtId="2" fontId="17" fillId="5" borderId="0" xfId="1" applyNumberFormat="1" applyFont="1" applyFill="1" applyBorder="1" applyAlignment="1" applyProtection="1">
      <alignment horizontal="right" vertical="center"/>
    </xf>
    <xf numFmtId="2" fontId="17" fillId="5" borderId="0" xfId="0" applyNumberFormat="1" applyFont="1" applyFill="1" applyAlignment="1" applyProtection="1">
      <alignment horizontal="right"/>
    </xf>
    <xf numFmtId="2" fontId="17" fillId="2" borderId="0" xfId="0" applyNumberFormat="1" applyFont="1" applyFill="1" applyAlignment="1" applyProtection="1">
      <alignment horizontal="right"/>
    </xf>
    <xf numFmtId="2" fontId="17" fillId="5" borderId="0" xfId="1" applyNumberFormat="1" applyFont="1" applyFill="1" applyAlignment="1" applyProtection="1">
      <alignment horizontal="right" vertical="center"/>
    </xf>
    <xf numFmtId="2" fontId="22" fillId="5" borderId="1" xfId="1" applyNumberFormat="1" applyFont="1" applyFill="1" applyBorder="1" applyAlignment="1" applyProtection="1">
      <alignment horizontal="right" vertical="center" wrapText="1"/>
    </xf>
    <xf numFmtId="2" fontId="0" fillId="0" borderId="1" xfId="0" applyNumberFormat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2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2" fillId="5" borderId="1" xfId="0" applyNumberFormat="1" applyFont="1" applyFill="1" applyBorder="1" applyAlignment="1" applyProtection="1">
      <alignment horizontal="right"/>
    </xf>
    <xf numFmtId="2" fontId="17" fillId="2" borderId="0" xfId="0" applyNumberFormat="1" applyFon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2" fontId="0" fillId="2" borderId="0" xfId="0" applyNumberFormat="1" applyFill="1" applyAlignment="1">
      <alignment horizontal="right"/>
    </xf>
    <xf numFmtId="0" fontId="40" fillId="2" borderId="1" xfId="0" applyFont="1" applyFill="1" applyBorder="1" applyAlignment="1"/>
    <xf numFmtId="0" fontId="40" fillId="2" borderId="1" xfId="12" applyFont="1" applyFill="1" applyBorder="1" applyAlignment="1"/>
    <xf numFmtId="0" fontId="40" fillId="0" borderId="1" xfId="12" applyFont="1" applyBorder="1" applyAlignment="1"/>
    <xf numFmtId="0" fontId="40" fillId="0" borderId="1" xfId="0" applyFont="1" applyBorder="1" applyAlignment="1"/>
    <xf numFmtId="0" fontId="17" fillId="2" borderId="1" xfId="0" applyFont="1" applyFill="1" applyBorder="1" applyAlignment="1"/>
    <xf numFmtId="0" fontId="41" fillId="0" borderId="1" xfId="0" applyFont="1" applyBorder="1" applyAlignment="1"/>
    <xf numFmtId="0" fontId="35" fillId="2" borderId="1" xfId="0" applyFont="1" applyFill="1" applyBorder="1" applyAlignment="1"/>
    <xf numFmtId="49" fontId="40" fillId="2" borderId="1" xfId="0" applyNumberFormat="1" applyFont="1" applyFill="1" applyBorder="1" applyAlignment="1"/>
    <xf numFmtId="49" fontId="40" fillId="2" borderId="1" xfId="12" applyNumberFormat="1" applyFont="1" applyFill="1" applyBorder="1" applyAlignment="1"/>
    <xf numFmtId="49" fontId="17" fillId="2" borderId="1" xfId="0" applyNumberFormat="1" applyFont="1" applyFill="1" applyBorder="1" applyAlignment="1"/>
    <xf numFmtId="0" fontId="22" fillId="5" borderId="1" xfId="1" applyFont="1" applyFill="1" applyBorder="1" applyAlignment="1" applyProtection="1">
      <alignment vertical="center" wrapText="1"/>
    </xf>
    <xf numFmtId="0" fontId="22" fillId="5" borderId="1" xfId="0" applyFont="1" applyFill="1" applyBorder="1" applyAlignment="1" applyProtection="1">
      <protection locked="0"/>
    </xf>
    <xf numFmtId="0" fontId="0" fillId="0" borderId="0" xfId="0" applyAlignment="1"/>
    <xf numFmtId="49" fontId="40" fillId="0" borderId="1" xfId="0" applyNumberFormat="1" applyFont="1" applyBorder="1" applyAlignment="1"/>
    <xf numFmtId="49" fontId="40" fillId="0" borderId="1" xfId="12" applyNumberFormat="1" applyFont="1" applyBorder="1" applyAlignment="1"/>
    <xf numFmtId="49" fontId="11" fillId="0" borderId="1" xfId="0" applyNumberFormat="1" applyFont="1" applyBorder="1" applyAlignment="1">
      <alignment horizont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5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171450</xdr:rowOff>
    </xdr:from>
    <xdr:to>
      <xdr:col>2</xdr:col>
      <xdr:colOff>1495425</xdr:colOff>
      <xdr:row>65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171450</xdr:rowOff>
    </xdr:from>
    <xdr:to>
      <xdr:col>1</xdr:col>
      <xdr:colOff>1495425</xdr:colOff>
      <xdr:row>53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53</xdr:row>
      <xdr:rowOff>180975</xdr:rowOff>
    </xdr:from>
    <xdr:to>
      <xdr:col>6</xdr:col>
      <xdr:colOff>219075</xdr:colOff>
      <xdr:row>53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233</xdr:row>
      <xdr:rowOff>171450</xdr:rowOff>
    </xdr:from>
    <xdr:to>
      <xdr:col>2</xdr:col>
      <xdr:colOff>1495425</xdr:colOff>
      <xdr:row>233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165</xdr:row>
      <xdr:rowOff>171450</xdr:rowOff>
    </xdr:from>
    <xdr:to>
      <xdr:col>1</xdr:col>
      <xdr:colOff>1495425</xdr:colOff>
      <xdr:row>165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166</xdr:row>
      <xdr:rowOff>4082</xdr:rowOff>
    </xdr:from>
    <xdr:to>
      <xdr:col>5</xdr:col>
      <xdr:colOff>110219</xdr:colOff>
      <xdr:row>166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3.%2001-05--19-05%20&#4318;&#4308;&#4320;&#4312;&#4317;&#4307;&#4312;%20&#4315;&#4317;&#4331;&#4320;&#4304;&#4317;&#4305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4.20-05--31-05%20&#4318;&#4308;&#4320;&#4312;&#4317;&#4307;&#4312;%20&#4315;&#4317;&#4331;&#4320;&#4304;&#4317;&#4305;&#43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GO\Desktop\10-06-2019_16-31-56\2.%2010-04--30-04%20&#4318;&#4308;&#4320;&#4312;&#4317;&#4307;&#4312;%20&#4315;&#4317;&#4331;&#4320;&#4304;&#4317;&#4305;&#4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Validation"/>
      <sheetName val="ფორმა #9.7.1"/>
      <sheetName val="შემაჯამებელი ფორმა"/>
      <sheetName val="ფორმა 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G27">
            <v>217.51</v>
          </cell>
        </row>
        <row r="29">
          <cell r="G29">
            <v>11100</v>
          </cell>
          <cell r="I29">
            <v>2183</v>
          </cell>
        </row>
        <row r="30">
          <cell r="G30">
            <v>185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Validation"/>
      <sheetName val="ფორმა #9.7.1"/>
      <sheetName val="შემაჯამებელი ფორმა"/>
      <sheetName val="ფორმა  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G11">
            <v>447</v>
          </cell>
        </row>
        <row r="14">
          <cell r="G14">
            <v>31700</v>
          </cell>
          <cell r="I14">
            <v>6250.6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Validation"/>
      <sheetName val="ფორმა #9.7.1"/>
      <sheetName val="შემაჯამებელი ფორმა"/>
      <sheetName val="ფორმა  15"/>
    </sheetNames>
    <sheetDataSet>
      <sheetData sheetId="0"/>
      <sheetData sheetId="1"/>
      <sheetData sheetId="2"/>
      <sheetData sheetId="3"/>
      <sheetData sheetId="4">
        <row r="19">
          <cell r="C19">
            <v>588.98</v>
          </cell>
        </row>
      </sheetData>
      <sheetData sheetId="5"/>
      <sheetData sheetId="6">
        <row r="29">
          <cell r="G29">
            <v>379.43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zoomScaleNormal="100" workbookViewId="0">
      <selection activeCell="F26" sqref="F26"/>
    </sheetView>
  </sheetViews>
  <sheetFormatPr defaultRowHeight="15"/>
  <cols>
    <col min="1" max="1" width="6.28515625" style="260" bestFit="1" customWidth="1"/>
    <col min="2" max="2" width="13.140625" style="260" customWidth="1"/>
    <col min="3" max="3" width="17.85546875" style="260" customWidth="1"/>
    <col min="4" max="4" width="15.140625" style="260" customWidth="1"/>
    <col min="5" max="5" width="24.5703125" style="260" customWidth="1"/>
    <col min="6" max="8" width="19.140625" style="261" customWidth="1"/>
    <col min="9" max="9" width="16.42578125" style="260" bestFit="1" customWidth="1"/>
    <col min="10" max="10" width="17.42578125" style="260" customWidth="1"/>
    <col min="11" max="11" width="13.140625" style="260" bestFit="1" customWidth="1"/>
    <col min="12" max="12" width="15.28515625" style="260" customWidth="1"/>
    <col min="13" max="16384" width="9.140625" style="260"/>
  </cols>
  <sheetData>
    <row r="1" spans="1:12" s="271" customFormat="1">
      <c r="A1" s="334" t="s">
        <v>301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109</v>
      </c>
    </row>
    <row r="2" spans="1:12" s="271" customFormat="1">
      <c r="A2" s="331" t="s">
        <v>140</v>
      </c>
      <c r="B2" s="322"/>
      <c r="C2" s="322"/>
      <c r="D2" s="322"/>
      <c r="E2" s="323"/>
      <c r="F2" s="317"/>
      <c r="G2" s="323"/>
      <c r="H2" s="330"/>
      <c r="I2" s="322"/>
      <c r="J2" s="323"/>
      <c r="K2" s="329" t="s">
        <v>590</v>
      </c>
    </row>
    <row r="3" spans="1:12" s="271" customFormat="1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71" customFormat="1">
      <c r="A4" s="360" t="s">
        <v>269</v>
      </c>
      <c r="B4" s="317"/>
      <c r="C4" s="317"/>
      <c r="D4" s="367"/>
      <c r="E4" s="368"/>
      <c r="F4" s="324"/>
      <c r="G4" s="323"/>
      <c r="H4" s="369"/>
      <c r="I4" s="368"/>
      <c r="J4" s="322"/>
      <c r="K4" s="323"/>
      <c r="L4" s="321"/>
    </row>
    <row r="5" spans="1:12" s="271" customFormat="1" ht="15.75" thickBot="1">
      <c r="A5" s="590" t="s">
        <v>849</v>
      </c>
      <c r="B5" s="590"/>
      <c r="C5" s="590"/>
      <c r="D5" s="590"/>
      <c r="E5" s="590"/>
      <c r="F5" s="590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593" t="s">
        <v>437</v>
      </c>
      <c r="J6" s="594"/>
      <c r="K6" s="595"/>
      <c r="L6" s="316"/>
    </row>
    <row r="7" spans="1:12" s="304" customFormat="1" ht="51.75" thickBot="1">
      <c r="A7" s="315" t="s">
        <v>64</v>
      </c>
      <c r="B7" s="314" t="s">
        <v>141</v>
      </c>
      <c r="C7" s="314" t="s">
        <v>436</v>
      </c>
      <c r="D7" s="313" t="s">
        <v>275</v>
      </c>
      <c r="E7" s="312" t="s">
        <v>435</v>
      </c>
      <c r="F7" s="311" t="s">
        <v>434</v>
      </c>
      <c r="G7" s="310" t="s">
        <v>228</v>
      </c>
      <c r="H7" s="309" t="s">
        <v>225</v>
      </c>
      <c r="I7" s="308" t="s">
        <v>433</v>
      </c>
      <c r="J7" s="307" t="s">
        <v>272</v>
      </c>
      <c r="K7" s="306" t="s">
        <v>229</v>
      </c>
      <c r="L7" s="305" t="s">
        <v>230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30">
      <c r="A9" s="297">
        <v>1</v>
      </c>
      <c r="B9" s="423" t="s">
        <v>512</v>
      </c>
      <c r="C9" s="424" t="s">
        <v>513</v>
      </c>
      <c r="D9" s="425">
        <v>1000</v>
      </c>
      <c r="E9" s="426" t="s">
        <v>514</v>
      </c>
      <c r="F9" s="427" t="s">
        <v>515</v>
      </c>
      <c r="G9" s="428" t="s">
        <v>516</v>
      </c>
      <c r="H9" s="428" t="s">
        <v>517</v>
      </c>
      <c r="I9" s="296"/>
      <c r="J9" s="295"/>
      <c r="K9" s="294"/>
      <c r="L9" s="293"/>
    </row>
    <row r="10" spans="1:12">
      <c r="A10" s="292">
        <v>2</v>
      </c>
      <c r="B10" s="291"/>
      <c r="C10" s="290"/>
      <c r="D10" s="289"/>
      <c r="E10" s="288"/>
      <c r="F10" s="287"/>
      <c r="G10" s="287"/>
      <c r="H10" s="287"/>
      <c r="I10" s="286"/>
      <c r="J10" s="285"/>
      <c r="K10" s="284"/>
      <c r="L10" s="283"/>
    </row>
    <row r="11" spans="1:12">
      <c r="A11" s="292">
        <v>3</v>
      </c>
      <c r="B11" s="291"/>
      <c r="C11" s="290"/>
      <c r="D11" s="289"/>
      <c r="E11" s="288"/>
      <c r="F11" s="373"/>
      <c r="G11" s="287"/>
      <c r="H11" s="287"/>
      <c r="I11" s="286"/>
      <c r="J11" s="285"/>
      <c r="K11" s="284"/>
      <c r="L11" s="283"/>
    </row>
    <row r="12" spans="1:12">
      <c r="A12" s="292">
        <v>4</v>
      </c>
      <c r="B12" s="291"/>
      <c r="C12" s="290"/>
      <c r="D12" s="289"/>
      <c r="E12" s="288"/>
      <c r="F12" s="287"/>
      <c r="G12" s="287"/>
      <c r="H12" s="287"/>
      <c r="I12" s="286"/>
      <c r="J12" s="285"/>
      <c r="K12" s="284"/>
      <c r="L12" s="283"/>
    </row>
    <row r="13" spans="1:12">
      <c r="A13" s="292">
        <v>5</v>
      </c>
      <c r="B13" s="291"/>
      <c r="C13" s="290"/>
      <c r="D13" s="289"/>
      <c r="E13" s="288"/>
      <c r="F13" s="287"/>
      <c r="G13" s="287"/>
      <c r="H13" s="287"/>
      <c r="I13" s="286"/>
      <c r="J13" s="285"/>
      <c r="K13" s="284"/>
      <c r="L13" s="283"/>
    </row>
    <row r="14" spans="1:12">
      <c r="A14" s="292">
        <v>6</v>
      </c>
      <c r="B14" s="291"/>
      <c r="C14" s="290"/>
      <c r="D14" s="289"/>
      <c r="E14" s="288"/>
      <c r="F14" s="287"/>
      <c r="G14" s="287"/>
      <c r="H14" s="287"/>
      <c r="I14" s="286"/>
      <c r="J14" s="285"/>
      <c r="K14" s="284"/>
      <c r="L14" s="283"/>
    </row>
    <row r="15" spans="1:12">
      <c r="A15" s="292">
        <v>7</v>
      </c>
      <c r="B15" s="291"/>
      <c r="C15" s="290"/>
      <c r="D15" s="289"/>
      <c r="E15" s="288"/>
      <c r="F15" s="287"/>
      <c r="G15" s="287"/>
      <c r="H15" s="287"/>
      <c r="I15" s="286"/>
      <c r="J15" s="285"/>
      <c r="K15" s="284"/>
      <c r="L15" s="283"/>
    </row>
    <row r="16" spans="1:12">
      <c r="A16" s="292">
        <v>8</v>
      </c>
      <c r="B16" s="291"/>
      <c r="C16" s="290"/>
      <c r="D16" s="289"/>
      <c r="E16" s="288"/>
      <c r="F16" s="287"/>
      <c r="G16" s="287"/>
      <c r="H16" s="287"/>
      <c r="I16" s="286"/>
      <c r="J16" s="285"/>
      <c r="K16" s="284"/>
      <c r="L16" s="283"/>
    </row>
    <row r="17" spans="1:12">
      <c r="A17" s="292">
        <v>9</v>
      </c>
      <c r="B17" s="291"/>
      <c r="C17" s="290"/>
      <c r="D17" s="289"/>
      <c r="E17" s="288"/>
      <c r="F17" s="287"/>
      <c r="G17" s="287"/>
      <c r="H17" s="287"/>
      <c r="I17" s="286"/>
      <c r="J17" s="285"/>
      <c r="K17" s="284"/>
      <c r="L17" s="283"/>
    </row>
    <row r="18" spans="1:12">
      <c r="A18" s="292">
        <v>10</v>
      </c>
      <c r="B18" s="291"/>
      <c r="C18" s="290"/>
      <c r="D18" s="289"/>
      <c r="E18" s="288"/>
      <c r="F18" s="287"/>
      <c r="G18" s="287"/>
      <c r="H18" s="287"/>
      <c r="I18" s="286"/>
      <c r="J18" s="285"/>
      <c r="K18" s="284"/>
      <c r="L18" s="283"/>
    </row>
    <row r="19" spans="1:12">
      <c r="A19" s="292">
        <v>11</v>
      </c>
      <c r="B19" s="291"/>
      <c r="C19" s="290"/>
      <c r="D19" s="289"/>
      <c r="E19" s="288"/>
      <c r="F19" s="287"/>
      <c r="G19" s="287"/>
      <c r="H19" s="287"/>
      <c r="I19" s="286"/>
      <c r="J19" s="285"/>
      <c r="K19" s="284"/>
      <c r="L19" s="283"/>
    </row>
    <row r="20" spans="1:12">
      <c r="A20" s="292">
        <v>12</v>
      </c>
      <c r="B20" s="291"/>
      <c r="C20" s="290"/>
      <c r="D20" s="289"/>
      <c r="E20" s="288"/>
      <c r="F20" s="287"/>
      <c r="G20" s="287"/>
      <c r="H20" s="287"/>
      <c r="I20" s="286"/>
      <c r="J20" s="285"/>
      <c r="K20" s="284"/>
      <c r="L20" s="283"/>
    </row>
    <row r="21" spans="1:12">
      <c r="A21" s="292">
        <v>13</v>
      </c>
      <c r="B21" s="291"/>
      <c r="C21" s="290"/>
      <c r="D21" s="289"/>
      <c r="E21" s="288"/>
      <c r="F21" s="287"/>
      <c r="G21" s="287"/>
      <c r="H21" s="287"/>
      <c r="I21" s="286"/>
      <c r="J21" s="285"/>
      <c r="K21" s="284"/>
      <c r="L21" s="283"/>
    </row>
    <row r="22" spans="1:12">
      <c r="A22" s="292">
        <v>14</v>
      </c>
      <c r="B22" s="291"/>
      <c r="C22" s="290"/>
      <c r="D22" s="289"/>
      <c r="E22" s="288"/>
      <c r="F22" s="287"/>
      <c r="G22" s="287"/>
      <c r="H22" s="287"/>
      <c r="I22" s="286"/>
      <c r="J22" s="285"/>
      <c r="K22" s="284"/>
      <c r="L22" s="283"/>
    </row>
    <row r="23" spans="1:12">
      <c r="A23" s="292">
        <v>15</v>
      </c>
      <c r="B23" s="291"/>
      <c r="C23" s="290"/>
      <c r="D23" s="289"/>
      <c r="E23" s="288"/>
      <c r="F23" s="287"/>
      <c r="G23" s="287"/>
      <c r="H23" s="287"/>
      <c r="I23" s="286"/>
      <c r="J23" s="285"/>
      <c r="K23" s="284"/>
      <c r="L23" s="283"/>
    </row>
    <row r="24" spans="1:12">
      <c r="A24" s="292">
        <v>16</v>
      </c>
      <c r="B24" s="291"/>
      <c r="C24" s="290"/>
      <c r="D24" s="289"/>
      <c r="E24" s="288"/>
      <c r="F24" s="287"/>
      <c r="G24" s="287"/>
      <c r="H24" s="287"/>
      <c r="I24" s="286"/>
      <c r="J24" s="285"/>
      <c r="K24" s="284"/>
      <c r="L24" s="283"/>
    </row>
    <row r="25" spans="1:12">
      <c r="A25" s="292">
        <v>17</v>
      </c>
      <c r="B25" s="291"/>
      <c r="C25" s="290"/>
      <c r="D25" s="289"/>
      <c r="E25" s="288"/>
      <c r="F25" s="287"/>
      <c r="G25" s="287"/>
      <c r="H25" s="287"/>
      <c r="I25" s="286"/>
      <c r="J25" s="285"/>
      <c r="K25" s="284"/>
      <c r="L25" s="283"/>
    </row>
    <row r="26" spans="1:12">
      <c r="A26" s="292">
        <v>18</v>
      </c>
      <c r="B26" s="291"/>
      <c r="C26" s="290"/>
      <c r="D26" s="289"/>
      <c r="E26" s="288"/>
      <c r="F26" s="287"/>
      <c r="G26" s="287"/>
      <c r="H26" s="287"/>
      <c r="I26" s="286"/>
      <c r="J26" s="285"/>
      <c r="K26" s="284"/>
      <c r="L26" s="283"/>
    </row>
    <row r="27" spans="1:12">
      <c r="A27" s="292">
        <v>19</v>
      </c>
      <c r="B27" s="291"/>
      <c r="C27" s="290"/>
      <c r="D27" s="289"/>
      <c r="E27" s="288"/>
      <c r="F27" s="287"/>
      <c r="G27" s="287"/>
      <c r="H27" s="287"/>
      <c r="I27" s="286"/>
      <c r="J27" s="285"/>
      <c r="K27" s="284"/>
      <c r="L27" s="283"/>
    </row>
    <row r="28" spans="1:12" ht="15.75" thickBot="1">
      <c r="A28" s="282" t="s">
        <v>271</v>
      </c>
      <c r="B28" s="281"/>
      <c r="C28" s="280"/>
      <c r="D28" s="279">
        <f>SUM(D9:D23)</f>
        <v>1000</v>
      </c>
      <c r="E28" s="278"/>
      <c r="F28" s="277"/>
      <c r="G28" s="277"/>
      <c r="H28" s="277"/>
      <c r="I28" s="276"/>
      <c r="J28" s="275"/>
      <c r="K28" s="274"/>
      <c r="L28" s="273"/>
    </row>
    <row r="29" spans="1:12">
      <c r="A29" s="263"/>
      <c r="B29" s="264"/>
      <c r="C29" s="263"/>
      <c r="D29" s="264"/>
      <c r="E29" s="263"/>
      <c r="F29" s="264"/>
      <c r="G29" s="263"/>
      <c r="H29" s="264"/>
      <c r="I29" s="263"/>
      <c r="J29" s="264"/>
      <c r="K29" s="263"/>
      <c r="L29" s="264"/>
    </row>
    <row r="30" spans="1:12">
      <c r="A30" s="263"/>
      <c r="B30" s="270"/>
      <c r="C30" s="263"/>
      <c r="D30" s="270"/>
      <c r="E30" s="263"/>
      <c r="F30" s="270"/>
      <c r="G30" s="263"/>
      <c r="H30" s="270"/>
      <c r="I30" s="263"/>
      <c r="J30" s="270"/>
      <c r="K30" s="263"/>
      <c r="L30" s="270"/>
    </row>
    <row r="31" spans="1:12" s="271" customFormat="1">
      <c r="A31" s="592" t="s">
        <v>399</v>
      </c>
      <c r="B31" s="592"/>
      <c r="C31" s="592"/>
      <c r="D31" s="592"/>
      <c r="E31" s="592"/>
      <c r="F31" s="592"/>
      <c r="G31" s="592"/>
      <c r="H31" s="592"/>
      <c r="I31" s="592"/>
      <c r="J31" s="592"/>
      <c r="K31" s="592"/>
      <c r="L31" s="592"/>
    </row>
    <row r="32" spans="1:12" s="272" customFormat="1" ht="12.75">
      <c r="A32" s="592" t="s">
        <v>432</v>
      </c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592"/>
    </row>
    <row r="33" spans="1:12" s="272" customFormat="1" ht="12.75">
      <c r="A33" s="592"/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592"/>
    </row>
    <row r="34" spans="1:12" s="271" customFormat="1">
      <c r="A34" s="592" t="s">
        <v>431</v>
      </c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</row>
    <row r="35" spans="1:12" s="271" customFormat="1">
      <c r="A35" s="592"/>
      <c r="B35" s="592"/>
      <c r="C35" s="592"/>
      <c r="D35" s="592"/>
      <c r="E35" s="592"/>
      <c r="F35" s="592"/>
      <c r="G35" s="592"/>
      <c r="H35" s="592"/>
      <c r="I35" s="592"/>
      <c r="J35" s="592"/>
      <c r="K35" s="592"/>
      <c r="L35" s="592"/>
    </row>
    <row r="36" spans="1:12" s="271" customFormat="1">
      <c r="A36" s="592" t="s">
        <v>430</v>
      </c>
      <c r="B36" s="592"/>
      <c r="C36" s="592"/>
      <c r="D36" s="592"/>
      <c r="E36" s="592"/>
      <c r="F36" s="592"/>
      <c r="G36" s="592"/>
      <c r="H36" s="592"/>
      <c r="I36" s="592"/>
      <c r="J36" s="592"/>
      <c r="K36" s="592"/>
      <c r="L36" s="592"/>
    </row>
    <row r="37" spans="1:12" s="271" customFormat="1">
      <c r="A37" s="263"/>
      <c r="B37" s="264"/>
      <c r="C37" s="263"/>
      <c r="D37" s="264"/>
      <c r="E37" s="263"/>
      <c r="F37" s="264"/>
      <c r="G37" s="263"/>
      <c r="H37" s="264"/>
      <c r="I37" s="263"/>
      <c r="J37" s="264"/>
      <c r="K37" s="263"/>
      <c r="L37" s="264"/>
    </row>
    <row r="38" spans="1:12" s="271" customFormat="1">
      <c r="A38" s="263"/>
      <c r="B38" s="270"/>
      <c r="C38" s="263"/>
      <c r="D38" s="270"/>
      <c r="E38" s="263"/>
      <c r="F38" s="270"/>
      <c r="G38" s="263"/>
      <c r="H38" s="270"/>
      <c r="I38" s="263"/>
      <c r="J38" s="270"/>
      <c r="K38" s="263"/>
      <c r="L38" s="270"/>
    </row>
    <row r="39" spans="1:12" s="271" customFormat="1">
      <c r="A39" s="263"/>
      <c r="B39" s="264"/>
      <c r="C39" s="263"/>
      <c r="D39" s="264"/>
      <c r="E39" s="263"/>
      <c r="F39" s="264"/>
      <c r="G39" s="263"/>
      <c r="H39" s="264"/>
      <c r="I39" s="263"/>
      <c r="J39" s="264"/>
      <c r="K39" s="263"/>
      <c r="L39" s="264"/>
    </row>
    <row r="40" spans="1:12">
      <c r="A40" s="263"/>
      <c r="B40" s="270"/>
      <c r="C40" s="263"/>
      <c r="D40" s="270"/>
      <c r="E40" s="263"/>
      <c r="F40" s="270"/>
      <c r="G40" s="263"/>
      <c r="H40" s="270"/>
      <c r="I40" s="263"/>
      <c r="J40" s="270"/>
      <c r="K40" s="263"/>
      <c r="L40" s="270"/>
    </row>
    <row r="41" spans="1:12" s="265" customFormat="1">
      <c r="A41" s="598" t="s">
        <v>107</v>
      </c>
      <c r="B41" s="598"/>
      <c r="C41" s="264"/>
      <c r="D41" s="263"/>
      <c r="E41" s="264"/>
      <c r="F41" s="264"/>
      <c r="G41" s="263"/>
      <c r="H41" s="264"/>
      <c r="I41" s="264"/>
      <c r="J41" s="263"/>
      <c r="K41" s="264"/>
      <c r="L41" s="263"/>
    </row>
    <row r="42" spans="1:12" s="265" customFormat="1">
      <c r="A42" s="264"/>
      <c r="B42" s="263"/>
      <c r="C42" s="268"/>
      <c r="D42" s="269"/>
      <c r="E42" s="268"/>
      <c r="F42" s="264"/>
      <c r="G42" s="263"/>
      <c r="H42" s="267"/>
      <c r="I42" s="264"/>
      <c r="J42" s="263"/>
      <c r="K42" s="264"/>
      <c r="L42" s="263"/>
    </row>
    <row r="43" spans="1:12" s="265" customFormat="1" ht="15" customHeight="1">
      <c r="A43" s="264"/>
      <c r="B43" s="263"/>
      <c r="C43" s="591" t="s">
        <v>263</v>
      </c>
      <c r="D43" s="591"/>
      <c r="E43" s="591"/>
      <c r="F43" s="264"/>
      <c r="G43" s="263"/>
      <c r="H43" s="596" t="s">
        <v>429</v>
      </c>
      <c r="I43" s="266"/>
      <c r="J43" s="263"/>
      <c r="K43" s="264"/>
      <c r="L43" s="263"/>
    </row>
    <row r="44" spans="1:12" s="265" customFormat="1">
      <c r="A44" s="264"/>
      <c r="B44" s="263"/>
      <c r="C44" s="264"/>
      <c r="D44" s="263"/>
      <c r="E44" s="264"/>
      <c r="F44" s="264"/>
      <c r="G44" s="263"/>
      <c r="H44" s="597"/>
      <c r="I44" s="266"/>
      <c r="J44" s="263"/>
      <c r="K44" s="264"/>
      <c r="L44" s="263"/>
    </row>
    <row r="45" spans="1:12" s="262" customFormat="1">
      <c r="A45" s="264"/>
      <c r="B45" s="263"/>
      <c r="C45" s="591" t="s">
        <v>139</v>
      </c>
      <c r="D45" s="591"/>
      <c r="E45" s="591"/>
      <c r="F45" s="264"/>
      <c r="G45" s="263"/>
      <c r="H45" s="264"/>
      <c r="I45" s="264"/>
      <c r="J45" s="263"/>
      <c r="K45" s="264"/>
      <c r="L45" s="263"/>
    </row>
    <row r="46" spans="1:12" s="262" customFormat="1">
      <c r="E46" s="260"/>
    </row>
    <row r="47" spans="1:12" s="262" customFormat="1">
      <c r="E47" s="260"/>
    </row>
    <row r="48" spans="1:12" s="262" customFormat="1">
      <c r="E48" s="260"/>
    </row>
    <row r="49" spans="5:5" s="262" customFormat="1">
      <c r="E49" s="260"/>
    </row>
    <row r="50" spans="5:5" s="262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7" zoomScale="80" zoomScaleSheetLayoutView="80" workbookViewId="0">
      <selection activeCell="C61" sqref="C61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1" t="s">
        <v>297</v>
      </c>
      <c r="B1" s="111"/>
      <c r="C1" s="601" t="s">
        <v>109</v>
      </c>
      <c r="D1" s="601"/>
      <c r="E1" s="145"/>
    </row>
    <row r="2" spans="1:12">
      <c r="A2" s="73" t="s">
        <v>140</v>
      </c>
      <c r="B2" s="111"/>
      <c r="C2" s="599" t="str">
        <f>'ფორმა N1'!K2</f>
        <v>01/01/-2019-31/12/2019</v>
      </c>
      <c r="D2" s="600"/>
      <c r="E2" s="145"/>
    </row>
    <row r="3" spans="1:12">
      <c r="A3" s="73"/>
      <c r="B3" s="111"/>
      <c r="C3" s="336"/>
      <c r="D3" s="336"/>
      <c r="E3" s="145"/>
    </row>
    <row r="4" spans="1:12" s="2" customFormat="1">
      <c r="A4" s="74" t="s">
        <v>269</v>
      </c>
      <c r="B4" s="74"/>
      <c r="C4" s="73"/>
      <c r="D4" s="73"/>
      <c r="E4" s="105"/>
      <c r="L4" s="21"/>
    </row>
    <row r="5" spans="1:12" s="2" customFormat="1">
      <c r="A5" s="116" t="str">
        <f>'ფორმა N1'!A5</f>
        <v>პ/გ "ქრისტიან-დემოოკრატიული მოძრაობა"</v>
      </c>
      <c r="B5" s="108"/>
      <c r="C5" s="58"/>
      <c r="D5" s="58"/>
      <c r="E5" s="105"/>
    </row>
    <row r="6" spans="1:12" s="2" customFormat="1">
      <c r="A6" s="74"/>
      <c r="B6" s="74"/>
      <c r="C6" s="73"/>
      <c r="D6" s="73"/>
      <c r="E6" s="105"/>
    </row>
    <row r="7" spans="1:12" s="6" customFormat="1">
      <c r="A7" s="335"/>
      <c r="B7" s="335"/>
      <c r="C7" s="75"/>
      <c r="D7" s="75"/>
      <c r="E7" s="146"/>
    </row>
    <row r="8" spans="1:12" s="6" customFormat="1" ht="30">
      <c r="A8" s="103" t="s">
        <v>64</v>
      </c>
      <c r="B8" s="76" t="s">
        <v>11</v>
      </c>
      <c r="C8" s="76" t="s">
        <v>10</v>
      </c>
      <c r="D8" s="76" t="s">
        <v>9</v>
      </c>
      <c r="E8" s="146"/>
    </row>
    <row r="9" spans="1:12" s="9" customFormat="1" ht="18">
      <c r="A9" s="13">
        <v>1</v>
      </c>
      <c r="B9" s="13" t="s">
        <v>57</v>
      </c>
      <c r="C9" s="479">
        <f>SUM(C10,C14,C54,C57,C58,C59,C76)</f>
        <v>104969.42</v>
      </c>
      <c r="D9" s="479">
        <f>SUM(D10,D14,D54,D57,D58,D59,D65,D72,D73)</f>
        <v>104969.42</v>
      </c>
      <c r="E9" s="147"/>
    </row>
    <row r="10" spans="1:12" s="9" customFormat="1" ht="18">
      <c r="A10" s="14">
        <v>1.1000000000000001</v>
      </c>
      <c r="B10" s="14" t="s">
        <v>58</v>
      </c>
      <c r="C10" s="476">
        <f>SUM(C11:C13)</f>
        <v>94481.16</v>
      </c>
      <c r="D10" s="476">
        <f>SUM(D11:D13)</f>
        <v>94481.16</v>
      </c>
      <c r="E10" s="147"/>
    </row>
    <row r="11" spans="1:12" s="9" customFormat="1" ht="16.5" customHeight="1">
      <c r="A11" s="16" t="s">
        <v>30</v>
      </c>
      <c r="B11" s="16" t="s">
        <v>59</v>
      </c>
      <c r="C11" s="474">
        <f>'ფორმა 5.2'!H51</f>
        <v>51681.16</v>
      </c>
      <c r="D11" s="480">
        <f>C11</f>
        <v>51681.16</v>
      </c>
      <c r="E11" s="147"/>
    </row>
    <row r="12" spans="1:12" ht="16.5" customHeight="1">
      <c r="A12" s="16" t="s">
        <v>31</v>
      </c>
      <c r="B12" s="16" t="s">
        <v>0</v>
      </c>
      <c r="C12" s="474"/>
      <c r="D12" s="480"/>
      <c r="E12" s="145"/>
    </row>
    <row r="13" spans="1:12" ht="16.5" customHeight="1">
      <c r="A13" s="374" t="s">
        <v>481</v>
      </c>
      <c r="B13" s="375" t="s">
        <v>483</v>
      </c>
      <c r="C13" s="475">
        <f>'ფორმა 5.2'!H53</f>
        <v>42800</v>
      </c>
      <c r="D13" s="475">
        <f>C13</f>
        <v>42800</v>
      </c>
      <c r="E13" s="145"/>
    </row>
    <row r="14" spans="1:12">
      <c r="A14" s="14">
        <v>1.2</v>
      </c>
      <c r="B14" s="14" t="s">
        <v>60</v>
      </c>
      <c r="C14" s="476">
        <f>SUM(C15,C18,C30:C33,C36,C37,C44,C45,C46,C47,C48,C52,C53)</f>
        <v>10488.259999999998</v>
      </c>
      <c r="D14" s="476">
        <f>SUM(D15,D18,D30:D33,D36,D37,D44,D45,D46,D47,D48,D52,D53)</f>
        <v>10488.259999999998</v>
      </c>
      <c r="E14" s="145"/>
    </row>
    <row r="15" spans="1:12">
      <c r="A15" s="16" t="s">
        <v>32</v>
      </c>
      <c r="B15" s="16" t="s">
        <v>1</v>
      </c>
      <c r="C15" s="477">
        <f>SUM(C16:C17)</f>
        <v>9500</v>
      </c>
      <c r="D15" s="477">
        <f>SUM(D16:D17)</f>
        <v>9500</v>
      </c>
      <c r="E15" s="145"/>
    </row>
    <row r="16" spans="1:12" ht="17.25" customHeight="1">
      <c r="A16" s="17" t="s">
        <v>98</v>
      </c>
      <c r="B16" s="17" t="s">
        <v>61</v>
      </c>
      <c r="C16" s="478">
        <f>'ფორმა N5.3'!I41</f>
        <v>3690</v>
      </c>
      <c r="D16" s="481">
        <f>C16</f>
        <v>3690</v>
      </c>
      <c r="E16" s="145"/>
    </row>
    <row r="17" spans="1:5" ht="17.25" customHeight="1">
      <c r="A17" s="17" t="s">
        <v>99</v>
      </c>
      <c r="B17" s="17" t="s">
        <v>62</v>
      </c>
      <c r="C17" s="478">
        <f>'ფორმა N5.3'!I42</f>
        <v>5810</v>
      </c>
      <c r="D17" s="481">
        <f>C17</f>
        <v>5810</v>
      </c>
      <c r="E17" s="145"/>
    </row>
    <row r="18" spans="1:5">
      <c r="A18" s="16" t="s">
        <v>33</v>
      </c>
      <c r="B18" s="16" t="s">
        <v>2</v>
      </c>
      <c r="C18" s="477">
        <f>SUM(C19:C24,C29)</f>
        <v>588.98</v>
      </c>
      <c r="D18" s="477">
        <f>SUM(D19:D24,D29)</f>
        <v>588.98</v>
      </c>
      <c r="E18" s="145"/>
    </row>
    <row r="19" spans="1:5" ht="30">
      <c r="A19" s="17" t="s">
        <v>12</v>
      </c>
      <c r="B19" s="17" t="s">
        <v>245</v>
      </c>
      <c r="C19" s="36">
        <v>588.98</v>
      </c>
      <c r="D19" s="36">
        <v>588.98</v>
      </c>
      <c r="E19" s="145"/>
    </row>
    <row r="20" spans="1:5">
      <c r="A20" s="17" t="s">
        <v>13</v>
      </c>
      <c r="B20" s="17" t="s">
        <v>14</v>
      </c>
      <c r="C20" s="36"/>
      <c r="D20" s="38"/>
      <c r="E20" s="145"/>
    </row>
    <row r="21" spans="1:5" ht="30">
      <c r="A21" s="17" t="s">
        <v>276</v>
      </c>
      <c r="B21" s="17" t="s">
        <v>22</v>
      </c>
      <c r="C21" s="36"/>
      <c r="D21" s="39"/>
      <c r="E21" s="145"/>
    </row>
    <row r="22" spans="1:5">
      <c r="A22" s="17" t="s">
        <v>277</v>
      </c>
      <c r="B22" s="17" t="s">
        <v>15</v>
      </c>
      <c r="C22" s="36"/>
      <c r="D22" s="39"/>
      <c r="E22" s="145"/>
    </row>
    <row r="23" spans="1:5">
      <c r="A23" s="17" t="s">
        <v>278</v>
      </c>
      <c r="B23" s="17" t="s">
        <v>16</v>
      </c>
      <c r="C23" s="36"/>
      <c r="D23" s="39"/>
      <c r="E23" s="145"/>
    </row>
    <row r="24" spans="1:5">
      <c r="A24" s="17" t="s">
        <v>279</v>
      </c>
      <c r="B24" s="17" t="s">
        <v>17</v>
      </c>
      <c r="C24" s="114">
        <f>SUM(C25:C28)</f>
        <v>0</v>
      </c>
      <c r="D24" s="114">
        <f>SUM(D25:D28)</f>
        <v>0</v>
      </c>
      <c r="E24" s="145"/>
    </row>
    <row r="25" spans="1:5" ht="16.5" customHeight="1">
      <c r="A25" s="18" t="s">
        <v>280</v>
      </c>
      <c r="B25" s="18" t="s">
        <v>18</v>
      </c>
      <c r="C25" s="36"/>
      <c r="D25" s="39"/>
      <c r="E25" s="145"/>
    </row>
    <row r="26" spans="1:5" ht="16.5" customHeight="1">
      <c r="A26" s="18" t="s">
        <v>281</v>
      </c>
      <c r="B26" s="18" t="s">
        <v>19</v>
      </c>
      <c r="C26" s="36"/>
      <c r="D26" s="39"/>
      <c r="E26" s="145"/>
    </row>
    <row r="27" spans="1:5" ht="16.5" customHeight="1">
      <c r="A27" s="18" t="s">
        <v>282</v>
      </c>
      <c r="B27" s="18" t="s">
        <v>20</v>
      </c>
      <c r="C27" s="36"/>
      <c r="D27" s="39"/>
      <c r="E27" s="145"/>
    </row>
    <row r="28" spans="1:5" ht="16.5" customHeight="1">
      <c r="A28" s="18" t="s">
        <v>283</v>
      </c>
      <c r="B28" s="18" t="s">
        <v>23</v>
      </c>
      <c r="C28" s="36"/>
      <c r="D28" s="40"/>
      <c r="E28" s="145"/>
    </row>
    <row r="29" spans="1:5">
      <c r="A29" s="17" t="s">
        <v>284</v>
      </c>
      <c r="B29" s="17" t="s">
        <v>21</v>
      </c>
      <c r="C29" s="36"/>
      <c r="D29" s="40"/>
      <c r="E29" s="145"/>
    </row>
    <row r="30" spans="1:5">
      <c r="A30" s="16" t="s">
        <v>34</v>
      </c>
      <c r="B30" s="16" t="s">
        <v>3</v>
      </c>
      <c r="C30" s="34"/>
      <c r="D30" s="35"/>
      <c r="E30" s="145"/>
    </row>
    <row r="31" spans="1:5">
      <c r="A31" s="16" t="s">
        <v>35</v>
      </c>
      <c r="B31" s="16" t="s">
        <v>4</v>
      </c>
      <c r="C31" s="34"/>
      <c r="D31" s="35"/>
      <c r="E31" s="145"/>
    </row>
    <row r="32" spans="1:5">
      <c r="A32" s="16" t="s">
        <v>36</v>
      </c>
      <c r="B32" s="16" t="s">
        <v>5</v>
      </c>
      <c r="C32" s="34"/>
      <c r="D32" s="35"/>
      <c r="E32" s="145"/>
    </row>
    <row r="33" spans="1:5">
      <c r="A33" s="16" t="s">
        <v>37</v>
      </c>
      <c r="B33" s="16" t="s">
        <v>63</v>
      </c>
      <c r="C33" s="477">
        <f>SUM(C34:C35)</f>
        <v>303.8</v>
      </c>
      <c r="D33" s="477">
        <f>SUM(D34:D35)</f>
        <v>303.8</v>
      </c>
      <c r="E33" s="145"/>
    </row>
    <row r="34" spans="1:5">
      <c r="A34" s="17" t="s">
        <v>285</v>
      </c>
      <c r="B34" s="17" t="s">
        <v>56</v>
      </c>
      <c r="C34" s="474">
        <v>303.8</v>
      </c>
      <c r="D34" s="480">
        <f>C34</f>
        <v>303.8</v>
      </c>
      <c r="E34" s="145"/>
    </row>
    <row r="35" spans="1:5">
      <c r="A35" s="17" t="s">
        <v>286</v>
      </c>
      <c r="B35" s="17" t="s">
        <v>55</v>
      </c>
      <c r="C35" s="34"/>
      <c r="D35" s="35"/>
      <c r="E35" s="145"/>
    </row>
    <row r="36" spans="1:5">
      <c r="A36" s="16" t="s">
        <v>38</v>
      </c>
      <c r="B36" s="16" t="s">
        <v>49</v>
      </c>
      <c r="C36" s="474">
        <v>95.48</v>
      </c>
      <c r="D36" s="480">
        <f>C36</f>
        <v>95.48</v>
      </c>
      <c r="E36" s="145"/>
    </row>
    <row r="37" spans="1:5">
      <c r="A37" s="16" t="s">
        <v>39</v>
      </c>
      <c r="B37" s="16" t="s">
        <v>344</v>
      </c>
      <c r="C37" s="80">
        <f>SUM(C38:C43)</f>
        <v>0</v>
      </c>
      <c r="D37" s="80">
        <f>SUM(D38:D43)</f>
        <v>0</v>
      </c>
      <c r="E37" s="145"/>
    </row>
    <row r="38" spans="1:5">
      <c r="A38" s="17" t="s">
        <v>341</v>
      </c>
      <c r="B38" s="17" t="s">
        <v>345</v>
      </c>
      <c r="C38" s="34"/>
      <c r="D38" s="34"/>
      <c r="E38" s="145"/>
    </row>
    <row r="39" spans="1:5">
      <c r="A39" s="17" t="s">
        <v>342</v>
      </c>
      <c r="B39" s="17" t="s">
        <v>346</v>
      </c>
      <c r="C39" s="34"/>
      <c r="D39" s="34"/>
      <c r="E39" s="145"/>
    </row>
    <row r="40" spans="1:5">
      <c r="A40" s="17" t="s">
        <v>343</v>
      </c>
      <c r="B40" s="17" t="s">
        <v>349</v>
      </c>
      <c r="C40" s="34"/>
      <c r="D40" s="35"/>
      <c r="E40" s="145"/>
    </row>
    <row r="41" spans="1:5">
      <c r="A41" s="17" t="s">
        <v>348</v>
      </c>
      <c r="B41" s="17" t="s">
        <v>350</v>
      </c>
      <c r="C41" s="34"/>
      <c r="D41" s="35"/>
      <c r="E41" s="145"/>
    </row>
    <row r="42" spans="1:5">
      <c r="A42" s="17" t="s">
        <v>351</v>
      </c>
      <c r="B42" s="17" t="s">
        <v>461</v>
      </c>
      <c r="C42" s="34"/>
      <c r="D42" s="35"/>
      <c r="E42" s="145"/>
    </row>
    <row r="43" spans="1:5">
      <c r="A43" s="17" t="s">
        <v>462</v>
      </c>
      <c r="B43" s="17" t="s">
        <v>347</v>
      </c>
      <c r="C43" s="34"/>
      <c r="D43" s="35"/>
      <c r="E43" s="145"/>
    </row>
    <row r="44" spans="1:5" ht="30">
      <c r="A44" s="16" t="s">
        <v>40</v>
      </c>
      <c r="B44" s="16" t="s">
        <v>28</v>
      </c>
      <c r="C44" s="34"/>
      <c r="D44" s="35"/>
      <c r="E44" s="145"/>
    </row>
    <row r="45" spans="1:5">
      <c r="A45" s="16" t="s">
        <v>41</v>
      </c>
      <c r="B45" s="16" t="s">
        <v>24</v>
      </c>
      <c r="C45" s="34"/>
      <c r="D45" s="35"/>
      <c r="E45" s="145"/>
    </row>
    <row r="46" spans="1:5">
      <c r="A46" s="16" t="s">
        <v>42</v>
      </c>
      <c r="B46" s="16" t="s">
        <v>25</v>
      </c>
      <c r="C46" s="34"/>
      <c r="D46" s="35"/>
      <c r="E46" s="145"/>
    </row>
    <row r="47" spans="1:5">
      <c r="A47" s="16" t="s">
        <v>43</v>
      </c>
      <c r="B47" s="16" t="s">
        <v>26</v>
      </c>
      <c r="C47" s="34"/>
      <c r="D47" s="35"/>
      <c r="E47" s="145"/>
    </row>
    <row r="48" spans="1:5">
      <c r="A48" s="16" t="s">
        <v>44</v>
      </c>
      <c r="B48" s="16" t="s">
        <v>291</v>
      </c>
      <c r="C48" s="80">
        <f>SUM(C49:C51)</f>
        <v>0</v>
      </c>
      <c r="D48" s="80">
        <f>SUM(D49:D51)</f>
        <v>0</v>
      </c>
      <c r="E48" s="145"/>
    </row>
    <row r="49" spans="1:5">
      <c r="A49" s="94" t="s">
        <v>357</v>
      </c>
      <c r="B49" s="94" t="s">
        <v>360</v>
      </c>
      <c r="C49" s="34"/>
      <c r="D49" s="35"/>
      <c r="E49" s="145"/>
    </row>
    <row r="50" spans="1:5">
      <c r="A50" s="94" t="s">
        <v>358</v>
      </c>
      <c r="B50" s="94" t="s">
        <v>359</v>
      </c>
      <c r="C50" s="34"/>
      <c r="D50" s="35"/>
      <c r="E50" s="145"/>
    </row>
    <row r="51" spans="1:5">
      <c r="A51" s="94" t="s">
        <v>361</v>
      </c>
      <c r="B51" s="94" t="s">
        <v>362</v>
      </c>
      <c r="C51" s="34"/>
      <c r="D51" s="35"/>
      <c r="E51" s="145"/>
    </row>
    <row r="52" spans="1:5" ht="26.25" customHeight="1">
      <c r="A52" s="16" t="s">
        <v>45</v>
      </c>
      <c r="B52" s="16" t="s">
        <v>29</v>
      </c>
      <c r="C52" s="34"/>
      <c r="D52" s="35"/>
      <c r="E52" s="145"/>
    </row>
    <row r="53" spans="1:5">
      <c r="A53" s="16" t="s">
        <v>46</v>
      </c>
      <c r="B53" s="16" t="s">
        <v>6</v>
      </c>
      <c r="C53" s="34"/>
      <c r="D53" s="35"/>
      <c r="E53" s="145"/>
    </row>
    <row r="54" spans="1:5" ht="30">
      <c r="A54" s="14">
        <v>1.3</v>
      </c>
      <c r="B54" s="84" t="s">
        <v>392</v>
      </c>
      <c r="C54" s="81">
        <f>SUM(C55:C56)</f>
        <v>0</v>
      </c>
      <c r="D54" s="81">
        <f>SUM(D55:D56)</f>
        <v>0</v>
      </c>
      <c r="E54" s="145"/>
    </row>
    <row r="55" spans="1:5" ht="30">
      <c r="A55" s="16" t="s">
        <v>50</v>
      </c>
      <c r="B55" s="16" t="s">
        <v>48</v>
      </c>
      <c r="C55" s="34"/>
      <c r="D55" s="35"/>
      <c r="E55" s="145"/>
    </row>
    <row r="56" spans="1:5">
      <c r="A56" s="16" t="s">
        <v>51</v>
      </c>
      <c r="B56" s="16" t="s">
        <v>47</v>
      </c>
      <c r="C56" s="34"/>
      <c r="D56" s="35"/>
      <c r="E56" s="145"/>
    </row>
    <row r="57" spans="1:5">
      <c r="A57" s="14">
        <v>1.4</v>
      </c>
      <c r="B57" s="14" t="s">
        <v>394</v>
      </c>
      <c r="C57" s="34"/>
      <c r="D57" s="35"/>
      <c r="E57" s="145"/>
    </row>
    <row r="58" spans="1:5">
      <c r="A58" s="14">
        <v>1.5</v>
      </c>
      <c r="B58" s="14" t="s">
        <v>7</v>
      </c>
      <c r="C58" s="36"/>
      <c r="D58" s="39"/>
      <c r="E58" s="145"/>
    </row>
    <row r="59" spans="1:5">
      <c r="A59" s="14">
        <v>1.6</v>
      </c>
      <c r="B59" s="44" t="s">
        <v>8</v>
      </c>
      <c r="C59" s="81">
        <f>SUM(C60:C64)</f>
        <v>0</v>
      </c>
      <c r="D59" s="81">
        <f>SUM(D60:D64)</f>
        <v>0</v>
      </c>
      <c r="E59" s="145"/>
    </row>
    <row r="60" spans="1:5">
      <c r="A60" s="16" t="s">
        <v>292</v>
      </c>
      <c r="B60" s="45" t="s">
        <v>52</v>
      </c>
      <c r="C60" s="36"/>
      <c r="D60" s="39"/>
      <c r="E60" s="145"/>
    </row>
    <row r="61" spans="1:5" ht="30">
      <c r="A61" s="16" t="s">
        <v>293</v>
      </c>
      <c r="B61" s="45" t="s">
        <v>54</v>
      </c>
      <c r="C61" s="36"/>
      <c r="D61" s="39"/>
      <c r="E61" s="145"/>
    </row>
    <row r="62" spans="1:5">
      <c r="A62" s="16" t="s">
        <v>294</v>
      </c>
      <c r="B62" s="45" t="s">
        <v>53</v>
      </c>
      <c r="C62" s="39"/>
      <c r="D62" s="39"/>
      <c r="E62" s="145"/>
    </row>
    <row r="63" spans="1:5">
      <c r="A63" s="16" t="s">
        <v>295</v>
      </c>
      <c r="B63" s="45" t="s">
        <v>27</v>
      </c>
      <c r="C63" s="36"/>
      <c r="D63" s="39"/>
      <c r="E63" s="145"/>
    </row>
    <row r="64" spans="1:5">
      <c r="A64" s="16" t="s">
        <v>323</v>
      </c>
      <c r="B64" s="197" t="s">
        <v>324</v>
      </c>
      <c r="C64" s="36"/>
      <c r="D64" s="198"/>
      <c r="E64" s="145"/>
    </row>
    <row r="65" spans="1:5">
      <c r="A65" s="13">
        <v>2</v>
      </c>
      <c r="B65" s="46" t="s">
        <v>106</v>
      </c>
      <c r="C65" s="251"/>
      <c r="D65" s="115">
        <f>SUM(D66:D71)</f>
        <v>0</v>
      </c>
      <c r="E65" s="145"/>
    </row>
    <row r="66" spans="1:5">
      <c r="A66" s="15">
        <v>2.1</v>
      </c>
      <c r="B66" s="47" t="s">
        <v>100</v>
      </c>
      <c r="C66" s="251"/>
      <c r="D66" s="41"/>
      <c r="E66" s="145"/>
    </row>
    <row r="67" spans="1:5">
      <c r="A67" s="15">
        <v>2.2000000000000002</v>
      </c>
      <c r="B67" s="47" t="s">
        <v>104</v>
      </c>
      <c r="C67" s="253"/>
      <c r="D67" s="42"/>
      <c r="E67" s="145"/>
    </row>
    <row r="68" spans="1:5">
      <c r="A68" s="15">
        <v>2.2999999999999998</v>
      </c>
      <c r="B68" s="47" t="s">
        <v>103</v>
      </c>
      <c r="C68" s="253"/>
      <c r="D68" s="42"/>
      <c r="E68" s="145"/>
    </row>
    <row r="69" spans="1:5">
      <c r="A69" s="15">
        <v>2.4</v>
      </c>
      <c r="B69" s="47" t="s">
        <v>105</v>
      </c>
      <c r="C69" s="253"/>
      <c r="D69" s="42"/>
      <c r="E69" s="145"/>
    </row>
    <row r="70" spans="1:5">
      <c r="A70" s="15">
        <v>2.5</v>
      </c>
      <c r="B70" s="47" t="s">
        <v>101</v>
      </c>
      <c r="C70" s="253"/>
      <c r="D70" s="42"/>
      <c r="E70" s="145"/>
    </row>
    <row r="71" spans="1:5">
      <c r="A71" s="15">
        <v>2.6</v>
      </c>
      <c r="B71" s="47" t="s">
        <v>102</v>
      </c>
      <c r="C71" s="253"/>
      <c r="D71" s="42"/>
      <c r="E71" s="145"/>
    </row>
    <row r="72" spans="1:5" s="2" customFormat="1">
      <c r="A72" s="13">
        <v>3</v>
      </c>
      <c r="B72" s="249" t="s">
        <v>417</v>
      </c>
      <c r="C72" s="252"/>
      <c r="D72" s="250"/>
      <c r="E72" s="102"/>
    </row>
    <row r="73" spans="1:5" s="2" customFormat="1">
      <c r="A73" s="13">
        <v>4</v>
      </c>
      <c r="B73" s="13" t="s">
        <v>247</v>
      </c>
      <c r="C73" s="252">
        <f>SUM(C74:C75)</f>
        <v>0</v>
      </c>
      <c r="D73" s="82">
        <f>SUM(D74:D75)</f>
        <v>0</v>
      </c>
      <c r="E73" s="102"/>
    </row>
    <row r="74" spans="1:5" s="2" customFormat="1">
      <c r="A74" s="15">
        <v>4.0999999999999996</v>
      </c>
      <c r="B74" s="15" t="s">
        <v>248</v>
      </c>
      <c r="C74" s="8"/>
      <c r="D74" s="8"/>
      <c r="E74" s="102"/>
    </row>
    <row r="75" spans="1:5" s="2" customFormat="1">
      <c r="A75" s="15">
        <v>4.2</v>
      </c>
      <c r="B75" s="15" t="s">
        <v>249</v>
      </c>
      <c r="C75" s="8"/>
      <c r="D75" s="8"/>
      <c r="E75" s="102"/>
    </row>
    <row r="76" spans="1:5" s="2" customFormat="1">
      <c r="A76" s="13">
        <v>5</v>
      </c>
      <c r="B76" s="247" t="s">
        <v>274</v>
      </c>
      <c r="C76" s="8"/>
      <c r="D76" s="82"/>
      <c r="E76" s="102"/>
    </row>
    <row r="77" spans="1:5" s="2" customFormat="1">
      <c r="A77" s="345"/>
      <c r="B77" s="345"/>
      <c r="C77" s="12"/>
      <c r="D77" s="12"/>
      <c r="E77" s="102"/>
    </row>
    <row r="78" spans="1:5" s="2" customFormat="1">
      <c r="A78" s="604" t="s">
        <v>463</v>
      </c>
      <c r="B78" s="604"/>
      <c r="C78" s="604"/>
      <c r="D78" s="604"/>
      <c r="E78" s="102"/>
    </row>
    <row r="79" spans="1:5" s="2" customFormat="1">
      <c r="A79" s="345"/>
      <c r="B79" s="345"/>
      <c r="C79" s="12"/>
      <c r="D79" s="12"/>
      <c r="E79" s="102"/>
    </row>
    <row r="80" spans="1:5" s="23" customFormat="1" ht="12.75"/>
    <row r="81" spans="1:9" s="2" customFormat="1">
      <c r="A81" s="66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3" t="s">
        <v>464</v>
      </c>
      <c r="D84" s="12"/>
      <c r="E84"/>
      <c r="F84"/>
      <c r="G84"/>
      <c r="H84"/>
      <c r="I84"/>
    </row>
    <row r="85" spans="1:9" s="2" customFormat="1">
      <c r="A85"/>
      <c r="B85" s="614" t="s">
        <v>465</v>
      </c>
      <c r="C85" s="614"/>
      <c r="D85" s="614"/>
      <c r="E85"/>
      <c r="F85"/>
      <c r="G85"/>
      <c r="H85"/>
      <c r="I85"/>
    </row>
    <row r="86" spans="1:9" customFormat="1" ht="12.75">
      <c r="B86" s="63" t="s">
        <v>466</v>
      </c>
    </row>
    <row r="87" spans="1:9" s="2" customFormat="1">
      <c r="A87" s="11"/>
      <c r="B87" s="614" t="s">
        <v>467</v>
      </c>
      <c r="C87" s="614"/>
      <c r="D87" s="61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320</v>
      </c>
      <c r="B1" s="74"/>
      <c r="C1" s="601" t="s">
        <v>109</v>
      </c>
      <c r="D1" s="601"/>
      <c r="E1" s="88"/>
    </row>
    <row r="2" spans="1:5" s="6" customFormat="1">
      <c r="A2" s="71" t="s">
        <v>314</v>
      </c>
      <c r="B2" s="74"/>
      <c r="C2" s="599" t="str">
        <f>'ფორმა N1'!K2</f>
        <v>01/01/-2019-31/12/2019</v>
      </c>
      <c r="D2" s="599"/>
      <c r="E2" s="88"/>
    </row>
    <row r="3" spans="1:5" s="6" customFormat="1">
      <c r="A3" s="73" t="s">
        <v>140</v>
      </c>
      <c r="B3" s="71"/>
      <c r="C3" s="155"/>
      <c r="D3" s="155"/>
      <c r="E3" s="88"/>
    </row>
    <row r="4" spans="1:5" s="6" customFormat="1">
      <c r="A4" s="73"/>
      <c r="B4" s="73"/>
      <c r="C4" s="155"/>
      <c r="D4" s="155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18" t="str">
        <f>'ფორმა N1'!A5</f>
        <v>პ/გ "ქრისტიან-დემოოკრატიული მოძრაობა"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4"/>
      <c r="B8" s="154"/>
      <c r="C8" s="75"/>
      <c r="D8" s="75"/>
      <c r="E8" s="88"/>
    </row>
    <row r="9" spans="1:5" s="6" customFormat="1" ht="30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>
      <c r="A10" s="95" t="s">
        <v>315</v>
      </c>
      <c r="B10" s="95"/>
      <c r="C10" s="4"/>
      <c r="D10" s="4"/>
      <c r="E10" s="90"/>
    </row>
    <row r="11" spans="1:5" s="10" customFormat="1">
      <c r="A11" s="95" t="s">
        <v>316</v>
      </c>
      <c r="B11" s="95"/>
      <c r="C11" s="4"/>
      <c r="D11" s="4"/>
      <c r="E11" s="91"/>
    </row>
    <row r="12" spans="1:5" s="10" customFormat="1">
      <c r="A12" s="84" t="s">
        <v>273</v>
      </c>
      <c r="B12" s="84"/>
      <c r="C12" s="4"/>
      <c r="D12" s="4"/>
      <c r="E12" s="91"/>
    </row>
    <row r="13" spans="1:5" s="10" customFormat="1">
      <c r="A13" s="84" t="s">
        <v>273</v>
      </c>
      <c r="B13" s="84"/>
      <c r="C13" s="4"/>
      <c r="D13" s="4"/>
      <c r="E13" s="91"/>
    </row>
    <row r="14" spans="1:5" s="10" customFormat="1">
      <c r="A14" s="84" t="s">
        <v>273</v>
      </c>
      <c r="B14" s="84"/>
      <c r="C14" s="4"/>
      <c r="D14" s="4"/>
      <c r="E14" s="91"/>
    </row>
    <row r="15" spans="1:5" s="10" customFormat="1">
      <c r="A15" s="84" t="s">
        <v>273</v>
      </c>
      <c r="B15" s="84"/>
      <c r="C15" s="4"/>
      <c r="D15" s="4"/>
      <c r="E15" s="91"/>
    </row>
    <row r="16" spans="1:5" s="10" customFormat="1">
      <c r="A16" s="84" t="s">
        <v>273</v>
      </c>
      <c r="B16" s="84"/>
      <c r="C16" s="4"/>
      <c r="D16" s="4"/>
      <c r="E16" s="91"/>
    </row>
    <row r="17" spans="1:5" s="10" customFormat="1" ht="17.25" customHeight="1">
      <c r="A17" s="95" t="s">
        <v>317</v>
      </c>
      <c r="B17" s="84"/>
      <c r="C17" s="4"/>
      <c r="D17" s="4"/>
      <c r="E17" s="91"/>
    </row>
    <row r="18" spans="1:5" s="10" customFormat="1" ht="18" customHeight="1">
      <c r="A18" s="95" t="s">
        <v>318</v>
      </c>
      <c r="B18" s="84"/>
      <c r="C18" s="4"/>
      <c r="D18" s="4"/>
      <c r="E18" s="91"/>
    </row>
    <row r="19" spans="1:5" s="10" customFormat="1">
      <c r="A19" s="84" t="s">
        <v>273</v>
      </c>
      <c r="B19" s="84"/>
      <c r="C19" s="4"/>
      <c r="D19" s="4"/>
      <c r="E19" s="91"/>
    </row>
    <row r="20" spans="1:5" s="10" customFormat="1">
      <c r="A20" s="84" t="s">
        <v>273</v>
      </c>
      <c r="B20" s="84"/>
      <c r="C20" s="4"/>
      <c r="D20" s="4"/>
      <c r="E20" s="91"/>
    </row>
    <row r="21" spans="1:5" s="10" customFormat="1">
      <c r="A21" s="84" t="s">
        <v>273</v>
      </c>
      <c r="B21" s="84"/>
      <c r="C21" s="4"/>
      <c r="D21" s="4"/>
      <c r="E21" s="91"/>
    </row>
    <row r="22" spans="1:5" s="10" customFormat="1">
      <c r="A22" s="84" t="s">
        <v>273</v>
      </c>
      <c r="B22" s="84"/>
      <c r="C22" s="4"/>
      <c r="D22" s="4"/>
      <c r="E22" s="91"/>
    </row>
    <row r="23" spans="1:5" s="10" customFormat="1">
      <c r="A23" s="84" t="s">
        <v>273</v>
      </c>
      <c r="B23" s="84"/>
      <c r="C23" s="4"/>
      <c r="D23" s="4"/>
      <c r="E23" s="91"/>
    </row>
    <row r="24" spans="1:5" s="3" customFormat="1">
      <c r="A24" s="85"/>
      <c r="B24" s="85"/>
      <c r="C24" s="4"/>
      <c r="D24" s="4"/>
      <c r="E24" s="92"/>
    </row>
    <row r="25" spans="1:5">
      <c r="A25" s="96"/>
      <c r="B25" s="96" t="s">
        <v>321</v>
      </c>
      <c r="C25" s="83">
        <f>SUM(C10:C24)</f>
        <v>0</v>
      </c>
      <c r="D25" s="83">
        <f>SUM(D10:D24)</f>
        <v>0</v>
      </c>
      <c r="E25" s="93"/>
    </row>
    <row r="26" spans="1:5">
      <c r="A26" s="43"/>
      <c r="B26" s="43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6" t="s">
        <v>397</v>
      </c>
    </row>
    <row r="30" spans="1:5">
      <c r="A30" s="196"/>
    </row>
    <row r="31" spans="1:5">
      <c r="A31" s="196" t="s">
        <v>338</v>
      </c>
    </row>
    <row r="32" spans="1:5" s="23" customFormat="1" ht="12.75"/>
    <row r="33" spans="1:9">
      <c r="A33" s="66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6"/>
      <c r="B36" s="66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3"/>
      <c r="B38" s="63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view="pageBreakPreview" topLeftCell="A28" zoomScale="80" zoomScaleSheetLayoutView="80" workbookViewId="0">
      <selection activeCell="G55" sqref="G55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71" t="s">
        <v>438</v>
      </c>
      <c r="B1" s="71"/>
      <c r="C1" s="74"/>
      <c r="D1" s="74"/>
      <c r="E1" s="74"/>
      <c r="F1" s="74"/>
      <c r="G1" s="258"/>
      <c r="H1" s="258"/>
      <c r="I1" s="601" t="s">
        <v>109</v>
      </c>
      <c r="J1" s="601"/>
    </row>
    <row r="2" spans="1:10" ht="15">
      <c r="A2" s="73" t="s">
        <v>140</v>
      </c>
      <c r="B2" s="71"/>
      <c r="C2" s="74"/>
      <c r="D2" s="74"/>
      <c r="E2" s="74"/>
      <c r="F2" s="74"/>
      <c r="G2" s="258"/>
      <c r="H2" s="258"/>
      <c r="I2" s="599" t="str">
        <f>'ფორმა N1'!K2</f>
        <v>01/01/-2019-31/12/2019</v>
      </c>
      <c r="J2" s="599"/>
    </row>
    <row r="3" spans="1:10" ht="15">
      <c r="A3" s="73"/>
      <c r="B3" s="73"/>
      <c r="C3" s="71"/>
      <c r="D3" s="71"/>
      <c r="E3" s="71"/>
      <c r="F3" s="71"/>
      <c r="G3" s="258"/>
      <c r="H3" s="258"/>
      <c r="I3" s="258"/>
    </row>
    <row r="4" spans="1:10" ht="15">
      <c r="A4" s="74" t="s">
        <v>269</v>
      </c>
      <c r="B4" s="74"/>
      <c r="C4" s="74"/>
      <c r="D4" s="74"/>
      <c r="E4" s="74"/>
      <c r="F4" s="74"/>
      <c r="G4" s="73"/>
      <c r="H4" s="73"/>
      <c r="I4" s="73"/>
    </row>
    <row r="5" spans="1:10" ht="15">
      <c r="A5" s="418" t="str">
        <f>'ფორმა N1'!A5</f>
        <v>პ/გ "ქრისტიან-დემოოკრატიული მოძრაობა"</v>
      </c>
      <c r="B5" s="77"/>
      <c r="C5" s="77"/>
      <c r="D5" s="77"/>
      <c r="E5" s="77"/>
      <c r="F5" s="77"/>
      <c r="G5" s="78"/>
      <c r="H5" s="78"/>
      <c r="I5" s="78"/>
    </row>
    <row r="6" spans="1:10" ht="15">
      <c r="A6" s="74"/>
      <c r="B6" s="74"/>
      <c r="C6" s="74"/>
      <c r="D6" s="74"/>
      <c r="E6" s="74"/>
      <c r="F6" s="74"/>
      <c r="G6" s="73"/>
      <c r="H6" s="73"/>
      <c r="I6" s="73"/>
    </row>
    <row r="7" spans="1:10" ht="15">
      <c r="A7" s="257"/>
      <c r="B7" s="257"/>
      <c r="C7" s="257"/>
      <c r="D7" s="257"/>
      <c r="E7" s="257"/>
      <c r="F7" s="257"/>
      <c r="G7" s="75"/>
      <c r="H7" s="75"/>
      <c r="I7" s="75"/>
    </row>
    <row r="8" spans="1:10" ht="45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331</v>
      </c>
      <c r="F8" s="87" t="s">
        <v>335</v>
      </c>
      <c r="G8" s="76" t="s">
        <v>10</v>
      </c>
      <c r="H8" s="76" t="s">
        <v>9</v>
      </c>
      <c r="I8" s="76" t="s">
        <v>376</v>
      </c>
      <c r="J8" s="212" t="s">
        <v>334</v>
      </c>
    </row>
    <row r="9" spans="1:10" ht="18">
      <c r="A9" s="95">
        <v>1</v>
      </c>
      <c r="B9" s="429" t="s">
        <v>519</v>
      </c>
      <c r="C9" s="430" t="s">
        <v>520</v>
      </c>
      <c r="D9" s="431" t="s">
        <v>521</v>
      </c>
      <c r="E9" s="15" t="s">
        <v>522</v>
      </c>
      <c r="F9" s="95" t="s">
        <v>334</v>
      </c>
      <c r="G9" s="432">
        <v>650.57000000000005</v>
      </c>
      <c r="H9" s="432">
        <v>650.57000000000005</v>
      </c>
      <c r="I9" s="432">
        <v>125.05</v>
      </c>
      <c r="J9" s="212" t="s">
        <v>0</v>
      </c>
    </row>
    <row r="10" spans="1:10" ht="15">
      <c r="A10" s="95">
        <v>2</v>
      </c>
      <c r="B10" s="433" t="s">
        <v>519</v>
      </c>
      <c r="C10" s="433" t="s">
        <v>520</v>
      </c>
      <c r="D10" s="431" t="s">
        <v>521</v>
      </c>
      <c r="E10" s="15" t="s">
        <v>522</v>
      </c>
      <c r="F10" s="95" t="s">
        <v>334</v>
      </c>
      <c r="G10" s="434">
        <v>1280</v>
      </c>
      <c r="H10" s="434">
        <v>1280</v>
      </c>
      <c r="I10" s="434">
        <v>250.88</v>
      </c>
    </row>
    <row r="11" spans="1:10" ht="15">
      <c r="A11" s="95">
        <v>3</v>
      </c>
      <c r="B11" s="433" t="s">
        <v>523</v>
      </c>
      <c r="C11" s="433" t="s">
        <v>524</v>
      </c>
      <c r="D11" s="435" t="s">
        <v>525</v>
      </c>
      <c r="E11" s="15" t="s">
        <v>526</v>
      </c>
      <c r="F11" s="95" t="s">
        <v>334</v>
      </c>
      <c r="G11" s="434">
        <v>2000</v>
      </c>
      <c r="H11" s="434">
        <v>2000</v>
      </c>
      <c r="I11" s="434">
        <v>400</v>
      </c>
    </row>
    <row r="12" spans="1:10" ht="30">
      <c r="A12" s="95">
        <v>4</v>
      </c>
      <c r="B12" s="433" t="s">
        <v>527</v>
      </c>
      <c r="C12" s="433" t="s">
        <v>528</v>
      </c>
      <c r="D12" s="435" t="s">
        <v>529</v>
      </c>
      <c r="E12" s="436" t="s">
        <v>530</v>
      </c>
      <c r="F12" s="95" t="s">
        <v>334</v>
      </c>
      <c r="G12" s="434">
        <v>385</v>
      </c>
      <c r="H12" s="434">
        <v>385</v>
      </c>
      <c r="I12" s="434">
        <v>75.459999999999994</v>
      </c>
    </row>
    <row r="13" spans="1:10" ht="15">
      <c r="A13" s="95">
        <v>5</v>
      </c>
      <c r="B13" s="437" t="s">
        <v>531</v>
      </c>
      <c r="C13" s="437" t="s">
        <v>532</v>
      </c>
      <c r="D13" s="435" t="s">
        <v>533</v>
      </c>
      <c r="E13" s="438" t="s">
        <v>534</v>
      </c>
      <c r="F13" s="95" t="s">
        <v>334</v>
      </c>
      <c r="G13" s="434">
        <v>6051.02</v>
      </c>
      <c r="H13" s="434">
        <v>6051.02</v>
      </c>
      <c r="I13" s="434">
        <v>1186</v>
      </c>
    </row>
    <row r="14" spans="1:10" ht="15">
      <c r="A14" s="95">
        <v>6</v>
      </c>
      <c r="B14" s="433" t="s">
        <v>535</v>
      </c>
      <c r="C14" s="433" t="s">
        <v>536</v>
      </c>
      <c r="D14" s="435">
        <v>61001014945</v>
      </c>
      <c r="E14" s="438" t="s">
        <v>526</v>
      </c>
      <c r="F14" s="95" t="s">
        <v>334</v>
      </c>
      <c r="G14" s="434">
        <v>1000</v>
      </c>
      <c r="H14" s="434">
        <v>1000</v>
      </c>
      <c r="I14" s="434">
        <v>196</v>
      </c>
    </row>
    <row r="15" spans="1:10" ht="15">
      <c r="A15" s="95">
        <v>7</v>
      </c>
      <c r="B15" s="433" t="s">
        <v>537</v>
      </c>
      <c r="C15" s="433" t="s">
        <v>538</v>
      </c>
      <c r="D15" s="435" t="s">
        <v>539</v>
      </c>
      <c r="E15" s="438" t="s">
        <v>526</v>
      </c>
      <c r="F15" s="95" t="s">
        <v>334</v>
      </c>
      <c r="G15" s="434">
        <v>687.5</v>
      </c>
      <c r="H15" s="434">
        <v>687.5</v>
      </c>
      <c r="I15" s="434">
        <f t="shared" ref="I15:I19" si="0">G15*20%</f>
        <v>137.5</v>
      </c>
    </row>
    <row r="16" spans="1:10" ht="15">
      <c r="A16" s="95">
        <v>8</v>
      </c>
      <c r="B16" s="433" t="s">
        <v>540</v>
      </c>
      <c r="C16" s="433" t="s">
        <v>541</v>
      </c>
      <c r="D16" s="435" t="s">
        <v>542</v>
      </c>
      <c r="E16" s="438" t="s">
        <v>526</v>
      </c>
      <c r="F16" s="95" t="s">
        <v>334</v>
      </c>
      <c r="G16" s="439">
        <v>687.5</v>
      </c>
      <c r="H16" s="439">
        <v>687.5</v>
      </c>
      <c r="I16" s="434">
        <v>134.75</v>
      </c>
    </row>
    <row r="17" spans="1:9" ht="15">
      <c r="A17" s="95">
        <v>9</v>
      </c>
      <c r="B17" s="440" t="s">
        <v>543</v>
      </c>
      <c r="C17" s="440" t="s">
        <v>544</v>
      </c>
      <c r="D17" s="435" t="s">
        <v>545</v>
      </c>
      <c r="E17" s="441" t="s">
        <v>546</v>
      </c>
      <c r="F17" s="95" t="s">
        <v>334</v>
      </c>
      <c r="G17" s="442">
        <v>2375</v>
      </c>
      <c r="H17" s="442">
        <v>2375</v>
      </c>
      <c r="I17" s="434">
        <v>475</v>
      </c>
    </row>
    <row r="18" spans="1:9" ht="15">
      <c r="A18" s="95">
        <v>10</v>
      </c>
      <c r="B18" s="443" t="s">
        <v>547</v>
      </c>
      <c r="C18" s="443" t="s">
        <v>548</v>
      </c>
      <c r="D18" s="435" t="s">
        <v>549</v>
      </c>
      <c r="E18" s="438" t="s">
        <v>550</v>
      </c>
      <c r="F18" s="95" t="s">
        <v>334</v>
      </c>
      <c r="G18" s="434">
        <v>1250</v>
      </c>
      <c r="H18" s="434">
        <v>1250</v>
      </c>
      <c r="I18" s="434">
        <f t="shared" si="0"/>
        <v>250</v>
      </c>
    </row>
    <row r="19" spans="1:9" ht="30">
      <c r="A19" s="95">
        <v>11</v>
      </c>
      <c r="B19" s="444" t="s">
        <v>551</v>
      </c>
      <c r="C19" s="444" t="s">
        <v>552</v>
      </c>
      <c r="D19" s="435" t="s">
        <v>553</v>
      </c>
      <c r="E19" s="438" t="s">
        <v>530</v>
      </c>
      <c r="F19" s="95" t="s">
        <v>334</v>
      </c>
      <c r="G19" s="434">
        <v>1000</v>
      </c>
      <c r="H19" s="434">
        <v>1000</v>
      </c>
      <c r="I19" s="434">
        <f t="shared" si="0"/>
        <v>200</v>
      </c>
    </row>
    <row r="20" spans="1:9" ht="15">
      <c r="A20" s="95">
        <v>12</v>
      </c>
      <c r="B20" s="444" t="s">
        <v>554</v>
      </c>
      <c r="C20" s="444" t="s">
        <v>555</v>
      </c>
      <c r="D20" s="435" t="s">
        <v>556</v>
      </c>
      <c r="E20" s="438" t="s">
        <v>557</v>
      </c>
      <c r="F20" s="95" t="s">
        <v>334</v>
      </c>
      <c r="G20" s="445">
        <v>1020.4</v>
      </c>
      <c r="H20" s="445">
        <v>1020.4</v>
      </c>
      <c r="I20" s="434">
        <v>200</v>
      </c>
    </row>
    <row r="21" spans="1:9" ht="15">
      <c r="A21" s="95">
        <v>13</v>
      </c>
      <c r="B21" s="444" t="s">
        <v>558</v>
      </c>
      <c r="C21" s="444" t="s">
        <v>559</v>
      </c>
      <c r="D21" s="435" t="s">
        <v>560</v>
      </c>
      <c r="E21" s="438" t="s">
        <v>561</v>
      </c>
      <c r="F21" s="95" t="s">
        <v>334</v>
      </c>
      <c r="G21" s="434">
        <v>625</v>
      </c>
      <c r="H21" s="434">
        <v>625</v>
      </c>
      <c r="I21" s="434">
        <v>122.5</v>
      </c>
    </row>
    <row r="22" spans="1:9" ht="15">
      <c r="A22" s="95">
        <v>14</v>
      </c>
      <c r="B22" s="443" t="s">
        <v>562</v>
      </c>
      <c r="C22" s="443" t="s">
        <v>563</v>
      </c>
      <c r="D22" s="435" t="s">
        <v>564</v>
      </c>
      <c r="E22" s="438" t="s">
        <v>561</v>
      </c>
      <c r="F22" s="95" t="s">
        <v>334</v>
      </c>
      <c r="G22" s="434">
        <v>1250</v>
      </c>
      <c r="H22" s="434">
        <v>1250</v>
      </c>
      <c r="I22" s="434">
        <v>245</v>
      </c>
    </row>
    <row r="23" spans="1:9" ht="15">
      <c r="A23" s="95">
        <v>15</v>
      </c>
      <c r="B23" s="443" t="s">
        <v>558</v>
      </c>
      <c r="C23" s="443" t="s">
        <v>565</v>
      </c>
      <c r="D23" s="435" t="s">
        <v>566</v>
      </c>
      <c r="E23" s="438" t="s">
        <v>567</v>
      </c>
      <c r="F23" s="95" t="s">
        <v>334</v>
      </c>
      <c r="G23" s="434">
        <v>3062</v>
      </c>
      <c r="H23" s="434">
        <v>3062</v>
      </c>
      <c r="I23" s="434">
        <v>600.15</v>
      </c>
    </row>
    <row r="24" spans="1:9" ht="15">
      <c r="A24" s="95"/>
      <c r="B24" s="443" t="s">
        <v>568</v>
      </c>
      <c r="C24" s="443" t="s">
        <v>569</v>
      </c>
      <c r="D24" s="435" t="s">
        <v>570</v>
      </c>
      <c r="E24" s="438" t="s">
        <v>571</v>
      </c>
      <c r="F24" s="95" t="s">
        <v>334</v>
      </c>
      <c r="G24" s="434">
        <v>1250</v>
      </c>
      <c r="H24" s="434">
        <v>1250</v>
      </c>
      <c r="I24" s="434">
        <v>245</v>
      </c>
    </row>
    <row r="25" spans="1:9" ht="15">
      <c r="A25" s="95"/>
      <c r="B25" s="443" t="s">
        <v>572</v>
      </c>
      <c r="C25" s="443" t="s">
        <v>573</v>
      </c>
      <c r="D25" s="435" t="s">
        <v>574</v>
      </c>
      <c r="E25" s="15" t="s">
        <v>526</v>
      </c>
      <c r="F25" s="95" t="s">
        <v>334</v>
      </c>
      <c r="G25" s="434">
        <v>625</v>
      </c>
      <c r="H25" s="434">
        <v>625</v>
      </c>
      <c r="I25" s="434">
        <v>122.5</v>
      </c>
    </row>
    <row r="26" spans="1:9" ht="15">
      <c r="A26" s="95"/>
      <c r="B26" s="443" t="s">
        <v>575</v>
      </c>
      <c r="C26" s="443" t="s">
        <v>576</v>
      </c>
      <c r="D26" s="435" t="s">
        <v>577</v>
      </c>
      <c r="E26" s="15" t="s">
        <v>578</v>
      </c>
      <c r="F26" s="95" t="s">
        <v>334</v>
      </c>
      <c r="G26" s="434">
        <v>1276</v>
      </c>
      <c r="H26" s="434">
        <v>1276</v>
      </c>
      <c r="I26" s="446">
        <v>250.1</v>
      </c>
    </row>
    <row r="27" spans="1:9" ht="15">
      <c r="A27" s="95"/>
      <c r="B27" s="443" t="s">
        <v>579</v>
      </c>
      <c r="C27" s="443" t="s">
        <v>580</v>
      </c>
      <c r="D27" s="435" t="s">
        <v>581</v>
      </c>
      <c r="E27" s="15" t="s">
        <v>578</v>
      </c>
      <c r="F27" s="95" t="s">
        <v>334</v>
      </c>
      <c r="G27" s="447">
        <v>1375</v>
      </c>
      <c r="H27" s="448">
        <v>1375</v>
      </c>
      <c r="I27" s="448">
        <v>275</v>
      </c>
    </row>
    <row r="28" spans="1:9" ht="30">
      <c r="A28" s="95"/>
      <c r="B28" s="443" t="s">
        <v>582</v>
      </c>
      <c r="C28" s="443" t="s">
        <v>583</v>
      </c>
      <c r="D28" s="435" t="s">
        <v>584</v>
      </c>
      <c r="E28" s="15" t="s">
        <v>571</v>
      </c>
      <c r="F28" s="95" t="s">
        <v>334</v>
      </c>
      <c r="G28" s="447">
        <v>1250</v>
      </c>
      <c r="H28" s="448">
        <v>1250</v>
      </c>
      <c r="I28" s="448">
        <v>250</v>
      </c>
    </row>
    <row r="29" spans="1:9" ht="15">
      <c r="A29" s="95"/>
      <c r="B29" s="437" t="s">
        <v>519</v>
      </c>
      <c r="C29" s="433" t="s">
        <v>520</v>
      </c>
      <c r="D29" s="449" t="s">
        <v>521</v>
      </c>
      <c r="E29" s="15" t="s">
        <v>522</v>
      </c>
      <c r="F29" s="95" t="s">
        <v>334</v>
      </c>
      <c r="G29" s="434">
        <v>1280</v>
      </c>
      <c r="H29" s="434">
        <v>1280</v>
      </c>
      <c r="I29" s="434">
        <v>250.88</v>
      </c>
    </row>
    <row r="30" spans="1:9" ht="15">
      <c r="A30" s="95"/>
      <c r="B30" s="437" t="s">
        <v>523</v>
      </c>
      <c r="C30" s="433" t="s">
        <v>524</v>
      </c>
      <c r="D30" s="435" t="s">
        <v>525</v>
      </c>
      <c r="E30" s="15" t="s">
        <v>526</v>
      </c>
      <c r="F30" s="95" t="s">
        <v>334</v>
      </c>
      <c r="G30" s="434">
        <v>1000</v>
      </c>
      <c r="H30" s="434">
        <v>1000</v>
      </c>
      <c r="I30" s="434">
        <f t="shared" ref="I30:I45" si="1">G30*20%</f>
        <v>200</v>
      </c>
    </row>
    <row r="31" spans="1:9" ht="30">
      <c r="A31" s="95"/>
      <c r="B31" s="437" t="s">
        <v>527</v>
      </c>
      <c r="C31" s="433" t="s">
        <v>528</v>
      </c>
      <c r="D31" s="450" t="s">
        <v>529</v>
      </c>
      <c r="E31" s="436" t="s">
        <v>530</v>
      </c>
      <c r="F31" s="95" t="s">
        <v>334</v>
      </c>
      <c r="G31" s="434">
        <v>385</v>
      </c>
      <c r="H31" s="434">
        <v>385</v>
      </c>
      <c r="I31" s="434">
        <v>75.459999999999994</v>
      </c>
    </row>
    <row r="32" spans="1:9" ht="15">
      <c r="A32" s="95"/>
      <c r="B32" s="437" t="s">
        <v>531</v>
      </c>
      <c r="C32" s="437" t="s">
        <v>532</v>
      </c>
      <c r="D32" s="450" t="s">
        <v>533</v>
      </c>
      <c r="E32" s="438" t="s">
        <v>534</v>
      </c>
      <c r="F32" s="95" t="s">
        <v>334</v>
      </c>
      <c r="G32" s="434">
        <v>2551.02</v>
      </c>
      <c r="H32" s="434">
        <v>2551.02</v>
      </c>
      <c r="I32" s="434">
        <v>500</v>
      </c>
    </row>
    <row r="33" spans="1:9" ht="15">
      <c r="A33" s="95"/>
      <c r="B33" s="437" t="s">
        <v>535</v>
      </c>
      <c r="C33" s="433" t="s">
        <v>536</v>
      </c>
      <c r="D33" s="450">
        <v>61001014945</v>
      </c>
      <c r="E33" s="438" t="s">
        <v>526</v>
      </c>
      <c r="F33" s="95" t="s">
        <v>334</v>
      </c>
      <c r="G33" s="434">
        <v>1000</v>
      </c>
      <c r="H33" s="434">
        <v>1000</v>
      </c>
      <c r="I33" s="434">
        <v>196</v>
      </c>
    </row>
    <row r="34" spans="1:9" ht="15">
      <c r="A34" s="95"/>
      <c r="B34" s="437" t="s">
        <v>537</v>
      </c>
      <c r="C34" s="433" t="s">
        <v>538</v>
      </c>
      <c r="D34" s="450" t="s">
        <v>539</v>
      </c>
      <c r="E34" s="438" t="s">
        <v>526</v>
      </c>
      <c r="F34" s="95" t="s">
        <v>334</v>
      </c>
      <c r="G34" s="434">
        <v>687.5</v>
      </c>
      <c r="H34" s="434">
        <v>687.5</v>
      </c>
      <c r="I34" s="434">
        <f t="shared" si="1"/>
        <v>137.5</v>
      </c>
    </row>
    <row r="35" spans="1:9" ht="15">
      <c r="A35" s="95"/>
      <c r="B35" s="437" t="s">
        <v>540</v>
      </c>
      <c r="C35" s="433" t="s">
        <v>541</v>
      </c>
      <c r="D35" s="450" t="s">
        <v>542</v>
      </c>
      <c r="E35" s="438" t="s">
        <v>526</v>
      </c>
      <c r="F35" s="95" t="s">
        <v>334</v>
      </c>
      <c r="G35" s="439">
        <v>687.5</v>
      </c>
      <c r="H35" s="439">
        <v>687.5</v>
      </c>
      <c r="I35" s="434">
        <v>134.75</v>
      </c>
    </row>
    <row r="36" spans="1:9" ht="15">
      <c r="A36" s="95"/>
      <c r="B36" s="451" t="s">
        <v>543</v>
      </c>
      <c r="C36" s="440" t="s">
        <v>544</v>
      </c>
      <c r="D36" s="450" t="s">
        <v>545</v>
      </c>
      <c r="E36" s="441" t="s">
        <v>546</v>
      </c>
      <c r="F36" s="95" t="s">
        <v>334</v>
      </c>
      <c r="G36" s="442">
        <v>1500</v>
      </c>
      <c r="H36" s="442">
        <v>1500</v>
      </c>
      <c r="I36" s="434">
        <f t="shared" si="1"/>
        <v>300</v>
      </c>
    </row>
    <row r="37" spans="1:9" ht="15">
      <c r="A37" s="95"/>
      <c r="B37" s="452" t="s">
        <v>547</v>
      </c>
      <c r="C37" s="443" t="s">
        <v>548</v>
      </c>
      <c r="D37" s="450" t="s">
        <v>549</v>
      </c>
      <c r="E37" s="438" t="s">
        <v>550</v>
      </c>
      <c r="F37" s="95" t="s">
        <v>334</v>
      </c>
      <c r="G37" s="434">
        <v>1250</v>
      </c>
      <c r="H37" s="434">
        <v>1250</v>
      </c>
      <c r="I37" s="434">
        <f t="shared" si="1"/>
        <v>250</v>
      </c>
    </row>
    <row r="38" spans="1:9" ht="30">
      <c r="A38" s="95"/>
      <c r="B38" s="453" t="s">
        <v>551</v>
      </c>
      <c r="C38" s="444" t="s">
        <v>552</v>
      </c>
      <c r="D38" s="450" t="s">
        <v>553</v>
      </c>
      <c r="E38" s="438" t="s">
        <v>530</v>
      </c>
      <c r="F38" s="95" t="s">
        <v>334</v>
      </c>
      <c r="G38" s="434">
        <v>1000</v>
      </c>
      <c r="H38" s="434">
        <v>1000</v>
      </c>
      <c r="I38" s="434">
        <f t="shared" si="1"/>
        <v>200</v>
      </c>
    </row>
    <row r="39" spans="1:9" ht="15">
      <c r="A39" s="95"/>
      <c r="B39" s="453" t="s">
        <v>554</v>
      </c>
      <c r="C39" s="444" t="s">
        <v>555</v>
      </c>
      <c r="D39" s="450" t="s">
        <v>556</v>
      </c>
      <c r="E39" s="438" t="s">
        <v>557</v>
      </c>
      <c r="F39" s="95" t="s">
        <v>334</v>
      </c>
      <c r="G39" s="445">
        <v>1020.4</v>
      </c>
      <c r="H39" s="445">
        <v>1020.4</v>
      </c>
      <c r="I39" s="434">
        <v>200</v>
      </c>
    </row>
    <row r="40" spans="1:9" ht="15">
      <c r="A40" s="95"/>
      <c r="B40" s="453" t="s">
        <v>558</v>
      </c>
      <c r="C40" s="444" t="s">
        <v>559</v>
      </c>
      <c r="D40" s="450" t="s">
        <v>560</v>
      </c>
      <c r="E40" s="438" t="s">
        <v>561</v>
      </c>
      <c r="F40" s="95" t="s">
        <v>334</v>
      </c>
      <c r="G40" s="434">
        <v>625</v>
      </c>
      <c r="H40" s="434">
        <v>625</v>
      </c>
      <c r="I40" s="434">
        <f t="shared" si="1"/>
        <v>125</v>
      </c>
    </row>
    <row r="41" spans="1:9" ht="15">
      <c r="A41" s="95"/>
      <c r="B41" s="452" t="s">
        <v>562</v>
      </c>
      <c r="C41" s="443" t="s">
        <v>563</v>
      </c>
      <c r="D41" s="450" t="s">
        <v>564</v>
      </c>
      <c r="E41" s="438" t="s">
        <v>561</v>
      </c>
      <c r="F41" s="95" t="s">
        <v>334</v>
      </c>
      <c r="G41" s="434">
        <v>1250</v>
      </c>
      <c r="H41" s="434">
        <v>1250</v>
      </c>
      <c r="I41" s="434">
        <v>245</v>
      </c>
    </row>
    <row r="42" spans="1:9" ht="15">
      <c r="A42" s="95"/>
      <c r="B42" s="452" t="s">
        <v>558</v>
      </c>
      <c r="C42" s="443" t="s">
        <v>565</v>
      </c>
      <c r="D42" s="450" t="s">
        <v>566</v>
      </c>
      <c r="E42" s="438" t="s">
        <v>567</v>
      </c>
      <c r="F42" s="95" t="s">
        <v>334</v>
      </c>
      <c r="G42" s="434">
        <f>127.55+1913.26</f>
        <v>2040.81</v>
      </c>
      <c r="H42" s="434">
        <f>127.55+1913.26</f>
        <v>2040.81</v>
      </c>
      <c r="I42" s="434">
        <v>400</v>
      </c>
    </row>
    <row r="43" spans="1:9" ht="15">
      <c r="A43" s="95"/>
      <c r="B43" s="452" t="s">
        <v>568</v>
      </c>
      <c r="C43" s="443" t="s">
        <v>569</v>
      </c>
      <c r="D43" s="450" t="s">
        <v>570</v>
      </c>
      <c r="E43" s="438" t="s">
        <v>571</v>
      </c>
      <c r="F43" s="95" t="s">
        <v>334</v>
      </c>
      <c r="G43" s="434">
        <v>1250</v>
      </c>
      <c r="H43" s="434">
        <v>1250</v>
      </c>
      <c r="I43" s="434">
        <v>245</v>
      </c>
    </row>
    <row r="44" spans="1:9" ht="15">
      <c r="A44" s="95"/>
      <c r="B44" s="452" t="s">
        <v>585</v>
      </c>
      <c r="C44" s="443" t="s">
        <v>586</v>
      </c>
      <c r="D44" s="450" t="s">
        <v>581</v>
      </c>
      <c r="E44" s="15" t="s">
        <v>578</v>
      </c>
      <c r="F44" s="95" t="s">
        <v>334</v>
      </c>
      <c r="G44" s="434">
        <v>1375</v>
      </c>
      <c r="H44" s="434">
        <v>1375</v>
      </c>
      <c r="I44" s="446">
        <f t="shared" si="1"/>
        <v>275</v>
      </c>
    </row>
    <row r="45" spans="1:9" ht="30">
      <c r="A45" s="95"/>
      <c r="B45" s="454" t="s">
        <v>587</v>
      </c>
      <c r="C45" s="455" t="s">
        <v>583</v>
      </c>
      <c r="D45" s="450" t="s">
        <v>584</v>
      </c>
      <c r="E45" s="15" t="s">
        <v>571</v>
      </c>
      <c r="F45" s="95" t="s">
        <v>334</v>
      </c>
      <c r="G45" s="456">
        <v>1250</v>
      </c>
      <c r="H45" s="456">
        <v>1250</v>
      </c>
      <c r="I45" s="446">
        <f t="shared" si="1"/>
        <v>250</v>
      </c>
    </row>
    <row r="46" spans="1:9" ht="30">
      <c r="A46" s="95"/>
      <c r="B46" s="452" t="s">
        <v>558</v>
      </c>
      <c r="C46" s="443" t="s">
        <v>565</v>
      </c>
      <c r="D46" s="450" t="s">
        <v>566</v>
      </c>
      <c r="E46" s="15" t="s">
        <v>567</v>
      </c>
      <c r="F46" s="95" t="s">
        <v>334</v>
      </c>
      <c r="G46" s="447">
        <v>200</v>
      </c>
      <c r="H46" s="448">
        <v>200</v>
      </c>
      <c r="I46" s="448">
        <v>50</v>
      </c>
    </row>
    <row r="47" spans="1:9" ht="15">
      <c r="A47" s="95"/>
      <c r="B47" s="437" t="s">
        <v>523</v>
      </c>
      <c r="C47" s="433" t="s">
        <v>524</v>
      </c>
      <c r="D47" s="450" t="s">
        <v>525</v>
      </c>
      <c r="E47" s="15" t="s">
        <v>526</v>
      </c>
      <c r="F47" s="95" t="s">
        <v>334</v>
      </c>
      <c r="G47" s="434">
        <v>1000</v>
      </c>
      <c r="H47" s="434">
        <v>1000</v>
      </c>
      <c r="I47" s="434">
        <f>G47*20%</f>
        <v>200</v>
      </c>
    </row>
    <row r="48" spans="1:9" ht="15">
      <c r="A48" s="95"/>
      <c r="B48" s="457"/>
      <c r="C48" s="95"/>
      <c r="D48" s="458"/>
      <c r="E48" s="95"/>
      <c r="F48" s="95"/>
      <c r="G48" s="459"/>
      <c r="H48" s="4"/>
      <c r="I48" s="4"/>
    </row>
    <row r="49" spans="1:9" ht="15">
      <c r="A49" s="95"/>
      <c r="B49" s="457"/>
      <c r="C49" s="95"/>
      <c r="D49" s="458"/>
      <c r="E49" s="95"/>
      <c r="F49" s="95"/>
      <c r="G49" s="459"/>
      <c r="H49" s="4"/>
      <c r="I49" s="4"/>
    </row>
    <row r="50" spans="1:9" ht="30">
      <c r="A50" s="95"/>
      <c r="B50" s="457" t="s">
        <v>588</v>
      </c>
      <c r="C50" s="95"/>
      <c r="D50" s="458"/>
      <c r="E50" s="95"/>
      <c r="F50" s="95"/>
      <c r="G50" s="459">
        <f>'[4]ფორმა 5.2'!$G$29+'[2]ფორმა 5.2'!$G$27+'[2]ფორმა 5.2'!$G$30+'[3]ფორმა 5.2'!$G$11</f>
        <v>1228.94</v>
      </c>
      <c r="H50" s="4">
        <f>G50</f>
        <v>1228.94</v>
      </c>
      <c r="I50" s="4"/>
    </row>
    <row r="51" spans="1:9" ht="15">
      <c r="A51" s="95"/>
      <c r="B51" s="457"/>
      <c r="C51" s="95"/>
      <c r="D51" s="458"/>
      <c r="E51" s="95"/>
      <c r="F51" s="95"/>
      <c r="G51" s="536">
        <f>SUM(G9:G50)</f>
        <v>51681.16</v>
      </c>
      <c r="H51" s="536">
        <f t="shared" ref="H51:I51" si="2">SUM(H9:H50)</f>
        <v>51681.16</v>
      </c>
      <c r="I51" s="536">
        <f t="shared" si="2"/>
        <v>9975.48</v>
      </c>
    </row>
    <row r="52" spans="1:9" ht="15">
      <c r="A52" s="95"/>
      <c r="B52" s="457"/>
      <c r="C52" s="95"/>
      <c r="D52" s="458"/>
      <c r="E52" s="95"/>
      <c r="F52" s="95"/>
      <c r="G52" s="459"/>
      <c r="H52" s="4"/>
      <c r="I52" s="4"/>
    </row>
    <row r="53" spans="1:9" ht="15">
      <c r="A53" s="95"/>
      <c r="B53" s="605" t="s">
        <v>589</v>
      </c>
      <c r="C53" s="606"/>
      <c r="D53" s="458"/>
      <c r="E53" s="95"/>
      <c r="F53" s="95"/>
      <c r="G53" s="537">
        <f>'[2]ფორმა 5.2'!$G$29+'[3]ფორმა 5.2'!$G$14</f>
        <v>42800</v>
      </c>
      <c r="H53" s="535">
        <f>G53</f>
        <v>42800</v>
      </c>
      <c r="I53" s="535">
        <f>'[2]ფორმა 5.2'!$I$29+'[3]ფორმა 5.2'!$I$14</f>
        <v>8433.6</v>
      </c>
    </row>
    <row r="54" spans="1:9" ht="15">
      <c r="A54" s="95"/>
      <c r="B54" s="84"/>
      <c r="C54" s="84"/>
      <c r="D54" s="84"/>
      <c r="E54" s="84"/>
      <c r="F54" s="95"/>
      <c r="G54" s="4"/>
      <c r="H54" s="4"/>
      <c r="I54" s="4"/>
    </row>
    <row r="55" spans="1:9" ht="15">
      <c r="A55" s="95"/>
      <c r="B55" s="84"/>
      <c r="C55" s="84"/>
      <c r="D55" s="84"/>
      <c r="E55" s="84"/>
      <c r="F55" s="95"/>
      <c r="G55" s="4"/>
      <c r="H55" s="4"/>
      <c r="I55" s="4"/>
    </row>
    <row r="56" spans="1:9" ht="15">
      <c r="A56" s="84" t="s">
        <v>271</v>
      </c>
      <c r="B56" s="84"/>
      <c r="C56" s="84"/>
      <c r="D56" s="84"/>
      <c r="E56" s="84"/>
      <c r="F56" s="95"/>
      <c r="G56" s="4"/>
      <c r="H56" s="4"/>
      <c r="I56" s="4"/>
    </row>
    <row r="57" spans="1:9" ht="15">
      <c r="A57" s="84"/>
      <c r="B57" s="96"/>
      <c r="C57" s="96"/>
      <c r="D57" s="96"/>
      <c r="E57" s="96"/>
      <c r="F57" s="84" t="s">
        <v>421</v>
      </c>
      <c r="G57" s="538">
        <f>G51+G53</f>
        <v>94481.16</v>
      </c>
      <c r="H57" s="538">
        <f t="shared" ref="H57:I57" si="3">H51+H53</f>
        <v>94481.16</v>
      </c>
      <c r="I57" s="538">
        <f t="shared" si="3"/>
        <v>18409.080000000002</v>
      </c>
    </row>
    <row r="58" spans="1:9" ht="15">
      <c r="A58" s="210"/>
      <c r="B58" s="210"/>
      <c r="C58" s="210"/>
      <c r="D58" s="210"/>
      <c r="E58" s="210"/>
      <c r="F58" s="210"/>
      <c r="G58" s="210"/>
      <c r="H58" s="179"/>
      <c r="I58" s="179"/>
    </row>
    <row r="59" spans="1:9" ht="15">
      <c r="A59" s="211" t="s">
        <v>439</v>
      </c>
      <c r="B59" s="211"/>
      <c r="C59" s="210"/>
      <c r="D59" s="210"/>
      <c r="E59" s="210"/>
      <c r="F59" s="210"/>
      <c r="G59" s="210"/>
      <c r="H59" s="179"/>
      <c r="I59" s="179"/>
    </row>
    <row r="60" spans="1:9" ht="15">
      <c r="A60" s="211"/>
      <c r="B60" s="211"/>
      <c r="C60" s="210"/>
      <c r="D60" s="210"/>
      <c r="E60" s="210"/>
      <c r="F60" s="210"/>
      <c r="G60" s="210"/>
      <c r="H60" s="179"/>
      <c r="I60" s="179"/>
    </row>
    <row r="61" spans="1:9" ht="15">
      <c r="A61" s="211"/>
      <c r="B61" s="211"/>
      <c r="C61" s="179"/>
      <c r="D61" s="179"/>
      <c r="E61" s="179"/>
      <c r="F61" s="179"/>
      <c r="G61" s="179"/>
      <c r="H61" s="179"/>
      <c r="I61" s="179"/>
    </row>
    <row r="62" spans="1:9" ht="15">
      <c r="A62" s="211"/>
      <c r="B62" s="211"/>
      <c r="C62" s="179"/>
      <c r="D62" s="179"/>
      <c r="E62" s="179"/>
      <c r="F62" s="179"/>
      <c r="G62" s="179"/>
      <c r="H62" s="179"/>
      <c r="I62" s="179"/>
    </row>
    <row r="63" spans="1:9">
      <c r="A63" s="208"/>
      <c r="B63" s="208"/>
      <c r="C63" s="208"/>
      <c r="D63" s="208"/>
      <c r="E63" s="208"/>
      <c r="F63" s="208"/>
      <c r="G63" s="208"/>
      <c r="H63" s="208"/>
      <c r="I63" s="208"/>
    </row>
    <row r="64" spans="1:9" ht="15">
      <c r="A64" s="185" t="s">
        <v>107</v>
      </c>
      <c r="B64" s="185"/>
      <c r="C64" s="179"/>
      <c r="D64" s="179"/>
      <c r="E64" s="179"/>
      <c r="F64" s="179"/>
      <c r="G64" s="179"/>
      <c r="H64" s="179"/>
      <c r="I64" s="179"/>
    </row>
    <row r="65" spans="1:9" ht="15">
      <c r="A65" s="179"/>
      <c r="B65" s="179"/>
      <c r="C65" s="179"/>
      <c r="D65" s="179"/>
      <c r="E65" s="179"/>
      <c r="F65" s="179"/>
      <c r="G65" s="179"/>
      <c r="H65" s="179"/>
      <c r="I65" s="179"/>
    </row>
    <row r="66" spans="1:9" ht="15">
      <c r="A66" s="179"/>
      <c r="B66" s="179"/>
      <c r="C66" s="179"/>
      <c r="D66" s="179"/>
      <c r="E66" s="183"/>
      <c r="F66" s="183"/>
      <c r="G66" s="183"/>
      <c r="H66" s="179"/>
      <c r="I66" s="179"/>
    </row>
    <row r="67" spans="1:9" ht="15">
      <c r="A67" s="185"/>
      <c r="B67" s="185"/>
      <c r="C67" s="185" t="s">
        <v>375</v>
      </c>
      <c r="D67" s="185"/>
      <c r="E67" s="185"/>
      <c r="F67" s="185"/>
      <c r="G67" s="185"/>
      <c r="H67" s="179"/>
      <c r="I67" s="179"/>
    </row>
    <row r="68" spans="1:9" ht="15">
      <c r="A68" s="179"/>
      <c r="B68" s="179"/>
      <c r="C68" s="179" t="s">
        <v>374</v>
      </c>
      <c r="D68" s="179"/>
      <c r="E68" s="179"/>
      <c r="F68" s="179"/>
      <c r="G68" s="179"/>
      <c r="H68" s="179"/>
      <c r="I68" s="179"/>
    </row>
    <row r="69" spans="1:9">
      <c r="A69" s="187"/>
      <c r="B69" s="187"/>
      <c r="C69" s="187" t="s">
        <v>139</v>
      </c>
      <c r="D69" s="187"/>
      <c r="E69" s="187"/>
      <c r="F69" s="187"/>
      <c r="G69" s="187"/>
    </row>
  </sheetData>
  <mergeCells count="3">
    <mergeCell ref="I1:J1"/>
    <mergeCell ref="I2:J2"/>
    <mergeCell ref="B53:C53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10:C16 B29:C35 B47:C47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tabSelected="1" view="pageBreakPreview" topLeftCell="A21" zoomScale="80" zoomScaleSheetLayoutView="80" workbookViewId="0">
      <selection activeCell="A42" sqref="A42:XFD42"/>
    </sheetView>
  </sheetViews>
  <sheetFormatPr defaultRowHeight="12.75"/>
  <cols>
    <col min="1" max="1" width="4.42578125" customWidth="1"/>
    <col min="2" max="2" width="17.28515625" customWidth="1"/>
    <col min="3" max="3" width="19" customWidth="1"/>
    <col min="4" max="4" width="18.5703125" customWidth="1"/>
    <col min="5" max="5" width="15.5703125" customWidth="1"/>
    <col min="6" max="6" width="15.140625" customWidth="1"/>
    <col min="7" max="7" width="22.42578125" customWidth="1"/>
    <col min="8" max="8" width="12" customWidth="1"/>
  </cols>
  <sheetData>
    <row r="1" spans="1:9" ht="15">
      <c r="A1" s="71" t="s">
        <v>440</v>
      </c>
      <c r="B1" s="74"/>
      <c r="C1" s="74"/>
      <c r="D1" s="74"/>
      <c r="E1" s="74"/>
      <c r="F1" s="74"/>
      <c r="G1" s="601" t="s">
        <v>109</v>
      </c>
      <c r="H1" s="601"/>
      <c r="I1" s="350"/>
    </row>
    <row r="2" spans="1:9" ht="15">
      <c r="A2" s="73" t="s">
        <v>140</v>
      </c>
      <c r="B2" s="74"/>
      <c r="C2" s="74"/>
      <c r="D2" s="74"/>
      <c r="E2" s="74"/>
      <c r="F2" s="74"/>
      <c r="G2" s="599" t="str">
        <f>'ფორმა N1'!K2</f>
        <v>01/01/-2019-31/12/2019</v>
      </c>
      <c r="H2" s="599"/>
      <c r="I2" s="73"/>
    </row>
    <row r="3" spans="1:9" ht="15">
      <c r="A3" s="73"/>
      <c r="B3" s="73"/>
      <c r="C3" s="73"/>
      <c r="D3" s="73"/>
      <c r="E3" s="73"/>
      <c r="F3" s="73"/>
      <c r="G3" s="258"/>
      <c r="H3" s="258"/>
      <c r="I3" s="350"/>
    </row>
    <row r="4" spans="1:9" ht="15">
      <c r="A4" s="74" t="s">
        <v>269</v>
      </c>
      <c r="B4" s="74"/>
      <c r="C4" s="74"/>
      <c r="D4" s="74"/>
      <c r="E4" s="74"/>
      <c r="F4" s="74"/>
      <c r="G4" s="73"/>
      <c r="H4" s="73"/>
      <c r="I4" s="73"/>
    </row>
    <row r="5" spans="1:9" ht="15">
      <c r="A5" s="418" t="str">
        <f>'ფორმა N1'!A5</f>
        <v>პ/გ "ქრისტიან-დემოოკრატიული მოძრაობა"</v>
      </c>
      <c r="B5" s="77"/>
      <c r="C5" s="77"/>
      <c r="D5" s="77"/>
      <c r="E5" s="77"/>
      <c r="F5" s="77"/>
      <c r="G5" s="78"/>
      <c r="H5" s="78"/>
      <c r="I5" s="78"/>
    </row>
    <row r="6" spans="1:9" ht="15">
      <c r="A6" s="74"/>
      <c r="B6" s="74"/>
      <c r="C6" s="74"/>
      <c r="D6" s="74"/>
      <c r="E6" s="74"/>
      <c r="F6" s="74"/>
      <c r="G6" s="73"/>
      <c r="H6" s="73"/>
      <c r="I6" s="73"/>
    </row>
    <row r="7" spans="1:9" ht="15">
      <c r="A7" s="257"/>
      <c r="B7" s="257"/>
      <c r="C7" s="257"/>
      <c r="D7" s="257"/>
      <c r="E7" s="257"/>
      <c r="F7" s="257"/>
      <c r="G7" s="75"/>
      <c r="H7" s="75"/>
      <c r="I7" s="350"/>
    </row>
    <row r="8" spans="1:9" ht="30">
      <c r="A8" s="346" t="s">
        <v>64</v>
      </c>
      <c r="B8" s="76" t="s">
        <v>326</v>
      </c>
      <c r="C8" s="87" t="s">
        <v>327</v>
      </c>
      <c r="D8" s="87" t="s">
        <v>227</v>
      </c>
      <c r="E8" s="87" t="s">
        <v>330</v>
      </c>
      <c r="F8" s="87" t="s">
        <v>329</v>
      </c>
      <c r="G8" s="87" t="s">
        <v>371</v>
      </c>
      <c r="H8" s="76" t="s">
        <v>10</v>
      </c>
      <c r="I8" s="76" t="s">
        <v>9</v>
      </c>
    </row>
    <row r="9" spans="1:9" ht="15">
      <c r="A9" s="347"/>
      <c r="B9" s="15" t="s">
        <v>591</v>
      </c>
      <c r="C9" s="95" t="s">
        <v>548</v>
      </c>
      <c r="D9" s="460" t="s">
        <v>549</v>
      </c>
      <c r="E9" s="461" t="s">
        <v>644</v>
      </c>
      <c r="F9" s="461" t="s">
        <v>592</v>
      </c>
      <c r="G9" s="542" t="s">
        <v>593</v>
      </c>
      <c r="H9" s="462">
        <v>150</v>
      </c>
      <c r="I9" s="462">
        <v>150</v>
      </c>
    </row>
    <row r="10" spans="1:9" ht="15">
      <c r="A10" s="347"/>
      <c r="B10" s="540" t="s">
        <v>594</v>
      </c>
      <c r="C10" s="463" t="s">
        <v>595</v>
      </c>
      <c r="D10" s="450" t="s">
        <v>533</v>
      </c>
      <c r="E10" s="461" t="s">
        <v>644</v>
      </c>
      <c r="F10" s="461" t="s">
        <v>592</v>
      </c>
      <c r="G10" s="542" t="s">
        <v>596</v>
      </c>
      <c r="H10" s="462">
        <v>100</v>
      </c>
      <c r="I10" s="462">
        <f>H10</f>
        <v>100</v>
      </c>
    </row>
    <row r="11" spans="1:9" ht="15">
      <c r="A11" s="347"/>
      <c r="B11" s="540" t="s">
        <v>597</v>
      </c>
      <c r="C11" s="463" t="s">
        <v>565</v>
      </c>
      <c r="D11" s="450" t="s">
        <v>566</v>
      </c>
      <c r="E11" s="461" t="s">
        <v>644</v>
      </c>
      <c r="F11" s="461" t="s">
        <v>592</v>
      </c>
      <c r="G11" s="542" t="s">
        <v>598</v>
      </c>
      <c r="H11" s="462">
        <v>100</v>
      </c>
      <c r="I11" s="462">
        <f t="shared" ref="I11:I13" si="0">H11</f>
        <v>100</v>
      </c>
    </row>
    <row r="12" spans="1:9" ht="15">
      <c r="A12" s="347"/>
      <c r="B12" s="540" t="s">
        <v>599</v>
      </c>
      <c r="C12" s="463" t="s">
        <v>600</v>
      </c>
      <c r="D12" s="431" t="s">
        <v>545</v>
      </c>
      <c r="E12" s="461" t="s">
        <v>644</v>
      </c>
      <c r="F12" s="461" t="s">
        <v>592</v>
      </c>
      <c r="G12" s="542" t="s">
        <v>598</v>
      </c>
      <c r="H12" s="462">
        <v>100</v>
      </c>
      <c r="I12" s="462">
        <f t="shared" si="0"/>
        <v>100</v>
      </c>
    </row>
    <row r="13" spans="1:9" ht="15">
      <c r="A13" s="347"/>
      <c r="B13" s="15" t="s">
        <v>591</v>
      </c>
      <c r="C13" s="95" t="s">
        <v>548</v>
      </c>
      <c r="D13" s="460" t="s">
        <v>549</v>
      </c>
      <c r="E13" s="461" t="s">
        <v>644</v>
      </c>
      <c r="F13" s="461" t="s">
        <v>592</v>
      </c>
      <c r="G13" s="542" t="s">
        <v>601</v>
      </c>
      <c r="H13" s="462">
        <v>100</v>
      </c>
      <c r="I13" s="462">
        <f t="shared" si="0"/>
        <v>100</v>
      </c>
    </row>
    <row r="14" spans="1:9" ht="16.5">
      <c r="A14" s="347"/>
      <c r="B14" s="541" t="s">
        <v>602</v>
      </c>
      <c r="C14" s="464" t="s">
        <v>603</v>
      </c>
      <c r="D14" s="465" t="s">
        <v>515</v>
      </c>
      <c r="E14" s="461" t="s">
        <v>644</v>
      </c>
      <c r="F14" s="461" t="s">
        <v>592</v>
      </c>
      <c r="G14" s="542" t="s">
        <v>604</v>
      </c>
      <c r="H14" s="466">
        <v>50</v>
      </c>
      <c r="I14" s="466">
        <f>H14</f>
        <v>50</v>
      </c>
    </row>
    <row r="15" spans="1:9" ht="16.5">
      <c r="A15" s="347"/>
      <c r="B15" s="464" t="s">
        <v>605</v>
      </c>
      <c r="C15" s="464" t="s">
        <v>606</v>
      </c>
      <c r="D15" s="465" t="s">
        <v>607</v>
      </c>
      <c r="E15" s="461" t="s">
        <v>644</v>
      </c>
      <c r="F15" s="461" t="s">
        <v>592</v>
      </c>
      <c r="G15" s="542" t="s">
        <v>596</v>
      </c>
      <c r="H15" s="466">
        <v>100</v>
      </c>
      <c r="I15" s="466">
        <f>H15</f>
        <v>100</v>
      </c>
    </row>
    <row r="16" spans="1:9" ht="16.5">
      <c r="A16" s="347"/>
      <c r="B16" s="464" t="s">
        <v>554</v>
      </c>
      <c r="C16" s="464" t="s">
        <v>608</v>
      </c>
      <c r="D16" s="465" t="s">
        <v>609</v>
      </c>
      <c r="E16" s="461" t="s">
        <v>644</v>
      </c>
      <c r="F16" s="461" t="s">
        <v>592</v>
      </c>
      <c r="G16" s="542" t="s">
        <v>596</v>
      </c>
      <c r="H16" s="466">
        <v>100</v>
      </c>
      <c r="I16" s="466">
        <f>H16</f>
        <v>100</v>
      </c>
    </row>
    <row r="17" spans="1:9" ht="15">
      <c r="A17" s="347"/>
      <c r="B17" s="463" t="s">
        <v>597</v>
      </c>
      <c r="C17" s="463" t="s">
        <v>610</v>
      </c>
      <c r="D17" s="450" t="s">
        <v>560</v>
      </c>
      <c r="E17" s="461" t="s">
        <v>644</v>
      </c>
      <c r="F17" s="461" t="s">
        <v>592</v>
      </c>
      <c r="G17" s="542" t="s">
        <v>611</v>
      </c>
      <c r="H17" s="467">
        <v>130</v>
      </c>
      <c r="I17" s="467">
        <v>130</v>
      </c>
    </row>
    <row r="18" spans="1:9" ht="15">
      <c r="A18" s="347"/>
      <c r="B18" s="463" t="s">
        <v>599</v>
      </c>
      <c r="C18" s="463" t="s">
        <v>600</v>
      </c>
      <c r="D18" s="431" t="s">
        <v>545</v>
      </c>
      <c r="E18" s="461" t="s">
        <v>644</v>
      </c>
      <c r="F18" s="461" t="s">
        <v>592</v>
      </c>
      <c r="G18" s="542" t="s">
        <v>611</v>
      </c>
      <c r="H18" s="467">
        <v>130</v>
      </c>
      <c r="I18" s="467">
        <v>130</v>
      </c>
    </row>
    <row r="19" spans="1:9" ht="15">
      <c r="A19" s="347"/>
      <c r="B19" s="463" t="s">
        <v>597</v>
      </c>
      <c r="C19" s="463" t="s">
        <v>610</v>
      </c>
      <c r="D19" s="450" t="s">
        <v>560</v>
      </c>
      <c r="E19" s="461" t="s">
        <v>644</v>
      </c>
      <c r="F19" s="461" t="s">
        <v>592</v>
      </c>
      <c r="G19" s="542" t="s">
        <v>612</v>
      </c>
      <c r="H19" s="467">
        <v>145</v>
      </c>
      <c r="I19" s="467">
        <v>145</v>
      </c>
    </row>
    <row r="20" spans="1:9" ht="15">
      <c r="A20" s="347"/>
      <c r="B20" s="463" t="s">
        <v>599</v>
      </c>
      <c r="C20" s="463" t="s">
        <v>600</v>
      </c>
      <c r="D20" s="431" t="s">
        <v>545</v>
      </c>
      <c r="E20" s="461" t="s">
        <v>644</v>
      </c>
      <c r="F20" s="461" t="s">
        <v>592</v>
      </c>
      <c r="G20" s="542" t="s">
        <v>612</v>
      </c>
      <c r="H20" s="467">
        <v>145</v>
      </c>
      <c r="I20" s="467">
        <v>145</v>
      </c>
    </row>
    <row r="21" spans="1:9" ht="15">
      <c r="A21" s="347"/>
      <c r="B21" s="468" t="s">
        <v>540</v>
      </c>
      <c r="C21" s="468" t="s">
        <v>541</v>
      </c>
      <c r="D21" s="450" t="s">
        <v>542</v>
      </c>
      <c r="E21" s="461" t="s">
        <v>644</v>
      </c>
      <c r="F21" s="461" t="s">
        <v>592</v>
      </c>
      <c r="G21" s="542" t="s">
        <v>613</v>
      </c>
      <c r="H21" s="467">
        <v>130</v>
      </c>
      <c r="I21" s="467">
        <v>130</v>
      </c>
    </row>
    <row r="22" spans="1:9" ht="15">
      <c r="A22" s="347"/>
      <c r="B22" s="468" t="s">
        <v>614</v>
      </c>
      <c r="C22" s="468" t="s">
        <v>524</v>
      </c>
      <c r="D22" s="431" t="s">
        <v>525</v>
      </c>
      <c r="E22" s="461" t="s">
        <v>644</v>
      </c>
      <c r="F22" s="461" t="s">
        <v>592</v>
      </c>
      <c r="G22" s="542" t="s">
        <v>615</v>
      </c>
      <c r="H22" s="467">
        <v>130</v>
      </c>
      <c r="I22" s="467">
        <v>130</v>
      </c>
    </row>
    <row r="23" spans="1:9" ht="15">
      <c r="A23" s="347"/>
      <c r="B23" s="468" t="s">
        <v>568</v>
      </c>
      <c r="C23" s="468" t="s">
        <v>569</v>
      </c>
      <c r="D23" s="450" t="s">
        <v>570</v>
      </c>
      <c r="E23" s="461" t="s">
        <v>644</v>
      </c>
      <c r="F23" s="461" t="s">
        <v>592</v>
      </c>
      <c r="G23" s="542" t="s">
        <v>615</v>
      </c>
      <c r="H23" s="467">
        <v>130</v>
      </c>
      <c r="I23" s="467">
        <v>130</v>
      </c>
    </row>
    <row r="24" spans="1:9" ht="15">
      <c r="A24" s="347"/>
      <c r="B24" s="464" t="s">
        <v>602</v>
      </c>
      <c r="C24" s="464" t="s">
        <v>603</v>
      </c>
      <c r="D24" s="465" t="s">
        <v>515</v>
      </c>
      <c r="E24" s="461" t="s">
        <v>644</v>
      </c>
      <c r="F24" s="461" t="s">
        <v>592</v>
      </c>
      <c r="G24" s="542" t="s">
        <v>615</v>
      </c>
      <c r="H24" s="467">
        <v>130</v>
      </c>
      <c r="I24" s="467">
        <v>130</v>
      </c>
    </row>
    <row r="25" spans="1:9" ht="15">
      <c r="A25" s="347"/>
      <c r="B25" s="464" t="s">
        <v>605</v>
      </c>
      <c r="C25" s="464" t="s">
        <v>606</v>
      </c>
      <c r="D25" s="465" t="s">
        <v>607</v>
      </c>
      <c r="E25" s="461" t="s">
        <v>644</v>
      </c>
      <c r="F25" s="461" t="s">
        <v>592</v>
      </c>
      <c r="G25" s="542" t="s">
        <v>615</v>
      </c>
      <c r="H25" s="467">
        <v>130</v>
      </c>
      <c r="I25" s="467">
        <v>130</v>
      </c>
    </row>
    <row r="26" spans="1:9" ht="15">
      <c r="A26" s="347"/>
      <c r="B26" s="468" t="s">
        <v>551</v>
      </c>
      <c r="C26" s="468" t="s">
        <v>552</v>
      </c>
      <c r="D26" s="431" t="s">
        <v>553</v>
      </c>
      <c r="E26" s="461" t="s">
        <v>644</v>
      </c>
      <c r="F26" s="461" t="s">
        <v>592</v>
      </c>
      <c r="G26" s="542" t="s">
        <v>596</v>
      </c>
      <c r="H26" s="467">
        <v>100</v>
      </c>
      <c r="I26" s="467">
        <v>100</v>
      </c>
    </row>
    <row r="27" spans="1:9" ht="15">
      <c r="A27" s="347"/>
      <c r="B27" s="468" t="s">
        <v>558</v>
      </c>
      <c r="C27" s="468" t="s">
        <v>565</v>
      </c>
      <c r="D27" s="435" t="s">
        <v>566</v>
      </c>
      <c r="E27" s="461" t="s">
        <v>644</v>
      </c>
      <c r="F27" s="461" t="s">
        <v>592</v>
      </c>
      <c r="G27" s="542" t="s">
        <v>596</v>
      </c>
      <c r="H27" s="467">
        <v>100</v>
      </c>
      <c r="I27" s="467">
        <v>100</v>
      </c>
    </row>
    <row r="28" spans="1:9" ht="15">
      <c r="A28" s="347"/>
      <c r="B28" s="468" t="s">
        <v>614</v>
      </c>
      <c r="C28" s="468" t="s">
        <v>524</v>
      </c>
      <c r="D28" s="431" t="s">
        <v>525</v>
      </c>
      <c r="E28" s="461" t="s">
        <v>644</v>
      </c>
      <c r="F28" s="461" t="s">
        <v>592</v>
      </c>
      <c r="G28" s="542" t="s">
        <v>616</v>
      </c>
      <c r="H28" s="467">
        <v>100</v>
      </c>
      <c r="I28" s="467">
        <v>100</v>
      </c>
    </row>
    <row r="29" spans="1:9" ht="16.5">
      <c r="A29" s="347"/>
      <c r="B29" s="469" t="s">
        <v>617</v>
      </c>
      <c r="C29" s="468" t="s">
        <v>532</v>
      </c>
      <c r="D29" s="450" t="s">
        <v>533</v>
      </c>
      <c r="E29" s="461" t="s">
        <v>644</v>
      </c>
      <c r="F29" s="461" t="s">
        <v>592</v>
      </c>
      <c r="G29" s="542" t="s">
        <v>618</v>
      </c>
      <c r="H29" s="467">
        <v>240</v>
      </c>
      <c r="I29" s="467">
        <v>240</v>
      </c>
    </row>
    <row r="30" spans="1:9" ht="16.5">
      <c r="A30" s="347"/>
      <c r="B30" s="469" t="s">
        <v>619</v>
      </c>
      <c r="C30" s="468" t="s">
        <v>559</v>
      </c>
      <c r="D30" s="450" t="s">
        <v>560</v>
      </c>
      <c r="E30" s="461" t="s">
        <v>644</v>
      </c>
      <c r="F30" s="461" t="s">
        <v>592</v>
      </c>
      <c r="G30" s="542" t="s">
        <v>620</v>
      </c>
      <c r="H30" s="467">
        <v>130</v>
      </c>
      <c r="I30" s="467">
        <v>130</v>
      </c>
    </row>
    <row r="31" spans="1:9" ht="16.5">
      <c r="A31" s="347"/>
      <c r="B31" s="469" t="s">
        <v>621</v>
      </c>
      <c r="C31" s="468" t="s">
        <v>544</v>
      </c>
      <c r="D31" s="431" t="s">
        <v>545</v>
      </c>
      <c r="E31" s="461" t="s">
        <v>644</v>
      </c>
      <c r="F31" s="461" t="s">
        <v>592</v>
      </c>
      <c r="G31" s="542" t="s">
        <v>620</v>
      </c>
      <c r="H31" s="467">
        <v>130</v>
      </c>
      <c r="I31" s="467">
        <v>130</v>
      </c>
    </row>
    <row r="32" spans="1:9" ht="15">
      <c r="A32" s="347"/>
      <c r="B32" s="468" t="s">
        <v>562</v>
      </c>
      <c r="C32" s="468" t="s">
        <v>563</v>
      </c>
      <c r="D32" s="431" t="s">
        <v>545</v>
      </c>
      <c r="E32" s="461" t="s">
        <v>644</v>
      </c>
      <c r="F32" s="461" t="s">
        <v>592</v>
      </c>
      <c r="G32" s="542" t="s">
        <v>622</v>
      </c>
      <c r="H32" s="462">
        <v>100</v>
      </c>
      <c r="I32" s="462">
        <v>100</v>
      </c>
    </row>
    <row r="33" spans="1:9" ht="15">
      <c r="A33" s="347"/>
      <c r="B33" s="468" t="s">
        <v>554</v>
      </c>
      <c r="C33" s="468" t="s">
        <v>555</v>
      </c>
      <c r="D33" s="450" t="s">
        <v>556</v>
      </c>
      <c r="E33" s="461" t="s">
        <v>644</v>
      </c>
      <c r="F33" s="461" t="s">
        <v>592</v>
      </c>
      <c r="G33" s="542" t="s">
        <v>623</v>
      </c>
      <c r="H33" s="462">
        <v>90</v>
      </c>
      <c r="I33" s="462">
        <v>90</v>
      </c>
    </row>
    <row r="34" spans="1:9" ht="18">
      <c r="A34" s="347"/>
      <c r="B34" s="429" t="s">
        <v>558</v>
      </c>
      <c r="C34" s="429" t="s">
        <v>565</v>
      </c>
      <c r="D34" s="435" t="s">
        <v>566</v>
      </c>
      <c r="E34" s="461" t="s">
        <v>644</v>
      </c>
      <c r="F34" s="461" t="s">
        <v>592</v>
      </c>
      <c r="G34" s="542" t="s">
        <v>622</v>
      </c>
      <c r="H34" s="462">
        <v>100</v>
      </c>
      <c r="I34" s="462">
        <v>100</v>
      </c>
    </row>
    <row r="35" spans="1:9" ht="18">
      <c r="A35" s="347"/>
      <c r="B35" s="429" t="s">
        <v>614</v>
      </c>
      <c r="C35" s="429" t="s">
        <v>524</v>
      </c>
      <c r="D35" s="431" t="s">
        <v>525</v>
      </c>
      <c r="E35" s="461" t="s">
        <v>644</v>
      </c>
      <c r="F35" s="461" t="s">
        <v>592</v>
      </c>
      <c r="G35" s="542" t="s">
        <v>622</v>
      </c>
      <c r="H35" s="462">
        <v>100</v>
      </c>
      <c r="I35" s="462">
        <v>100</v>
      </c>
    </row>
    <row r="36" spans="1:9" ht="18">
      <c r="A36" s="347"/>
      <c r="B36" s="429" t="s">
        <v>543</v>
      </c>
      <c r="C36" s="429" t="s">
        <v>544</v>
      </c>
      <c r="D36" s="431" t="s">
        <v>545</v>
      </c>
      <c r="E36" s="461" t="s">
        <v>644</v>
      </c>
      <c r="F36" s="461" t="s">
        <v>592</v>
      </c>
      <c r="G36" s="542" t="s">
        <v>622</v>
      </c>
      <c r="H36" s="462">
        <v>100</v>
      </c>
      <c r="I36" s="462">
        <v>100</v>
      </c>
    </row>
    <row r="37" spans="1:9" ht="15">
      <c r="A37" s="347"/>
      <c r="B37" s="463" t="s">
        <v>547</v>
      </c>
      <c r="C37" s="463" t="s">
        <v>548</v>
      </c>
      <c r="D37" s="460" t="s">
        <v>549</v>
      </c>
      <c r="E37" s="461" t="s">
        <v>644</v>
      </c>
      <c r="F37" s="461" t="s">
        <v>592</v>
      </c>
      <c r="G37" s="542" t="s">
        <v>624</v>
      </c>
      <c r="H37" s="467">
        <v>100</v>
      </c>
      <c r="I37" s="467">
        <f>H37</f>
        <v>100</v>
      </c>
    </row>
    <row r="38" spans="1:9" ht="15">
      <c r="A38" s="347"/>
      <c r="B38" s="468" t="s">
        <v>558</v>
      </c>
      <c r="C38" s="468" t="s">
        <v>565</v>
      </c>
      <c r="D38" s="435" t="s">
        <v>566</v>
      </c>
      <c r="E38" s="461" t="s">
        <v>644</v>
      </c>
      <c r="F38" s="461" t="s">
        <v>592</v>
      </c>
      <c r="G38" s="542">
        <v>76471</v>
      </c>
      <c r="H38" s="467">
        <v>100</v>
      </c>
      <c r="I38" s="467">
        <f t="shared" ref="I38:I40" si="1">H38</f>
        <v>100</v>
      </c>
    </row>
    <row r="39" spans="1:9" ht="18">
      <c r="A39" s="347"/>
      <c r="B39" s="429" t="s">
        <v>543</v>
      </c>
      <c r="C39" s="429" t="s">
        <v>544</v>
      </c>
      <c r="D39" s="431" t="s">
        <v>545</v>
      </c>
      <c r="E39" s="461" t="s">
        <v>644</v>
      </c>
      <c r="F39" s="461" t="s">
        <v>592</v>
      </c>
      <c r="G39" s="542">
        <v>43599</v>
      </c>
      <c r="H39" s="467">
        <v>100</v>
      </c>
      <c r="I39" s="467">
        <f t="shared" si="1"/>
        <v>100</v>
      </c>
    </row>
    <row r="40" spans="1:9" ht="15">
      <c r="A40" s="347"/>
      <c r="B40" s="468" t="s">
        <v>562</v>
      </c>
      <c r="C40" s="468" t="s">
        <v>563</v>
      </c>
      <c r="D40" s="431" t="s">
        <v>545</v>
      </c>
      <c r="E40" s="461" t="s">
        <v>644</v>
      </c>
      <c r="F40" s="461" t="s">
        <v>592</v>
      </c>
      <c r="G40" s="542">
        <v>43599</v>
      </c>
      <c r="H40" s="467">
        <v>100</v>
      </c>
      <c r="I40" s="467">
        <f t="shared" si="1"/>
        <v>100</v>
      </c>
    </row>
    <row r="41" spans="1:9" ht="18">
      <c r="A41" s="347"/>
      <c r="B41" s="429"/>
      <c r="C41" s="429"/>
      <c r="D41" s="470"/>
      <c r="E41" s="461"/>
      <c r="F41" s="471"/>
      <c r="G41" s="472"/>
      <c r="H41" s="473">
        <f>SUM(H9:H40)</f>
        <v>3690</v>
      </c>
      <c r="I41" s="473">
        <f>SUM(I9:I40)</f>
        <v>3690</v>
      </c>
    </row>
    <row r="42" spans="1:9" ht="30">
      <c r="A42" s="347"/>
      <c r="B42" s="468" t="s">
        <v>625</v>
      </c>
      <c r="C42" s="468" t="s">
        <v>532</v>
      </c>
      <c r="D42" s="84"/>
      <c r="E42" s="84"/>
      <c r="F42" s="84" t="s">
        <v>626</v>
      </c>
      <c r="G42" s="84" t="s">
        <v>627</v>
      </c>
      <c r="H42" s="4">
        <v>5810</v>
      </c>
      <c r="I42" s="4">
        <v>5810</v>
      </c>
    </row>
    <row r="43" spans="1:9" ht="15">
      <c r="A43" s="347"/>
      <c r="B43" s="348"/>
      <c r="C43" s="84"/>
      <c r="D43" s="84"/>
      <c r="E43" s="84"/>
      <c r="F43" s="84"/>
      <c r="G43" s="84"/>
      <c r="H43" s="4"/>
      <c r="I43" s="4"/>
    </row>
    <row r="44" spans="1:9" ht="15">
      <c r="A44" s="347"/>
      <c r="B44" s="348"/>
      <c r="C44" s="84"/>
      <c r="D44" s="84"/>
      <c r="E44" s="84"/>
      <c r="F44" s="84"/>
      <c r="G44" s="84"/>
      <c r="H44" s="4"/>
      <c r="I44" s="4"/>
    </row>
    <row r="45" spans="1:9" ht="15">
      <c r="A45" s="347"/>
      <c r="B45" s="349"/>
      <c r="C45" s="96"/>
      <c r="D45" s="96"/>
      <c r="E45" s="96"/>
      <c r="F45" s="96"/>
      <c r="G45" s="96" t="s">
        <v>325</v>
      </c>
      <c r="H45" s="83">
        <f>H41+H42</f>
        <v>9500</v>
      </c>
      <c r="I45" s="83">
        <f>I41+I42</f>
        <v>9500</v>
      </c>
    </row>
    <row r="46" spans="1:9" ht="15">
      <c r="A46" s="43"/>
      <c r="B46" s="43"/>
      <c r="C46" s="43"/>
      <c r="D46" s="43"/>
      <c r="E46" s="43"/>
      <c r="F46" s="43"/>
      <c r="G46" s="2"/>
      <c r="H46" s="2"/>
    </row>
    <row r="47" spans="1:9" ht="15">
      <c r="A47" s="196" t="s">
        <v>441</v>
      </c>
      <c r="B47" s="43"/>
      <c r="C47" s="43"/>
      <c r="D47" s="43"/>
      <c r="E47" s="43"/>
      <c r="F47" s="43"/>
      <c r="G47" s="2"/>
      <c r="H47" s="2"/>
    </row>
    <row r="48" spans="1:9" ht="15">
      <c r="A48" s="196"/>
      <c r="B48" s="43"/>
      <c r="C48" s="43"/>
      <c r="D48" s="43"/>
      <c r="E48" s="43"/>
      <c r="F48" s="43"/>
      <c r="G48" s="2"/>
      <c r="H48" s="2"/>
    </row>
    <row r="49" spans="1:8" ht="15">
      <c r="A49" s="196"/>
      <c r="B49" s="2"/>
      <c r="C49" s="2"/>
      <c r="D49" s="2"/>
      <c r="E49" s="2"/>
      <c r="F49" s="2"/>
      <c r="G49" s="2"/>
      <c r="H49" s="2"/>
    </row>
    <row r="50" spans="1:8" ht="15">
      <c r="A50" s="196"/>
      <c r="B50" s="2"/>
      <c r="C50" s="2"/>
      <c r="D50" s="2"/>
      <c r="E50" s="2"/>
      <c r="F50" s="2"/>
      <c r="G50" s="2"/>
      <c r="H50" s="2"/>
    </row>
    <row r="51" spans="1:8">
      <c r="A51" s="23"/>
      <c r="B51" s="23"/>
      <c r="C51" s="23"/>
      <c r="D51" s="23"/>
      <c r="E51" s="23"/>
      <c r="F51" s="23"/>
      <c r="G51" s="23"/>
      <c r="H51" s="23"/>
    </row>
    <row r="52" spans="1:8" ht="15">
      <c r="A52" s="66" t="s">
        <v>107</v>
      </c>
      <c r="B52" s="2"/>
      <c r="C52" s="2"/>
      <c r="D52" s="2"/>
      <c r="E52" s="2"/>
      <c r="F52" s="2"/>
      <c r="G52" s="2"/>
      <c r="H52" s="2"/>
    </row>
    <row r="53" spans="1:8" ht="15">
      <c r="A53" s="2"/>
      <c r="B53" s="2"/>
      <c r="C53" s="2"/>
      <c r="D53" s="2"/>
      <c r="E53" s="2"/>
      <c r="F53" s="2"/>
      <c r="G53" s="2"/>
      <c r="H53" s="2"/>
    </row>
    <row r="54" spans="1:8" ht="15">
      <c r="A54" s="2"/>
      <c r="B54" s="2"/>
      <c r="C54" s="2"/>
      <c r="D54" s="2"/>
      <c r="E54" s="2"/>
      <c r="F54" s="2"/>
      <c r="G54" s="2"/>
      <c r="H54" s="12"/>
    </row>
    <row r="55" spans="1:8" ht="15">
      <c r="A55" s="66"/>
      <c r="B55" s="66" t="s">
        <v>266</v>
      </c>
      <c r="C55" s="66"/>
      <c r="D55" s="66"/>
      <c r="E55" s="66"/>
      <c r="F55" s="66"/>
      <c r="G55" s="2"/>
      <c r="H55" s="12"/>
    </row>
    <row r="56" spans="1:8" ht="15">
      <c r="A56" s="2"/>
      <c r="B56" s="2" t="s">
        <v>265</v>
      </c>
      <c r="C56" s="2"/>
      <c r="D56" s="2"/>
      <c r="E56" s="2"/>
      <c r="F56" s="2"/>
      <c r="G56" s="2"/>
      <c r="H56" s="12"/>
    </row>
    <row r="57" spans="1:8">
      <c r="A57" s="63"/>
      <c r="B57" s="63" t="s">
        <v>139</v>
      </c>
      <c r="C57" s="63"/>
      <c r="D57" s="63"/>
      <c r="E57" s="63"/>
      <c r="F57" s="63"/>
    </row>
  </sheetData>
  <mergeCells count="2">
    <mergeCell ref="G1:H1"/>
    <mergeCell ref="G2:H2"/>
  </mergeCells>
  <printOptions gridLines="1"/>
  <pageMargins left="0.25" right="0.25" top="0.75" bottom="0.75" header="0.3" footer="0.3"/>
  <pageSetup scale="7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1" t="s">
        <v>442</v>
      </c>
      <c r="B1" s="71"/>
      <c r="C1" s="74"/>
      <c r="D1" s="74"/>
      <c r="E1" s="74"/>
      <c r="F1" s="74"/>
      <c r="G1" s="601" t="s">
        <v>109</v>
      </c>
      <c r="H1" s="601"/>
    </row>
    <row r="2" spans="1:10" ht="15">
      <c r="A2" s="73" t="s">
        <v>140</v>
      </c>
      <c r="B2" s="71"/>
      <c r="C2" s="74"/>
      <c r="D2" s="74"/>
      <c r="E2" s="74"/>
      <c r="F2" s="74"/>
      <c r="G2" s="599" t="str">
        <f>'ფორმა N1'!K2</f>
        <v>01/01/-2019-31/12/2019</v>
      </c>
      <c r="H2" s="599"/>
    </row>
    <row r="3" spans="1:10" ht="15">
      <c r="A3" s="73"/>
      <c r="B3" s="73"/>
      <c r="C3" s="73"/>
      <c r="D3" s="73"/>
      <c r="E3" s="73"/>
      <c r="F3" s="73"/>
      <c r="G3" s="258"/>
      <c r="H3" s="258"/>
    </row>
    <row r="4" spans="1:10" ht="15">
      <c r="A4" s="74" t="s">
        <v>269</v>
      </c>
      <c r="B4" s="74"/>
      <c r="C4" s="74"/>
      <c r="D4" s="74"/>
      <c r="E4" s="74"/>
      <c r="F4" s="74"/>
      <c r="G4" s="73"/>
      <c r="H4" s="73"/>
    </row>
    <row r="5" spans="1:10" ht="15">
      <c r="A5" s="418" t="str">
        <f>'ფორმა N1'!A5</f>
        <v>პ/გ "ქრისტიან-დემოოკრატიული მოძრაობა"</v>
      </c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257"/>
      <c r="B7" s="257"/>
      <c r="C7" s="257"/>
      <c r="D7" s="257"/>
      <c r="E7" s="257"/>
      <c r="F7" s="257"/>
      <c r="G7" s="75"/>
      <c r="H7" s="75"/>
    </row>
    <row r="8" spans="1:10" ht="30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335</v>
      </c>
      <c r="F8" s="87" t="s">
        <v>328</v>
      </c>
      <c r="G8" s="76" t="s">
        <v>10</v>
      </c>
      <c r="H8" s="76" t="s">
        <v>9</v>
      </c>
      <c r="J8" s="212" t="s">
        <v>334</v>
      </c>
    </row>
    <row r="9" spans="1:10" ht="15">
      <c r="A9" s="95"/>
      <c r="B9" s="95"/>
      <c r="C9" s="95"/>
      <c r="D9" s="95"/>
      <c r="E9" s="95"/>
      <c r="F9" s="95"/>
      <c r="G9" s="4"/>
      <c r="H9" s="4"/>
      <c r="J9" s="212" t="s">
        <v>0</v>
      </c>
    </row>
    <row r="10" spans="1:10" ht="15">
      <c r="A10" s="95"/>
      <c r="B10" s="95"/>
      <c r="C10" s="95"/>
      <c r="D10" s="95"/>
      <c r="E10" s="95"/>
      <c r="F10" s="95"/>
      <c r="G10" s="4"/>
      <c r="H10" s="4"/>
    </row>
    <row r="11" spans="1:10" ht="15">
      <c r="A11" s="84"/>
      <c r="B11" s="84"/>
      <c r="C11" s="84"/>
      <c r="D11" s="84"/>
      <c r="E11" s="84"/>
      <c r="F11" s="84"/>
      <c r="G11" s="4"/>
      <c r="H11" s="4"/>
    </row>
    <row r="12" spans="1:10" ht="15">
      <c r="A12" s="84"/>
      <c r="B12" s="84"/>
      <c r="C12" s="84"/>
      <c r="D12" s="84"/>
      <c r="E12" s="84"/>
      <c r="F12" s="84"/>
      <c r="G12" s="4"/>
      <c r="H12" s="4"/>
    </row>
    <row r="13" spans="1:10" ht="15">
      <c r="A13" s="84"/>
      <c r="B13" s="84"/>
      <c r="C13" s="84"/>
      <c r="D13" s="84"/>
      <c r="E13" s="84"/>
      <c r="F13" s="84"/>
      <c r="G13" s="4"/>
      <c r="H13" s="4"/>
    </row>
    <row r="14" spans="1:10" ht="15">
      <c r="A14" s="84"/>
      <c r="B14" s="84"/>
      <c r="C14" s="84"/>
      <c r="D14" s="84"/>
      <c r="E14" s="84"/>
      <c r="F14" s="84"/>
      <c r="G14" s="4"/>
      <c r="H14" s="4"/>
    </row>
    <row r="15" spans="1:10" ht="15">
      <c r="A15" s="84"/>
      <c r="B15" s="84"/>
      <c r="C15" s="84"/>
      <c r="D15" s="84"/>
      <c r="E15" s="84"/>
      <c r="F15" s="84"/>
      <c r="G15" s="4"/>
      <c r="H15" s="4"/>
    </row>
    <row r="16" spans="1:10" ht="15">
      <c r="A16" s="84"/>
      <c r="B16" s="84"/>
      <c r="C16" s="84"/>
      <c r="D16" s="84"/>
      <c r="E16" s="84"/>
      <c r="F16" s="84"/>
      <c r="G16" s="4"/>
      <c r="H16" s="4"/>
    </row>
    <row r="17" spans="1:8" ht="15">
      <c r="A17" s="84"/>
      <c r="B17" s="84"/>
      <c r="C17" s="84"/>
      <c r="D17" s="84"/>
      <c r="E17" s="84"/>
      <c r="F17" s="84"/>
      <c r="G17" s="4"/>
      <c r="H17" s="4"/>
    </row>
    <row r="18" spans="1:8" ht="15">
      <c r="A18" s="84"/>
      <c r="B18" s="84"/>
      <c r="C18" s="84"/>
      <c r="D18" s="84"/>
      <c r="E18" s="84"/>
      <c r="F18" s="84"/>
      <c r="G18" s="4"/>
      <c r="H18" s="4"/>
    </row>
    <row r="19" spans="1:8" ht="15">
      <c r="A19" s="84"/>
      <c r="B19" s="84"/>
      <c r="C19" s="84"/>
      <c r="D19" s="84"/>
      <c r="E19" s="84"/>
      <c r="F19" s="84"/>
      <c r="G19" s="4"/>
      <c r="H19" s="4"/>
    </row>
    <row r="20" spans="1:8" ht="15">
      <c r="A20" s="84"/>
      <c r="B20" s="84"/>
      <c r="C20" s="84"/>
      <c r="D20" s="84"/>
      <c r="E20" s="84"/>
      <c r="F20" s="84"/>
      <c r="G20" s="4"/>
      <c r="H20" s="4"/>
    </row>
    <row r="21" spans="1:8" ht="15">
      <c r="A21" s="84"/>
      <c r="B21" s="84"/>
      <c r="C21" s="84"/>
      <c r="D21" s="84"/>
      <c r="E21" s="84"/>
      <c r="F21" s="84"/>
      <c r="G21" s="4"/>
      <c r="H21" s="4"/>
    </row>
    <row r="22" spans="1:8" ht="15">
      <c r="A22" s="84"/>
      <c r="B22" s="84"/>
      <c r="C22" s="84"/>
      <c r="D22" s="84"/>
      <c r="E22" s="84"/>
      <c r="F22" s="84"/>
      <c r="G22" s="4"/>
      <c r="H22" s="4"/>
    </row>
    <row r="23" spans="1:8" ht="15">
      <c r="A23" s="84"/>
      <c r="B23" s="84"/>
      <c r="C23" s="84"/>
      <c r="D23" s="84"/>
      <c r="E23" s="84"/>
      <c r="F23" s="84"/>
      <c r="G23" s="4"/>
      <c r="H23" s="4"/>
    </row>
    <row r="24" spans="1:8" ht="15">
      <c r="A24" s="84"/>
      <c r="B24" s="84"/>
      <c r="C24" s="84"/>
      <c r="D24" s="84"/>
      <c r="E24" s="84"/>
      <c r="F24" s="84"/>
      <c r="G24" s="4"/>
      <c r="H24" s="4"/>
    </row>
    <row r="25" spans="1:8" ht="15">
      <c r="A25" s="84"/>
      <c r="B25" s="84"/>
      <c r="C25" s="84"/>
      <c r="D25" s="84"/>
      <c r="E25" s="84"/>
      <c r="F25" s="84"/>
      <c r="G25" s="4"/>
      <c r="H25" s="4"/>
    </row>
    <row r="26" spans="1:8" ht="15">
      <c r="A26" s="84"/>
      <c r="B26" s="84"/>
      <c r="C26" s="84"/>
      <c r="D26" s="84"/>
      <c r="E26" s="84"/>
      <c r="F26" s="84"/>
      <c r="G26" s="4"/>
      <c r="H26" s="4"/>
    </row>
    <row r="27" spans="1:8" ht="15">
      <c r="A27" s="84"/>
      <c r="B27" s="84"/>
      <c r="C27" s="84"/>
      <c r="D27" s="84"/>
      <c r="E27" s="84"/>
      <c r="F27" s="84"/>
      <c r="G27" s="4"/>
      <c r="H27" s="4"/>
    </row>
    <row r="28" spans="1:8" ht="15">
      <c r="A28" s="84"/>
      <c r="B28" s="84"/>
      <c r="C28" s="84"/>
      <c r="D28" s="84"/>
      <c r="E28" s="84"/>
      <c r="F28" s="84"/>
      <c r="G28" s="4"/>
      <c r="H28" s="4"/>
    </row>
    <row r="29" spans="1:8" ht="15">
      <c r="A29" s="84"/>
      <c r="B29" s="84"/>
      <c r="C29" s="84"/>
      <c r="D29" s="84"/>
      <c r="E29" s="84"/>
      <c r="F29" s="84"/>
      <c r="G29" s="4"/>
      <c r="H29" s="4"/>
    </row>
    <row r="30" spans="1:8" ht="15">
      <c r="A30" s="84"/>
      <c r="B30" s="84"/>
      <c r="C30" s="84"/>
      <c r="D30" s="84"/>
      <c r="E30" s="84"/>
      <c r="F30" s="84"/>
      <c r="G30" s="4"/>
      <c r="H30" s="4"/>
    </row>
    <row r="31" spans="1:8" ht="15">
      <c r="A31" s="84"/>
      <c r="B31" s="84"/>
      <c r="C31" s="84"/>
      <c r="D31" s="84"/>
      <c r="E31" s="84"/>
      <c r="F31" s="84"/>
      <c r="G31" s="4"/>
      <c r="H31" s="4"/>
    </row>
    <row r="32" spans="1:8" ht="15">
      <c r="A32" s="84"/>
      <c r="B32" s="84"/>
      <c r="C32" s="84"/>
      <c r="D32" s="84"/>
      <c r="E32" s="84"/>
      <c r="F32" s="84"/>
      <c r="G32" s="4"/>
      <c r="H32" s="4"/>
    </row>
    <row r="33" spans="1:9" ht="15">
      <c r="A33" s="84"/>
      <c r="B33" s="84"/>
      <c r="C33" s="84"/>
      <c r="D33" s="84"/>
      <c r="E33" s="84"/>
      <c r="F33" s="84"/>
      <c r="G33" s="4"/>
      <c r="H33" s="4"/>
    </row>
    <row r="34" spans="1:9" ht="15">
      <c r="A34" s="84"/>
      <c r="B34" s="96"/>
      <c r="C34" s="96"/>
      <c r="D34" s="96"/>
      <c r="E34" s="96"/>
      <c r="F34" s="96" t="s">
        <v>333</v>
      </c>
      <c r="G34" s="83">
        <f>SUM(G9:G33)</f>
        <v>0</v>
      </c>
      <c r="H34" s="83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79"/>
      <c r="I35" s="179"/>
    </row>
    <row r="36" spans="1:9" ht="15">
      <c r="A36" s="211" t="s">
        <v>443</v>
      </c>
      <c r="B36" s="211"/>
      <c r="C36" s="210"/>
      <c r="D36" s="210"/>
      <c r="E36" s="210"/>
      <c r="F36" s="210"/>
      <c r="G36" s="210"/>
      <c r="H36" s="179"/>
      <c r="I36" s="179"/>
    </row>
    <row r="37" spans="1:9" ht="15">
      <c r="A37" s="211"/>
      <c r="B37" s="211"/>
      <c r="C37" s="210"/>
      <c r="D37" s="210"/>
      <c r="E37" s="210"/>
      <c r="F37" s="210"/>
      <c r="G37" s="210"/>
      <c r="H37" s="179"/>
      <c r="I37" s="179"/>
    </row>
    <row r="38" spans="1:9" ht="15">
      <c r="A38" s="211"/>
      <c r="B38" s="211"/>
      <c r="C38" s="179"/>
      <c r="D38" s="179"/>
      <c r="E38" s="179"/>
      <c r="F38" s="179"/>
      <c r="G38" s="179"/>
      <c r="H38" s="179"/>
      <c r="I38" s="179"/>
    </row>
    <row r="39" spans="1:9" ht="15">
      <c r="A39" s="211"/>
      <c r="B39" s="211"/>
      <c r="C39" s="179"/>
      <c r="D39" s="179"/>
      <c r="E39" s="179"/>
      <c r="F39" s="179"/>
      <c r="G39" s="179"/>
      <c r="H39" s="179"/>
      <c r="I39" s="179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10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>
      <c r="A2" s="608" t="s">
        <v>444</v>
      </c>
      <c r="B2" s="608"/>
      <c r="C2" s="608"/>
      <c r="D2" s="608"/>
      <c r="E2" s="608"/>
      <c r="F2" s="337"/>
      <c r="G2" s="74"/>
      <c r="H2" s="74"/>
      <c r="I2" s="74"/>
      <c r="J2" s="74"/>
      <c r="K2" s="258"/>
      <c r="L2" s="259"/>
      <c r="M2" s="259" t="s">
        <v>109</v>
      </c>
    </row>
    <row r="3" spans="1:13" ht="15">
      <c r="A3" s="73" t="s">
        <v>140</v>
      </c>
      <c r="B3" s="73"/>
      <c r="C3" s="71"/>
      <c r="D3" s="74"/>
      <c r="E3" s="74"/>
      <c r="F3" s="74"/>
      <c r="G3" s="74"/>
      <c r="H3" s="74"/>
      <c r="I3" s="74"/>
      <c r="J3" s="74"/>
      <c r="K3" s="258"/>
      <c r="L3" s="599" t="str">
        <f>'ფორმა N1'!K2</f>
        <v>01/01/-2019-31/12/2019</v>
      </c>
      <c r="M3" s="599"/>
    </row>
    <row r="4" spans="1:13" ht="15">
      <c r="A4" s="73"/>
      <c r="B4" s="73"/>
      <c r="C4" s="73"/>
      <c r="D4" s="71"/>
      <c r="E4" s="71"/>
      <c r="F4" s="71"/>
      <c r="G4" s="71"/>
      <c r="H4" s="71"/>
      <c r="I4" s="71"/>
      <c r="J4" s="71"/>
      <c r="K4" s="258"/>
      <c r="L4" s="258"/>
      <c r="M4" s="258"/>
    </row>
    <row r="5" spans="1:13" ht="15">
      <c r="A5" s="74" t="s">
        <v>269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>
      <c r="A6" s="418" t="str">
        <f>'ფორმა N1'!A5</f>
        <v>პ/გ "ქრისტიან-დემოოკრატიული მოძრაობა"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>
      <c r="A8" s="257"/>
      <c r="B8" s="364"/>
      <c r="C8" s="257"/>
      <c r="D8" s="257"/>
      <c r="E8" s="257"/>
      <c r="F8" s="257"/>
      <c r="G8" s="257"/>
      <c r="H8" s="257"/>
      <c r="I8" s="257"/>
      <c r="J8" s="257"/>
      <c r="K8" s="75"/>
      <c r="L8" s="75"/>
      <c r="M8" s="75"/>
    </row>
    <row r="9" spans="1:13" ht="45">
      <c r="A9" s="87" t="s">
        <v>64</v>
      </c>
      <c r="B9" s="87" t="s">
        <v>480</v>
      </c>
      <c r="C9" s="87" t="s">
        <v>445</v>
      </c>
      <c r="D9" s="87" t="s">
        <v>446</v>
      </c>
      <c r="E9" s="87" t="s">
        <v>447</v>
      </c>
      <c r="F9" s="87" t="s">
        <v>448</v>
      </c>
      <c r="G9" s="87" t="s">
        <v>449</v>
      </c>
      <c r="H9" s="87" t="s">
        <v>450</v>
      </c>
      <c r="I9" s="87" t="s">
        <v>451</v>
      </c>
      <c r="J9" s="87" t="s">
        <v>452</v>
      </c>
      <c r="K9" s="87" t="s">
        <v>453</v>
      </c>
      <c r="L9" s="87" t="s">
        <v>454</v>
      </c>
      <c r="M9" s="87" t="s">
        <v>311</v>
      </c>
    </row>
    <row r="10" spans="1:13" ht="15">
      <c r="A10" s="95">
        <v>1</v>
      </c>
      <c r="B10" s="371"/>
      <c r="C10" s="338"/>
      <c r="D10" s="95"/>
      <c r="E10" s="95"/>
      <c r="F10" s="95"/>
      <c r="G10" s="95"/>
      <c r="H10" s="95"/>
      <c r="I10" s="95"/>
      <c r="J10" s="95"/>
      <c r="K10" s="4"/>
      <c r="L10" s="4"/>
      <c r="M10" s="95"/>
    </row>
    <row r="11" spans="1:13" ht="15">
      <c r="A11" s="95">
        <v>2</v>
      </c>
      <c r="B11" s="371"/>
      <c r="C11" s="338"/>
      <c r="D11" s="95"/>
      <c r="E11" s="95"/>
      <c r="F11" s="95"/>
      <c r="G11" s="95"/>
      <c r="H11" s="95"/>
      <c r="I11" s="95"/>
      <c r="J11" s="95"/>
      <c r="K11" s="4"/>
      <c r="L11" s="4"/>
      <c r="M11" s="95"/>
    </row>
    <row r="12" spans="1:13" ht="15">
      <c r="A12" s="95">
        <v>3</v>
      </c>
      <c r="B12" s="371"/>
      <c r="C12" s="338"/>
      <c r="D12" s="84"/>
      <c r="E12" s="84"/>
      <c r="F12" s="84"/>
      <c r="G12" s="84"/>
      <c r="H12" s="84"/>
      <c r="I12" s="84"/>
      <c r="J12" s="84"/>
      <c r="K12" s="4"/>
      <c r="L12" s="4"/>
      <c r="M12" s="84"/>
    </row>
    <row r="13" spans="1:13" ht="15">
      <c r="A13" s="95">
        <v>4</v>
      </c>
      <c r="B13" s="371"/>
      <c r="C13" s="338"/>
      <c r="D13" s="84"/>
      <c r="E13" s="84"/>
      <c r="F13" s="84"/>
      <c r="G13" s="84"/>
      <c r="H13" s="84"/>
      <c r="I13" s="84"/>
      <c r="J13" s="84"/>
      <c r="K13" s="4"/>
      <c r="L13" s="4"/>
      <c r="M13" s="84"/>
    </row>
    <row r="14" spans="1:13" ht="15">
      <c r="A14" s="95">
        <v>5</v>
      </c>
      <c r="B14" s="371"/>
      <c r="C14" s="338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>
      <c r="A15" s="95">
        <v>6</v>
      </c>
      <c r="B15" s="371"/>
      <c r="C15" s="338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>
      <c r="A16" s="95">
        <v>7</v>
      </c>
      <c r="B16" s="371"/>
      <c r="C16" s="338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>
      <c r="A17" s="95">
        <v>8</v>
      </c>
      <c r="B17" s="371"/>
      <c r="C17" s="338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>
      <c r="A18" s="95">
        <v>9</v>
      </c>
      <c r="B18" s="371"/>
      <c r="C18" s="338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>
      <c r="A19" s="95">
        <v>10</v>
      </c>
      <c r="B19" s="371"/>
      <c r="C19" s="338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>
      <c r="A20" s="95">
        <v>11</v>
      </c>
      <c r="B20" s="371"/>
      <c r="C20" s="338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>
      <c r="A21" s="95">
        <v>12</v>
      </c>
      <c r="B21" s="371"/>
      <c r="C21" s="338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>
      <c r="A22" s="95">
        <v>13</v>
      </c>
      <c r="B22" s="371"/>
      <c r="C22" s="338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>
      <c r="A23" s="95">
        <v>14</v>
      </c>
      <c r="B23" s="371"/>
      <c r="C23" s="338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>
      <c r="A24" s="95">
        <v>15</v>
      </c>
      <c r="B24" s="371"/>
      <c r="C24" s="338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>
      <c r="A25" s="95">
        <v>16</v>
      </c>
      <c r="B25" s="371"/>
      <c r="C25" s="338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>
      <c r="A26" s="95">
        <v>17</v>
      </c>
      <c r="B26" s="371"/>
      <c r="C26" s="338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>
      <c r="A27" s="95">
        <v>18</v>
      </c>
      <c r="B27" s="371"/>
      <c r="C27" s="338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>
      <c r="A28" s="95">
        <v>19</v>
      </c>
      <c r="B28" s="371"/>
      <c r="C28" s="338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>
      <c r="A29" s="95">
        <v>20</v>
      </c>
      <c r="B29" s="371"/>
      <c r="C29" s="338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>
      <c r="A30" s="95">
        <v>21</v>
      </c>
      <c r="B30" s="371"/>
      <c r="C30" s="338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>
      <c r="A31" s="95">
        <v>22</v>
      </c>
      <c r="B31" s="371"/>
      <c r="C31" s="338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>
      <c r="A32" s="95">
        <v>23</v>
      </c>
      <c r="B32" s="371"/>
      <c r="C32" s="338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>
      <c r="A33" s="95">
        <v>24</v>
      </c>
      <c r="B33" s="371"/>
      <c r="C33" s="338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>
      <c r="A34" s="84" t="s">
        <v>271</v>
      </c>
      <c r="B34" s="372"/>
      <c r="C34" s="338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>
      <c r="A35" s="84"/>
      <c r="B35" s="372"/>
      <c r="C35" s="338"/>
      <c r="D35" s="96"/>
      <c r="E35" s="96"/>
      <c r="F35" s="96"/>
      <c r="G35" s="96"/>
      <c r="H35" s="84"/>
      <c r="I35" s="84"/>
      <c r="J35" s="84"/>
      <c r="K35" s="84" t="s">
        <v>455</v>
      </c>
      <c r="L35" s="83">
        <f>SUM(L10:L34)</f>
        <v>0</v>
      </c>
      <c r="M35" s="84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79"/>
    </row>
    <row r="37" spans="1:13" ht="15">
      <c r="A37" s="211" t="s">
        <v>456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79"/>
    </row>
    <row r="38" spans="1:13" ht="15">
      <c r="A38" s="211" t="s">
        <v>457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79"/>
    </row>
    <row r="39" spans="1:13" ht="15">
      <c r="A39" s="196" t="s">
        <v>458</v>
      </c>
      <c r="B39" s="196"/>
      <c r="C39" s="211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6" t="s">
        <v>459</v>
      </c>
      <c r="B40" s="196"/>
      <c r="C40" s="211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>
      <c r="A41" s="613" t="s">
        <v>476</v>
      </c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</row>
    <row r="42" spans="1:13" ht="15" customHeight="1">
      <c r="A42" s="613"/>
      <c r="B42" s="613"/>
      <c r="C42" s="613"/>
      <c r="D42" s="613"/>
      <c r="E42" s="613"/>
      <c r="F42" s="613"/>
      <c r="G42" s="613"/>
      <c r="H42" s="613"/>
      <c r="I42" s="613"/>
      <c r="J42" s="613"/>
      <c r="K42" s="613"/>
      <c r="L42" s="613"/>
    </row>
    <row r="43" spans="1:13" ht="12.75" customHeight="1">
      <c r="A43" s="362"/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</row>
    <row r="44" spans="1:13" ht="15">
      <c r="A44" s="609" t="s">
        <v>107</v>
      </c>
      <c r="B44" s="609"/>
      <c r="C44" s="609"/>
      <c r="D44" s="339"/>
      <c r="E44" s="340"/>
      <c r="F44" s="340"/>
      <c r="G44" s="339"/>
      <c r="H44" s="339"/>
      <c r="I44" s="339"/>
      <c r="J44" s="339"/>
      <c r="K44" s="339"/>
      <c r="L44" s="179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79"/>
    </row>
    <row r="46" spans="1:13" ht="15" customHeight="1">
      <c r="A46" s="339"/>
      <c r="B46" s="339"/>
      <c r="C46" s="340"/>
      <c r="D46" s="610" t="s">
        <v>263</v>
      </c>
      <c r="E46" s="610"/>
      <c r="F46" s="342"/>
      <c r="G46" s="343"/>
      <c r="H46" s="611" t="s">
        <v>460</v>
      </c>
      <c r="I46" s="611"/>
      <c r="J46" s="611"/>
      <c r="K46" s="344"/>
      <c r="L46" s="179"/>
    </row>
    <row r="47" spans="1:13" ht="15">
      <c r="A47" s="339"/>
      <c r="B47" s="339"/>
      <c r="C47" s="340"/>
      <c r="D47" s="339"/>
      <c r="E47" s="340"/>
      <c r="F47" s="340"/>
      <c r="G47" s="339"/>
      <c r="H47" s="612"/>
      <c r="I47" s="612"/>
      <c r="J47" s="612"/>
      <c r="K47" s="344"/>
      <c r="L47" s="179"/>
    </row>
    <row r="48" spans="1:13" ht="15">
      <c r="A48" s="339"/>
      <c r="B48" s="339"/>
      <c r="C48" s="340"/>
      <c r="D48" s="607" t="s">
        <v>139</v>
      </c>
      <c r="E48" s="607"/>
      <c r="F48" s="342"/>
      <c r="G48" s="343"/>
      <c r="H48" s="339"/>
      <c r="I48" s="339"/>
      <c r="J48" s="339"/>
      <c r="K48" s="339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1" t="s">
        <v>423</v>
      </c>
      <c r="B1" s="73"/>
      <c r="C1" s="615" t="s">
        <v>109</v>
      </c>
      <c r="D1" s="615"/>
    </row>
    <row r="2" spans="1:5">
      <c r="A2" s="71" t="s">
        <v>424</v>
      </c>
      <c r="B2" s="73"/>
      <c r="C2" s="599" t="str">
        <f>'ფორმა N1'!K2</f>
        <v>01/01/-2019-31/12/2019</v>
      </c>
      <c r="D2" s="600"/>
    </row>
    <row r="3" spans="1:5">
      <c r="A3" s="73" t="s">
        <v>140</v>
      </c>
      <c r="B3" s="73"/>
      <c r="C3" s="72"/>
      <c r="D3" s="72"/>
    </row>
    <row r="4" spans="1:5">
      <c r="A4" s="71"/>
      <c r="B4" s="73"/>
      <c r="C4" s="72"/>
      <c r="D4" s="72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4"/>
      <c r="D5" s="73"/>
      <c r="E5" s="5"/>
    </row>
    <row r="6" spans="1:5">
      <c r="A6" s="116" t="str">
        <f>'ფორმა N1'!A5</f>
        <v>პ/გ "ქრისტიან-დემოოკრატიული მოძრაობა"</v>
      </c>
      <c r="B6" s="117"/>
      <c r="C6" s="117"/>
      <c r="D6" s="58"/>
      <c r="E6" s="5"/>
    </row>
    <row r="7" spans="1:5">
      <c r="A7" s="74"/>
      <c r="B7" s="74"/>
      <c r="C7" s="74"/>
      <c r="D7" s="73"/>
      <c r="E7" s="5"/>
    </row>
    <row r="8" spans="1:5" s="6" customFormat="1">
      <c r="A8" s="97"/>
      <c r="B8" s="97"/>
      <c r="C8" s="75"/>
      <c r="D8" s="75"/>
    </row>
    <row r="9" spans="1:5" s="6" customFormat="1" ht="30">
      <c r="A9" s="103" t="s">
        <v>64</v>
      </c>
      <c r="B9" s="76" t="s">
        <v>11</v>
      </c>
      <c r="C9" s="76" t="s">
        <v>10</v>
      </c>
      <c r="D9" s="76" t="s">
        <v>9</v>
      </c>
    </row>
    <row r="10" spans="1:5" s="7" customFormat="1">
      <c r="A10" s="13">
        <v>1</v>
      </c>
      <c r="B10" s="13" t="s">
        <v>108</v>
      </c>
      <c r="C10" s="79">
        <f>SUM(C11,C14,C17,C20:C22)</f>
        <v>0</v>
      </c>
      <c r="D10" s="79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79">
        <f>SUM(C12:C13)</f>
        <v>0</v>
      </c>
      <c r="D11" s="79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79">
        <f>SUM(C15:C16)</f>
        <v>0</v>
      </c>
      <c r="D14" s="79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79">
        <f>SUM(C18:C19)</f>
        <v>0</v>
      </c>
      <c r="D17" s="79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6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6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3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425</v>
      </c>
      <c r="B1" s="74"/>
      <c r="C1" s="601" t="s">
        <v>109</v>
      </c>
      <c r="D1" s="601"/>
      <c r="E1" s="88"/>
    </row>
    <row r="2" spans="1:5" s="6" customFormat="1">
      <c r="A2" s="71" t="s">
        <v>422</v>
      </c>
      <c r="B2" s="74"/>
      <c r="C2" s="599" t="str">
        <f>'ფორმა N1'!K2</f>
        <v>01/01/-2019-31/12/2019</v>
      </c>
      <c r="D2" s="599"/>
      <c r="E2" s="88"/>
    </row>
    <row r="3" spans="1:5" s="6" customFormat="1">
      <c r="A3" s="73" t="s">
        <v>140</v>
      </c>
      <c r="B3" s="71"/>
      <c r="C3" s="155"/>
      <c r="D3" s="155"/>
      <c r="E3" s="88"/>
    </row>
    <row r="4" spans="1:5" s="6" customFormat="1">
      <c r="A4" s="73"/>
      <c r="B4" s="73"/>
      <c r="C4" s="155"/>
      <c r="D4" s="155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18" t="str">
        <f>'ფორმა N1'!A5</f>
        <v>პ/გ "ქრისტიან-დემოოკრატიული მოძრაობა"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4"/>
      <c r="B8" s="154"/>
      <c r="C8" s="75"/>
      <c r="D8" s="75"/>
      <c r="E8" s="88"/>
    </row>
    <row r="9" spans="1:5" s="6" customFormat="1" ht="30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>
      <c r="A10" s="95" t="s">
        <v>292</v>
      </c>
      <c r="B10" s="95"/>
      <c r="C10" s="4"/>
      <c r="D10" s="4"/>
      <c r="E10" s="90"/>
    </row>
    <row r="11" spans="1:5" s="10" customFormat="1">
      <c r="A11" s="95" t="s">
        <v>293</v>
      </c>
      <c r="B11" s="95"/>
      <c r="C11" s="4"/>
      <c r="D11" s="4"/>
      <c r="E11" s="91"/>
    </row>
    <row r="12" spans="1:5" s="10" customFormat="1">
      <c r="A12" s="95" t="s">
        <v>294</v>
      </c>
      <c r="B12" s="84"/>
      <c r="C12" s="4"/>
      <c r="D12" s="4"/>
      <c r="E12" s="91"/>
    </row>
    <row r="13" spans="1:5" s="10" customFormat="1">
      <c r="A13" s="84" t="s">
        <v>273</v>
      </c>
      <c r="B13" s="84"/>
      <c r="C13" s="4"/>
      <c r="D13" s="4"/>
      <c r="E13" s="91"/>
    </row>
    <row r="14" spans="1:5" s="10" customFormat="1">
      <c r="A14" s="84" t="s">
        <v>273</v>
      </c>
      <c r="B14" s="84"/>
      <c r="C14" s="4"/>
      <c r="D14" s="4"/>
      <c r="E14" s="91"/>
    </row>
    <row r="15" spans="1:5" s="10" customFormat="1">
      <c r="A15" s="84" t="s">
        <v>273</v>
      </c>
      <c r="B15" s="84"/>
      <c r="C15" s="4"/>
      <c r="D15" s="4"/>
      <c r="E15" s="91"/>
    </row>
    <row r="16" spans="1:5" s="10" customFormat="1">
      <c r="A16" s="84" t="s">
        <v>273</v>
      </c>
      <c r="B16" s="84"/>
      <c r="C16" s="4"/>
      <c r="D16" s="4"/>
      <c r="E16" s="91"/>
    </row>
    <row r="17" spans="1:9">
      <c r="A17" s="96"/>
      <c r="B17" s="96" t="s">
        <v>321</v>
      </c>
      <c r="C17" s="83">
        <f>SUM(C10:C16)</f>
        <v>0</v>
      </c>
      <c r="D17" s="83">
        <f>SUM(D10:D16)</f>
        <v>0</v>
      </c>
      <c r="E17" s="93"/>
    </row>
    <row r="18" spans="1:9">
      <c r="A18" s="43"/>
      <c r="B18" s="43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6"/>
    </row>
    <row r="22" spans="1:9">
      <c r="A22" s="196" t="s">
        <v>383</v>
      </c>
    </row>
    <row r="23" spans="1:9" s="23" customFormat="1" ht="12.75"/>
    <row r="24" spans="1:9">
      <c r="A24" s="66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6"/>
      <c r="B27" s="66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3"/>
      <c r="B29" s="63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8" zoomScale="80" zoomScaleNormal="100" zoomScaleSheetLayoutView="80" workbookViewId="0">
      <selection activeCell="G47" sqref="G4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1" t="s">
        <v>224</v>
      </c>
      <c r="B1" s="118"/>
      <c r="C1" s="616" t="s">
        <v>198</v>
      </c>
      <c r="D1" s="616"/>
      <c r="E1" s="102"/>
    </row>
    <row r="2" spans="1:5">
      <c r="A2" s="73" t="s">
        <v>140</v>
      </c>
      <c r="B2" s="118"/>
      <c r="C2" s="74"/>
      <c r="D2" s="207" t="str">
        <f>'ფორმა N1'!K2</f>
        <v>01/01/-2019-31/12/2019</v>
      </c>
      <c r="E2" s="102"/>
    </row>
    <row r="3" spans="1:5">
      <c r="A3" s="113"/>
      <c r="B3" s="118"/>
      <c r="C3" s="74"/>
      <c r="D3" s="74"/>
      <c r="E3" s="102"/>
    </row>
    <row r="4" spans="1: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5">
      <c r="A5" s="116" t="str">
        <f>'ფორმა N1'!A5</f>
        <v>პ/გ "ქრისტიან-დემოოკრატიული მოძრაობა"</v>
      </c>
      <c r="B5" s="117"/>
      <c r="C5" s="117"/>
      <c r="D5" s="58"/>
      <c r="E5" s="105"/>
    </row>
    <row r="6" spans="1:5">
      <c r="A6" s="74"/>
      <c r="B6" s="73"/>
      <c r="C6" s="73"/>
      <c r="D6" s="73"/>
      <c r="E6" s="105"/>
    </row>
    <row r="7" spans="1:5">
      <c r="A7" s="112"/>
      <c r="B7" s="119"/>
      <c r="C7" s="120"/>
      <c r="D7" s="120"/>
      <c r="E7" s="102"/>
    </row>
    <row r="8" spans="1:5" ht="45">
      <c r="A8" s="121" t="s">
        <v>113</v>
      </c>
      <c r="B8" s="121" t="s">
        <v>190</v>
      </c>
      <c r="C8" s="121" t="s">
        <v>298</v>
      </c>
      <c r="D8" s="121" t="s">
        <v>252</v>
      </c>
      <c r="E8" s="102"/>
    </row>
    <row r="9" spans="1:5">
      <c r="A9" s="48"/>
      <c r="B9" s="49"/>
      <c r="C9" s="150"/>
      <c r="D9" s="150"/>
      <c r="E9" s="102"/>
    </row>
    <row r="10" spans="1:5">
      <c r="A10" s="50" t="s">
        <v>191</v>
      </c>
      <c r="B10" s="51"/>
      <c r="C10" s="122">
        <f>SUM(C11,C34)</f>
        <v>13515.66</v>
      </c>
      <c r="D10" s="122">
        <f>SUM(D11,D34)</f>
        <v>6504.09</v>
      </c>
      <c r="E10" s="102"/>
    </row>
    <row r="11" spans="1:5">
      <c r="A11" s="52" t="s">
        <v>192</v>
      </c>
      <c r="B11" s="53"/>
      <c r="C11" s="82">
        <f>SUM(C12:C32)</f>
        <v>9606.4699999999993</v>
      </c>
      <c r="D11" s="82">
        <f>SUM(D12:D32)</f>
        <v>926.74</v>
      </c>
      <c r="E11" s="102"/>
    </row>
    <row r="12" spans="1:5">
      <c r="A12" s="56">
        <v>1110</v>
      </c>
      <c r="B12" s="55" t="s">
        <v>142</v>
      </c>
      <c r="C12" s="8"/>
      <c r="D12" s="8"/>
      <c r="E12" s="102"/>
    </row>
    <row r="13" spans="1:5">
      <c r="A13" s="56">
        <v>1120</v>
      </c>
      <c r="B13" s="55" t="s">
        <v>143</v>
      </c>
      <c r="C13" s="8"/>
      <c r="D13" s="8"/>
      <c r="E13" s="102"/>
    </row>
    <row r="14" spans="1:5">
      <c r="A14" s="56">
        <v>1211</v>
      </c>
      <c r="B14" s="55" t="s">
        <v>144</v>
      </c>
      <c r="C14" s="8">
        <v>9606.4699999999993</v>
      </c>
      <c r="D14" s="8">
        <v>926.74</v>
      </c>
      <c r="E14" s="102"/>
    </row>
    <row r="15" spans="1:5">
      <c r="A15" s="56">
        <v>1212</v>
      </c>
      <c r="B15" s="55" t="s">
        <v>145</v>
      </c>
      <c r="C15" s="8"/>
      <c r="D15" s="8"/>
      <c r="E15" s="102"/>
    </row>
    <row r="16" spans="1:5">
      <c r="A16" s="56">
        <v>1213</v>
      </c>
      <c r="B16" s="55" t="s">
        <v>146</v>
      </c>
      <c r="C16" s="8"/>
      <c r="D16" s="8"/>
      <c r="E16" s="102"/>
    </row>
    <row r="17" spans="1:5">
      <c r="A17" s="56">
        <v>1214</v>
      </c>
      <c r="B17" s="55" t="s">
        <v>147</v>
      </c>
      <c r="C17" s="8"/>
      <c r="D17" s="8"/>
      <c r="E17" s="102"/>
    </row>
    <row r="18" spans="1:5">
      <c r="A18" s="56">
        <v>1215</v>
      </c>
      <c r="B18" s="55" t="s">
        <v>148</v>
      </c>
      <c r="C18" s="8"/>
      <c r="D18" s="8"/>
      <c r="E18" s="102"/>
    </row>
    <row r="19" spans="1:5">
      <c r="A19" s="56">
        <v>1300</v>
      </c>
      <c r="B19" s="55" t="s">
        <v>149</v>
      </c>
      <c r="C19" s="8"/>
      <c r="D19" s="8"/>
      <c r="E19" s="102"/>
    </row>
    <row r="20" spans="1:5">
      <c r="A20" s="56">
        <v>1410</v>
      </c>
      <c r="B20" s="55" t="s">
        <v>150</v>
      </c>
      <c r="C20" s="8"/>
      <c r="D20" s="8"/>
      <c r="E20" s="102"/>
    </row>
    <row r="21" spans="1:5">
      <c r="A21" s="56">
        <v>1421</v>
      </c>
      <c r="B21" s="55" t="s">
        <v>151</v>
      </c>
      <c r="C21" s="8"/>
      <c r="D21" s="8"/>
      <c r="E21" s="102"/>
    </row>
    <row r="22" spans="1:5">
      <c r="A22" s="56">
        <v>1422</v>
      </c>
      <c r="B22" s="55" t="s">
        <v>152</v>
      </c>
      <c r="C22" s="8"/>
      <c r="D22" s="8"/>
      <c r="E22" s="102"/>
    </row>
    <row r="23" spans="1:5">
      <c r="A23" s="56">
        <v>1423</v>
      </c>
      <c r="B23" s="55" t="s">
        <v>153</v>
      </c>
      <c r="C23" s="8"/>
      <c r="D23" s="8"/>
      <c r="E23" s="102"/>
    </row>
    <row r="24" spans="1:5">
      <c r="A24" s="56">
        <v>1431</v>
      </c>
      <c r="B24" s="55" t="s">
        <v>154</v>
      </c>
      <c r="C24" s="8"/>
      <c r="D24" s="8"/>
      <c r="E24" s="102"/>
    </row>
    <row r="25" spans="1:5">
      <c r="A25" s="56">
        <v>1432</v>
      </c>
      <c r="B25" s="55" t="s">
        <v>155</v>
      </c>
      <c r="C25" s="8"/>
      <c r="D25" s="8"/>
      <c r="E25" s="102"/>
    </row>
    <row r="26" spans="1:5">
      <c r="A26" s="56">
        <v>1433</v>
      </c>
      <c r="B26" s="55" t="s">
        <v>156</v>
      </c>
      <c r="C26" s="8"/>
      <c r="D26" s="8"/>
      <c r="E26" s="102"/>
    </row>
    <row r="27" spans="1:5">
      <c r="A27" s="56">
        <v>1441</v>
      </c>
      <c r="B27" s="55" t="s">
        <v>157</v>
      </c>
      <c r="C27" s="8"/>
      <c r="D27" s="8"/>
      <c r="E27" s="102"/>
    </row>
    <row r="28" spans="1:5">
      <c r="A28" s="56">
        <v>1442</v>
      </c>
      <c r="B28" s="55" t="s">
        <v>158</v>
      </c>
      <c r="C28" s="8"/>
      <c r="D28" s="8"/>
      <c r="E28" s="102"/>
    </row>
    <row r="29" spans="1:5">
      <c r="A29" s="56">
        <v>1443</v>
      </c>
      <c r="B29" s="55" t="s">
        <v>159</v>
      </c>
      <c r="C29" s="8"/>
      <c r="D29" s="8"/>
      <c r="E29" s="102"/>
    </row>
    <row r="30" spans="1:5">
      <c r="A30" s="56">
        <v>1444</v>
      </c>
      <c r="B30" s="55" t="s">
        <v>160</v>
      </c>
      <c r="C30" s="8"/>
      <c r="D30" s="8"/>
      <c r="E30" s="102"/>
    </row>
    <row r="31" spans="1:5">
      <c r="A31" s="56">
        <v>1445</v>
      </c>
      <c r="B31" s="55" t="s">
        <v>161</v>
      </c>
      <c r="C31" s="8"/>
      <c r="D31" s="8"/>
      <c r="E31" s="102"/>
    </row>
    <row r="32" spans="1:5">
      <c r="A32" s="56">
        <v>1446</v>
      </c>
      <c r="B32" s="55" t="s">
        <v>162</v>
      </c>
      <c r="C32" s="8"/>
      <c r="D32" s="8"/>
      <c r="E32" s="102"/>
    </row>
    <row r="33" spans="1:5">
      <c r="A33" s="31"/>
      <c r="E33" s="102"/>
    </row>
    <row r="34" spans="1:5">
      <c r="A34" s="57" t="s">
        <v>193</v>
      </c>
      <c r="B34" s="55"/>
      <c r="C34" s="82">
        <f>SUM(C35:C42)</f>
        <v>3909.19</v>
      </c>
      <c r="D34" s="82">
        <f>SUM(D35:D42)</f>
        <v>5577.35</v>
      </c>
      <c r="E34" s="102"/>
    </row>
    <row r="35" spans="1:5">
      <c r="A35" s="56">
        <v>2110</v>
      </c>
      <c r="B35" s="55" t="s">
        <v>100</v>
      </c>
      <c r="C35" s="8"/>
      <c r="D35" s="8"/>
      <c r="E35" s="102"/>
    </row>
    <row r="36" spans="1:5">
      <c r="A36" s="56">
        <v>2120</v>
      </c>
      <c r="B36" s="55" t="s">
        <v>163</v>
      </c>
      <c r="C36" s="8">
        <v>3159.19</v>
      </c>
      <c r="D36" s="8">
        <v>4077.35</v>
      </c>
      <c r="E36" s="102"/>
    </row>
    <row r="37" spans="1:5">
      <c r="A37" s="56">
        <v>2130</v>
      </c>
      <c r="B37" s="55" t="s">
        <v>101</v>
      </c>
      <c r="C37" s="8"/>
      <c r="D37" s="8"/>
      <c r="E37" s="102"/>
    </row>
    <row r="38" spans="1:5">
      <c r="A38" s="56">
        <v>2140</v>
      </c>
      <c r="B38" s="55" t="s">
        <v>389</v>
      </c>
      <c r="C38" s="8"/>
      <c r="D38" s="8"/>
      <c r="E38" s="102"/>
    </row>
    <row r="39" spans="1:5">
      <c r="A39" s="56">
        <v>2150</v>
      </c>
      <c r="B39" s="55" t="s">
        <v>393</v>
      </c>
      <c r="C39" s="8"/>
      <c r="D39" s="8"/>
      <c r="E39" s="102"/>
    </row>
    <row r="40" spans="1:5">
      <c r="A40" s="56">
        <v>2220</v>
      </c>
      <c r="B40" s="55" t="s">
        <v>102</v>
      </c>
      <c r="C40" s="551">
        <v>750</v>
      </c>
      <c r="D40" s="551">
        <v>1500</v>
      </c>
      <c r="E40" s="102"/>
    </row>
    <row r="41" spans="1:5">
      <c r="A41" s="56">
        <v>2300</v>
      </c>
      <c r="B41" s="55" t="s">
        <v>164</v>
      </c>
      <c r="C41" s="8"/>
      <c r="D41" s="8"/>
      <c r="E41" s="102"/>
    </row>
    <row r="42" spans="1:5">
      <c r="A42" s="56">
        <v>2400</v>
      </c>
      <c r="B42" s="55" t="s">
        <v>165</v>
      </c>
      <c r="C42" s="8"/>
      <c r="D42" s="8"/>
      <c r="E42" s="102"/>
    </row>
    <row r="43" spans="1:5">
      <c r="A43" s="32"/>
      <c r="E43" s="102"/>
    </row>
    <row r="44" spans="1:5">
      <c r="A44" s="54" t="s">
        <v>197</v>
      </c>
      <c r="B44" s="55"/>
      <c r="C44" s="82">
        <f>SUM(C45,C64)</f>
        <v>13515.66</v>
      </c>
      <c r="D44" s="82">
        <f>SUM(D45,D64)</f>
        <v>6504.09</v>
      </c>
      <c r="E44" s="102"/>
    </row>
    <row r="45" spans="1:5">
      <c r="A45" s="57" t="s">
        <v>194</v>
      </c>
      <c r="B45" s="55"/>
      <c r="C45" s="82">
        <f>SUM(C46:C61)</f>
        <v>0</v>
      </c>
      <c r="D45" s="82">
        <f>SUM(D46:D61)</f>
        <v>0</v>
      </c>
      <c r="E45" s="102"/>
    </row>
    <row r="46" spans="1:5">
      <c r="A46" s="56">
        <v>3100</v>
      </c>
      <c r="B46" s="55" t="s">
        <v>166</v>
      </c>
      <c r="C46" s="8"/>
      <c r="D46" s="8"/>
      <c r="E46" s="102"/>
    </row>
    <row r="47" spans="1:5">
      <c r="A47" s="56">
        <v>3210</v>
      </c>
      <c r="B47" s="55" t="s">
        <v>167</v>
      </c>
      <c r="C47" s="8"/>
      <c r="D47" s="8"/>
      <c r="E47" s="102"/>
    </row>
    <row r="48" spans="1:5">
      <c r="A48" s="56">
        <v>3221</v>
      </c>
      <c r="B48" s="55" t="s">
        <v>168</v>
      </c>
      <c r="C48" s="8"/>
      <c r="D48" s="8"/>
      <c r="E48" s="102"/>
    </row>
    <row r="49" spans="1:5">
      <c r="A49" s="56">
        <v>3222</v>
      </c>
      <c r="B49" s="55" t="s">
        <v>169</v>
      </c>
      <c r="C49" s="8"/>
      <c r="D49" s="8"/>
      <c r="E49" s="102"/>
    </row>
    <row r="50" spans="1:5">
      <c r="A50" s="56">
        <v>3223</v>
      </c>
      <c r="B50" s="55" t="s">
        <v>170</v>
      </c>
      <c r="C50" s="8"/>
      <c r="D50" s="8"/>
      <c r="E50" s="102"/>
    </row>
    <row r="51" spans="1:5">
      <c r="A51" s="56">
        <v>3224</v>
      </c>
      <c r="B51" s="55" t="s">
        <v>171</v>
      </c>
      <c r="C51" s="8"/>
      <c r="D51" s="8"/>
      <c r="E51" s="102"/>
    </row>
    <row r="52" spans="1:5">
      <c r="A52" s="56">
        <v>3231</v>
      </c>
      <c r="B52" s="55" t="s">
        <v>172</v>
      </c>
      <c r="C52" s="8"/>
      <c r="D52" s="8"/>
      <c r="E52" s="102"/>
    </row>
    <row r="53" spans="1:5">
      <c r="A53" s="56">
        <v>3232</v>
      </c>
      <c r="B53" s="55" t="s">
        <v>173</v>
      </c>
      <c r="C53" s="8"/>
      <c r="D53" s="8"/>
      <c r="E53" s="102"/>
    </row>
    <row r="54" spans="1:5">
      <c r="A54" s="56">
        <v>3234</v>
      </c>
      <c r="B54" s="55" t="s">
        <v>174</v>
      </c>
      <c r="C54" s="8"/>
      <c r="D54" s="8"/>
      <c r="E54" s="102"/>
    </row>
    <row r="55" spans="1:5" ht="30">
      <c r="A55" s="56">
        <v>3236</v>
      </c>
      <c r="B55" s="55" t="s">
        <v>189</v>
      </c>
      <c r="C55" s="8"/>
      <c r="D55" s="8"/>
      <c r="E55" s="102"/>
    </row>
    <row r="56" spans="1:5" ht="45">
      <c r="A56" s="56">
        <v>3237</v>
      </c>
      <c r="B56" s="55" t="s">
        <v>175</v>
      </c>
      <c r="C56" s="8"/>
      <c r="D56" s="8"/>
      <c r="E56" s="102"/>
    </row>
    <row r="57" spans="1:5">
      <c r="A57" s="56">
        <v>3241</v>
      </c>
      <c r="B57" s="55" t="s">
        <v>176</v>
      </c>
      <c r="C57" s="8"/>
      <c r="D57" s="8"/>
      <c r="E57" s="102"/>
    </row>
    <row r="58" spans="1:5">
      <c r="A58" s="56">
        <v>3242</v>
      </c>
      <c r="B58" s="55" t="s">
        <v>177</v>
      </c>
      <c r="C58" s="8"/>
      <c r="D58" s="8"/>
      <c r="E58" s="102"/>
    </row>
    <row r="59" spans="1:5">
      <c r="A59" s="56">
        <v>3243</v>
      </c>
      <c r="B59" s="55" t="s">
        <v>178</v>
      </c>
      <c r="C59" s="8"/>
      <c r="D59" s="8"/>
      <c r="E59" s="102"/>
    </row>
    <row r="60" spans="1:5">
      <c r="A60" s="56">
        <v>3245</v>
      </c>
      <c r="B60" s="55" t="s">
        <v>179</v>
      </c>
      <c r="C60" s="8"/>
      <c r="D60" s="8"/>
      <c r="E60" s="102"/>
    </row>
    <row r="61" spans="1:5">
      <c r="A61" s="56">
        <v>3246</v>
      </c>
      <c r="B61" s="55" t="s">
        <v>180</v>
      </c>
      <c r="C61" s="8"/>
      <c r="D61" s="8"/>
      <c r="E61" s="102"/>
    </row>
    <row r="62" spans="1:5">
      <c r="A62" s="32"/>
      <c r="E62" s="102"/>
    </row>
    <row r="63" spans="1:5">
      <c r="A63" s="33"/>
      <c r="E63" s="102"/>
    </row>
    <row r="64" spans="1:5">
      <c r="A64" s="57" t="s">
        <v>195</v>
      </c>
      <c r="B64" s="55"/>
      <c r="C64" s="82">
        <f>SUM(C66:C67)</f>
        <v>13515.66</v>
      </c>
      <c r="D64" s="82">
        <f>SUM(D66:D67)</f>
        <v>6504.09</v>
      </c>
      <c r="E64" s="102"/>
    </row>
    <row r="65" spans="1:5">
      <c r="A65" s="56">
        <v>5100</v>
      </c>
      <c r="B65" s="55" t="s">
        <v>250</v>
      </c>
      <c r="C65" s="8"/>
      <c r="D65" s="8"/>
      <c r="E65" s="102"/>
    </row>
    <row r="66" spans="1:5">
      <c r="A66" s="56">
        <v>5220</v>
      </c>
      <c r="B66" s="55" t="s">
        <v>402</v>
      </c>
      <c r="C66" s="8">
        <v>13515.66</v>
      </c>
      <c r="D66" s="8">
        <v>6504.09</v>
      </c>
      <c r="E66" s="102"/>
    </row>
    <row r="67" spans="1:5">
      <c r="A67" s="56">
        <v>5230</v>
      </c>
      <c r="B67" s="55" t="s">
        <v>403</v>
      </c>
      <c r="C67" s="8"/>
      <c r="D67" s="8"/>
      <c r="E67" s="102"/>
    </row>
    <row r="68" spans="1:5">
      <c r="A68" s="32"/>
      <c r="E68" s="102"/>
    </row>
    <row r="69" spans="1:5">
      <c r="A69" s="2"/>
      <c r="E69" s="102"/>
    </row>
    <row r="70" spans="1:5">
      <c r="A70" s="54" t="s">
        <v>196</v>
      </c>
      <c r="B70" s="55"/>
      <c r="C70" s="8"/>
      <c r="D70" s="8"/>
      <c r="E70" s="102"/>
    </row>
    <row r="71" spans="1:5" ht="30">
      <c r="A71" s="56">
        <v>1</v>
      </c>
      <c r="B71" s="55" t="s">
        <v>181</v>
      </c>
      <c r="C71" s="8"/>
      <c r="D71" s="8"/>
      <c r="E71" s="102"/>
    </row>
    <row r="72" spans="1:5">
      <c r="A72" s="56">
        <v>2</v>
      </c>
      <c r="B72" s="55" t="s">
        <v>182</v>
      </c>
      <c r="C72" s="8"/>
      <c r="D72" s="8"/>
      <c r="E72" s="102"/>
    </row>
    <row r="73" spans="1:5">
      <c r="A73" s="56">
        <v>3</v>
      </c>
      <c r="B73" s="55" t="s">
        <v>183</v>
      </c>
      <c r="C73" s="8"/>
      <c r="D73" s="8"/>
      <c r="E73" s="102"/>
    </row>
    <row r="74" spans="1:5">
      <c r="A74" s="56">
        <v>4</v>
      </c>
      <c r="B74" s="55" t="s">
        <v>353</v>
      </c>
      <c r="C74" s="8"/>
      <c r="D74" s="8"/>
      <c r="E74" s="102"/>
    </row>
    <row r="75" spans="1:5">
      <c r="A75" s="56">
        <v>5</v>
      </c>
      <c r="B75" s="55" t="s">
        <v>184</v>
      </c>
      <c r="C75" s="8"/>
      <c r="D75" s="8"/>
      <c r="E75" s="102"/>
    </row>
    <row r="76" spans="1:5">
      <c r="A76" s="56">
        <v>6</v>
      </c>
      <c r="B76" s="55" t="s">
        <v>185</v>
      </c>
      <c r="C76" s="8"/>
      <c r="D76" s="8"/>
      <c r="E76" s="102"/>
    </row>
    <row r="77" spans="1:5">
      <c r="A77" s="56">
        <v>7</v>
      </c>
      <c r="B77" s="55" t="s">
        <v>186</v>
      </c>
      <c r="C77" s="8"/>
      <c r="D77" s="8"/>
      <c r="E77" s="102"/>
    </row>
    <row r="78" spans="1:5">
      <c r="A78" s="56">
        <v>8</v>
      </c>
      <c r="B78" s="55" t="s">
        <v>187</v>
      </c>
      <c r="C78" s="8"/>
      <c r="D78" s="8"/>
      <c r="E78" s="102"/>
    </row>
    <row r="79" spans="1:5">
      <c r="A79" s="56">
        <v>9</v>
      </c>
      <c r="B79" s="55" t="s">
        <v>188</v>
      </c>
      <c r="C79" s="8"/>
      <c r="D79" s="8"/>
      <c r="E79" s="102"/>
    </row>
    <row r="83" spans="1:9">
      <c r="A83" s="2"/>
      <c r="B83" s="2"/>
    </row>
    <row r="84" spans="1:9">
      <c r="A84" s="66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6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3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D17" sqref="D1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1" t="s">
        <v>419</v>
      </c>
      <c r="B1" s="73"/>
      <c r="C1" s="73"/>
      <c r="D1" s="73"/>
      <c r="E1" s="73"/>
      <c r="F1" s="73"/>
      <c r="G1" s="73"/>
      <c r="H1" s="73"/>
      <c r="I1" s="601" t="s">
        <v>109</v>
      </c>
      <c r="J1" s="601"/>
      <c r="K1" s="102"/>
    </row>
    <row r="2" spans="1:11">
      <c r="A2" s="73" t="s">
        <v>140</v>
      </c>
      <c r="B2" s="73"/>
      <c r="C2" s="73"/>
      <c r="D2" s="73"/>
      <c r="E2" s="73"/>
      <c r="F2" s="73"/>
      <c r="G2" s="73"/>
      <c r="H2" s="73"/>
      <c r="I2" s="599" t="str">
        <f>'ფორმა N1'!K2</f>
        <v>01/01/-2019-31/12/2019</v>
      </c>
      <c r="J2" s="600"/>
      <c r="K2" s="102"/>
    </row>
    <row r="3" spans="1:11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3"/>
      <c r="G4" s="73"/>
      <c r="H4" s="73"/>
      <c r="I4" s="73"/>
      <c r="J4" s="73"/>
      <c r="K4" s="102"/>
    </row>
    <row r="5" spans="1:11">
      <c r="A5" s="204" t="str">
        <f>'ფორმა N1'!A5</f>
        <v>პ/გ "ქრისტიან-დემოოკრატიული მოძრაობა"</v>
      </c>
      <c r="B5" s="358"/>
      <c r="C5" s="358"/>
      <c r="D5" s="358"/>
      <c r="E5" s="358"/>
      <c r="F5" s="359"/>
      <c r="G5" s="358"/>
      <c r="H5" s="358"/>
      <c r="I5" s="358"/>
      <c r="J5" s="358"/>
      <c r="K5" s="102"/>
    </row>
    <row r="6" spans="1:11">
      <c r="A6" s="74"/>
      <c r="B6" s="74"/>
      <c r="C6" s="73"/>
      <c r="D6" s="73"/>
      <c r="E6" s="73"/>
      <c r="F6" s="123"/>
      <c r="G6" s="73"/>
      <c r="H6" s="73"/>
      <c r="I6" s="73"/>
      <c r="J6" s="73"/>
      <c r="K6" s="102"/>
    </row>
    <row r="7" spans="1:11">
      <c r="A7" s="124"/>
      <c r="B7" s="120"/>
      <c r="C7" s="120"/>
      <c r="D7" s="120"/>
      <c r="E7" s="120"/>
      <c r="F7" s="120"/>
      <c r="G7" s="120"/>
      <c r="H7" s="120"/>
      <c r="I7" s="120"/>
      <c r="J7" s="120"/>
      <c r="K7" s="102"/>
    </row>
    <row r="8" spans="1:11" s="27" customFormat="1" ht="45">
      <c r="A8" s="126" t="s">
        <v>64</v>
      </c>
      <c r="B8" s="126" t="s">
        <v>111</v>
      </c>
      <c r="C8" s="127" t="s">
        <v>113</v>
      </c>
      <c r="D8" s="127" t="s">
        <v>270</v>
      </c>
      <c r="E8" s="127" t="s">
        <v>112</v>
      </c>
      <c r="F8" s="125" t="s">
        <v>251</v>
      </c>
      <c r="G8" s="125" t="s">
        <v>289</v>
      </c>
      <c r="H8" s="125" t="s">
        <v>290</v>
      </c>
      <c r="I8" s="125" t="s">
        <v>252</v>
      </c>
      <c r="J8" s="128" t="s">
        <v>114</v>
      </c>
      <c r="K8" s="102"/>
    </row>
    <row r="9" spans="1:11" s="27" customFormat="1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2"/>
    </row>
    <row r="10" spans="1:11" s="27" customFormat="1" ht="30">
      <c r="A10" s="151">
        <v>1</v>
      </c>
      <c r="B10" s="482" t="s">
        <v>628</v>
      </c>
      <c r="C10" s="483" t="s">
        <v>629</v>
      </c>
      <c r="D10" s="484" t="s">
        <v>630</v>
      </c>
      <c r="E10" s="485" t="s">
        <v>631</v>
      </c>
      <c r="F10" s="28">
        <f>'ფორმა N7'!C14</f>
        <v>9606.4699999999993</v>
      </c>
      <c r="G10" s="28">
        <f>'ფორმა N2'!D9+'ფორმა N3'!D9</f>
        <v>370891.1</v>
      </c>
      <c r="H10" s="552">
        <f>'ფორმა N4'!D9+'ფორმა N5'!D9</f>
        <v>379570.8299999999</v>
      </c>
      <c r="I10" s="552">
        <f>F10+G10-H10</f>
        <v>926.74000000004889</v>
      </c>
      <c r="J10" s="28"/>
      <c r="K10" s="102"/>
    </row>
    <row r="11" spans="1:11">
      <c r="A11" s="101"/>
      <c r="B11" s="101"/>
      <c r="C11" s="101"/>
      <c r="D11" s="101"/>
      <c r="E11" s="101"/>
      <c r="F11" s="101"/>
      <c r="G11" s="101">
        <f>'ფორმა N2'!D9+'ფორმა N3'!D9</f>
        <v>370891.1</v>
      </c>
      <c r="H11" s="101"/>
      <c r="I11" s="101"/>
      <c r="J11" s="101"/>
    </row>
    <row r="12" spans="1:11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>
      <c r="A15" s="101"/>
      <c r="B15" s="214" t="s">
        <v>107</v>
      </c>
      <c r="C15" s="101"/>
      <c r="D15" s="101"/>
      <c r="E15" s="101"/>
      <c r="F15" s="215"/>
      <c r="G15" s="101"/>
      <c r="H15" s="101"/>
      <c r="I15" s="101"/>
      <c r="J15" s="101"/>
    </row>
    <row r="16" spans="1:11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>
      <c r="A17" s="101"/>
      <c r="B17" s="101"/>
      <c r="C17" s="255"/>
      <c r="D17" s="101"/>
      <c r="E17" s="101"/>
      <c r="F17" s="255"/>
      <c r="G17" s="256"/>
      <c r="H17" s="256"/>
      <c r="I17" s="98"/>
      <c r="J17" s="98"/>
    </row>
    <row r="18" spans="1:10">
      <c r="A18" s="98"/>
      <c r="B18" s="101"/>
      <c r="C18" s="216" t="s">
        <v>263</v>
      </c>
      <c r="D18" s="216"/>
      <c r="E18" s="101"/>
      <c r="F18" s="101" t="s">
        <v>268</v>
      </c>
      <c r="G18" s="98"/>
      <c r="H18" s="98"/>
      <c r="I18" s="98"/>
      <c r="J18" s="98"/>
    </row>
    <row r="19" spans="1:10">
      <c r="A19" s="98"/>
      <c r="B19" s="101"/>
      <c r="C19" s="217" t="s">
        <v>139</v>
      </c>
      <c r="D19" s="101"/>
      <c r="E19" s="101"/>
      <c r="F19" s="101" t="s">
        <v>264</v>
      </c>
      <c r="G19" s="98"/>
      <c r="H19" s="98"/>
      <c r="I19" s="98"/>
      <c r="J19" s="98"/>
    </row>
    <row r="20" spans="1:10" customFormat="1">
      <c r="A20" s="98"/>
      <c r="B20" s="101"/>
      <c r="C20" s="101"/>
      <c r="D20" s="217"/>
      <c r="E20" s="98"/>
      <c r="F20" s="98"/>
      <c r="G20" s="98"/>
      <c r="H20" s="98"/>
      <c r="I20" s="98"/>
      <c r="J20" s="98"/>
    </row>
    <row r="21" spans="1:10" customFormat="1" ht="12.75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36" sqref="B3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1" t="s">
        <v>296</v>
      </c>
      <c r="B1" s="73"/>
      <c r="C1" s="601" t="s">
        <v>109</v>
      </c>
      <c r="D1" s="601"/>
      <c r="E1" s="105"/>
    </row>
    <row r="2" spans="1:7">
      <c r="A2" s="73" t="s">
        <v>140</v>
      </c>
      <c r="B2" s="73"/>
      <c r="C2" s="599" t="str">
        <f>'ფორმა N1'!K2</f>
        <v>01/01/-2019-31/12/2019</v>
      </c>
      <c r="D2" s="600"/>
      <c r="E2" s="105"/>
    </row>
    <row r="3" spans="1:7">
      <c r="A3" s="71"/>
      <c r="B3" s="73"/>
      <c r="C3" s="72"/>
      <c r="D3" s="72"/>
      <c r="E3" s="105"/>
    </row>
    <row r="4" spans="1:7">
      <c r="A4" s="74" t="s">
        <v>269</v>
      </c>
      <c r="B4" s="99"/>
      <c r="C4" s="100"/>
      <c r="D4" s="73"/>
      <c r="E4" s="105"/>
    </row>
    <row r="5" spans="1:7">
      <c r="A5" s="220" t="str">
        <f>'ფორმა N1'!A5</f>
        <v>პ/გ "ქრისტიან-დემოოკრატიული მოძრაობა"</v>
      </c>
      <c r="B5" s="12"/>
      <c r="C5" s="12"/>
      <c r="E5" s="105"/>
    </row>
    <row r="6" spans="1:7">
      <c r="A6" s="101"/>
      <c r="B6" s="101"/>
      <c r="C6" s="101"/>
      <c r="D6" s="102"/>
      <c r="E6" s="105"/>
    </row>
    <row r="7" spans="1:7">
      <c r="A7" s="73"/>
      <c r="B7" s="73"/>
      <c r="C7" s="73"/>
      <c r="D7" s="73"/>
      <c r="E7" s="105"/>
    </row>
    <row r="8" spans="1:7" s="6" customFormat="1" ht="39" customHeight="1">
      <c r="A8" s="103" t="s">
        <v>64</v>
      </c>
      <c r="B8" s="76" t="s">
        <v>244</v>
      </c>
      <c r="C8" s="76" t="s">
        <v>66</v>
      </c>
      <c r="D8" s="76" t="s">
        <v>67</v>
      </c>
      <c r="E8" s="105"/>
    </row>
    <row r="9" spans="1:7" s="7" customFormat="1" ht="16.5" customHeight="1">
      <c r="A9" s="221">
        <v>1</v>
      </c>
      <c r="B9" s="221" t="s">
        <v>65</v>
      </c>
      <c r="C9" s="82">
        <f>SUM(C10,C26)</f>
        <v>264813.32</v>
      </c>
      <c r="D9" s="82">
        <f>SUM(D10,D26)</f>
        <v>264813.32</v>
      </c>
      <c r="E9" s="105"/>
    </row>
    <row r="10" spans="1:7" s="7" customFormat="1" ht="16.5" customHeight="1">
      <c r="A10" s="84">
        <v>1.1000000000000001</v>
      </c>
      <c r="B10" s="84" t="s">
        <v>80</v>
      </c>
      <c r="C10" s="82">
        <f>SUM(C11,C12,C16,C19,C25,C26)</f>
        <v>264813.32</v>
      </c>
      <c r="D10" s="82">
        <f>SUM(D11,D12,D16,D19,D24,D25)</f>
        <v>264813.32</v>
      </c>
      <c r="E10" s="105"/>
    </row>
    <row r="11" spans="1:7" s="9" customFormat="1" ht="16.5" customHeight="1">
      <c r="A11" s="85" t="s">
        <v>30</v>
      </c>
      <c r="B11" s="85" t="s">
        <v>79</v>
      </c>
      <c r="C11" s="8"/>
      <c r="D11" s="8"/>
      <c r="E11" s="105"/>
    </row>
    <row r="12" spans="1:7" s="10" customFormat="1" ht="16.5" customHeight="1">
      <c r="A12" s="85" t="s">
        <v>31</v>
      </c>
      <c r="B12" s="85" t="s">
        <v>302</v>
      </c>
      <c r="C12" s="104">
        <f>SUM(C14:C15)</f>
        <v>0</v>
      </c>
      <c r="D12" s="104">
        <f>SUM(D14:D15)</f>
        <v>0</v>
      </c>
      <c r="E12" s="105"/>
      <c r="G12" s="65"/>
    </row>
    <row r="13" spans="1:7" s="3" customFormat="1" ht="16.5" customHeight="1">
      <c r="A13" s="94" t="s">
        <v>81</v>
      </c>
      <c r="B13" s="94" t="s">
        <v>305</v>
      </c>
      <c r="C13" s="8"/>
      <c r="D13" s="8"/>
      <c r="E13" s="105"/>
    </row>
    <row r="14" spans="1:7" s="3" customFormat="1" ht="16.5" customHeight="1">
      <c r="A14" s="94" t="s">
        <v>469</v>
      </c>
      <c r="B14" s="94" t="s">
        <v>468</v>
      </c>
      <c r="C14" s="8"/>
      <c r="D14" s="8"/>
      <c r="E14" s="105"/>
    </row>
    <row r="15" spans="1:7" s="3" customFormat="1" ht="16.5" customHeight="1">
      <c r="A15" s="94" t="s">
        <v>470</v>
      </c>
      <c r="B15" s="94" t="s">
        <v>97</v>
      </c>
      <c r="C15" s="8"/>
      <c r="D15" s="8"/>
      <c r="E15" s="105"/>
    </row>
    <row r="16" spans="1:7" s="3" customFormat="1" ht="16.5" customHeight="1">
      <c r="A16" s="85" t="s">
        <v>82</v>
      </c>
      <c r="B16" s="85" t="s">
        <v>83</v>
      </c>
      <c r="C16" s="104">
        <f>SUM(C17:C18)</f>
        <v>264476</v>
      </c>
      <c r="D16" s="104">
        <f>SUM(D17:D18)</f>
        <v>264476</v>
      </c>
      <c r="E16" s="105"/>
    </row>
    <row r="17" spans="1:5" s="3" customFormat="1" ht="16.5" customHeight="1">
      <c r="A17" s="94" t="s">
        <v>84</v>
      </c>
      <c r="B17" s="94" t="s">
        <v>86</v>
      </c>
      <c r="C17" s="8">
        <v>201350</v>
      </c>
      <c r="D17" s="8">
        <f>C17</f>
        <v>201350</v>
      </c>
      <c r="E17" s="105"/>
    </row>
    <row r="18" spans="1:5" s="3" customFormat="1" ht="30">
      <c r="A18" s="94" t="s">
        <v>85</v>
      </c>
      <c r="B18" s="94" t="s">
        <v>110</v>
      </c>
      <c r="C18" s="8">
        <v>63126</v>
      </c>
      <c r="D18" s="8">
        <f>C18</f>
        <v>63126</v>
      </c>
      <c r="E18" s="105"/>
    </row>
    <row r="19" spans="1:5" s="3" customFormat="1" ht="16.5" customHeight="1">
      <c r="A19" s="85" t="s">
        <v>87</v>
      </c>
      <c r="B19" s="85" t="s">
        <v>395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>
      <c r="A20" s="94" t="s">
        <v>88</v>
      </c>
      <c r="B20" s="94" t="s">
        <v>89</v>
      </c>
      <c r="C20" s="8"/>
      <c r="D20" s="8"/>
      <c r="E20" s="105"/>
    </row>
    <row r="21" spans="1:5" s="3" customFormat="1" ht="30">
      <c r="A21" s="94" t="s">
        <v>92</v>
      </c>
      <c r="B21" s="94" t="s">
        <v>90</v>
      </c>
      <c r="C21" s="8"/>
      <c r="D21" s="8"/>
      <c r="E21" s="105"/>
    </row>
    <row r="22" spans="1:5" s="3" customFormat="1" ht="16.5" customHeight="1">
      <c r="A22" s="94" t="s">
        <v>93</v>
      </c>
      <c r="B22" s="94" t="s">
        <v>91</v>
      </c>
      <c r="C22" s="8"/>
      <c r="D22" s="8"/>
      <c r="E22" s="105"/>
    </row>
    <row r="23" spans="1:5" s="3" customFormat="1" ht="16.5" customHeight="1">
      <c r="A23" s="94" t="s">
        <v>94</v>
      </c>
      <c r="B23" s="94" t="s">
        <v>412</v>
      </c>
      <c r="C23" s="8"/>
      <c r="D23" s="8"/>
      <c r="E23" s="105"/>
    </row>
    <row r="24" spans="1:5" s="3" customFormat="1" ht="16.5" customHeight="1">
      <c r="A24" s="85" t="s">
        <v>95</v>
      </c>
      <c r="B24" s="85" t="s">
        <v>413</v>
      </c>
      <c r="C24" s="246"/>
      <c r="D24" s="8"/>
      <c r="E24" s="105"/>
    </row>
    <row r="25" spans="1:5" s="3" customFormat="1">
      <c r="A25" s="85" t="s">
        <v>246</v>
      </c>
      <c r="B25" s="85" t="s">
        <v>848</v>
      </c>
      <c r="C25" s="8">
        <v>337.32</v>
      </c>
      <c r="D25" s="8">
        <f>C25</f>
        <v>337.32</v>
      </c>
      <c r="E25" s="105"/>
    </row>
    <row r="26" spans="1:5" ht="16.5" customHeight="1">
      <c r="A26" s="84">
        <v>1.2</v>
      </c>
      <c r="B26" s="84" t="s">
        <v>96</v>
      </c>
      <c r="C26" s="82">
        <f>SUM(C27,C35)</f>
        <v>0</v>
      </c>
      <c r="D26" s="82">
        <f>SUM(D27,D35)</f>
        <v>0</v>
      </c>
      <c r="E26" s="105"/>
    </row>
    <row r="27" spans="1:5" ht="16.5" customHeight="1">
      <c r="A27" s="85" t="s">
        <v>32</v>
      </c>
      <c r="B27" s="85" t="s">
        <v>305</v>
      </c>
      <c r="C27" s="104">
        <f>SUM(C28:C30)</f>
        <v>0</v>
      </c>
      <c r="D27" s="104">
        <f>SUM(D28:D30)</f>
        <v>0</v>
      </c>
      <c r="E27" s="105"/>
    </row>
    <row r="28" spans="1:5">
      <c r="A28" s="229" t="s">
        <v>98</v>
      </c>
      <c r="B28" s="229" t="s">
        <v>303</v>
      </c>
      <c r="C28" s="8"/>
      <c r="D28" s="8"/>
      <c r="E28" s="105"/>
    </row>
    <row r="29" spans="1:5">
      <c r="A29" s="229" t="s">
        <v>99</v>
      </c>
      <c r="B29" s="229" t="s">
        <v>306</v>
      </c>
      <c r="C29" s="8"/>
      <c r="D29" s="8"/>
      <c r="E29" s="105"/>
    </row>
    <row r="30" spans="1:5">
      <c r="A30" s="229" t="s">
        <v>420</v>
      </c>
      <c r="B30" s="229" t="s">
        <v>304</v>
      </c>
      <c r="C30" s="8"/>
      <c r="D30" s="8"/>
      <c r="E30" s="105"/>
    </row>
    <row r="31" spans="1:5">
      <c r="A31" s="85" t="s">
        <v>33</v>
      </c>
      <c r="B31" s="85" t="s">
        <v>468</v>
      </c>
      <c r="C31" s="104">
        <f>SUM(C32:C34)</f>
        <v>0</v>
      </c>
      <c r="D31" s="104">
        <f>SUM(D32:D34)</f>
        <v>0</v>
      </c>
      <c r="E31" s="105"/>
    </row>
    <row r="32" spans="1:5">
      <c r="A32" s="229" t="s">
        <v>12</v>
      </c>
      <c r="B32" s="229" t="s">
        <v>471</v>
      </c>
      <c r="C32" s="8"/>
      <c r="D32" s="8"/>
      <c r="E32" s="105"/>
    </row>
    <row r="33" spans="1:9">
      <c r="A33" s="229" t="s">
        <v>13</v>
      </c>
      <c r="B33" s="229" t="s">
        <v>472</v>
      </c>
      <c r="C33" s="8"/>
      <c r="D33" s="8"/>
      <c r="E33" s="105"/>
    </row>
    <row r="34" spans="1:9">
      <c r="A34" s="229" t="s">
        <v>276</v>
      </c>
      <c r="B34" s="229" t="s">
        <v>473</v>
      </c>
      <c r="C34" s="8"/>
      <c r="D34" s="8"/>
      <c r="E34" s="105"/>
    </row>
    <row r="35" spans="1:9">
      <c r="A35" s="85" t="s">
        <v>34</v>
      </c>
      <c r="B35" s="243" t="s">
        <v>418</v>
      </c>
      <c r="C35" s="8"/>
      <c r="D35" s="8"/>
      <c r="E35" s="105"/>
    </row>
    <row r="36" spans="1:9">
      <c r="D36" s="27"/>
      <c r="E36" s="106"/>
      <c r="F36" s="27"/>
    </row>
    <row r="37" spans="1:9">
      <c r="A37" s="1"/>
      <c r="D37" s="27"/>
      <c r="E37" s="106"/>
      <c r="F37" s="27"/>
    </row>
    <row r="38" spans="1:9">
      <c r="D38" s="27"/>
      <c r="E38" s="106"/>
      <c r="F38" s="27"/>
    </row>
    <row r="39" spans="1:9">
      <c r="D39" s="27"/>
      <c r="E39" s="106"/>
      <c r="F39" s="27"/>
    </row>
    <row r="40" spans="1:9">
      <c r="A40" s="66" t="s">
        <v>107</v>
      </c>
      <c r="D40" s="27"/>
      <c r="E40" s="106"/>
      <c r="F40" s="27"/>
    </row>
    <row r="41" spans="1:9">
      <c r="D41" s="27"/>
      <c r="E41" s="107"/>
      <c r="F41" s="107"/>
      <c r="G41"/>
      <c r="H41"/>
      <c r="I41"/>
    </row>
    <row r="42" spans="1:9">
      <c r="D42" s="108"/>
      <c r="E42" s="107"/>
      <c r="F42" s="107"/>
      <c r="G42"/>
      <c r="H42"/>
      <c r="I42"/>
    </row>
    <row r="43" spans="1:9">
      <c r="A43"/>
      <c r="B43" s="66" t="s">
        <v>266</v>
      </c>
      <c r="D43" s="108"/>
      <c r="E43" s="107"/>
      <c r="F43" s="107"/>
      <c r="G43"/>
      <c r="H43"/>
      <c r="I43"/>
    </row>
    <row r="44" spans="1:9">
      <c r="A44"/>
      <c r="B44" s="2" t="s">
        <v>265</v>
      </c>
      <c r="D44" s="108"/>
      <c r="E44" s="107"/>
      <c r="F44" s="107"/>
      <c r="G44"/>
      <c r="H44"/>
      <c r="I44"/>
    </row>
    <row r="45" spans="1:9" customFormat="1" ht="12.75">
      <c r="B45" s="63" t="s">
        <v>139</v>
      </c>
      <c r="D45" s="107"/>
      <c r="E45" s="107"/>
      <c r="F45" s="107"/>
    </row>
    <row r="46" spans="1:9">
      <c r="D46" s="27"/>
      <c r="E46" s="106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C16" sqref="C16"/>
    </sheetView>
  </sheetViews>
  <sheetFormatPr defaultRowHeight="15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>
      <c r="A1" s="71" t="s">
        <v>356</v>
      </c>
      <c r="B1" s="73"/>
      <c r="C1" s="73"/>
      <c r="D1" s="73"/>
      <c r="E1" s="73"/>
      <c r="F1" s="73"/>
      <c r="G1" s="158" t="s">
        <v>109</v>
      </c>
      <c r="H1" s="159"/>
    </row>
    <row r="2" spans="1:8">
      <c r="A2" s="73" t="s">
        <v>140</v>
      </c>
      <c r="B2" s="73"/>
      <c r="C2" s="73"/>
      <c r="D2" s="73"/>
      <c r="E2" s="73"/>
      <c r="F2" s="73"/>
      <c r="G2" s="160" t="str">
        <f>'ფორმა N1'!K2</f>
        <v>01/01/-2019-31/12/2019</v>
      </c>
      <c r="H2" s="159"/>
    </row>
    <row r="3" spans="1:8">
      <c r="A3" s="73"/>
      <c r="B3" s="73"/>
      <c r="C3" s="73"/>
      <c r="D3" s="73"/>
      <c r="E3" s="73"/>
      <c r="F3" s="73"/>
      <c r="G3" s="99"/>
      <c r="H3" s="159"/>
    </row>
    <row r="4" spans="1:8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>
      <c r="A5" s="204" t="str">
        <f>'ფორმა N1'!A5</f>
        <v>პ/გ "ქრისტიან-დემოოკრატიული მოძრაობა"</v>
      </c>
      <c r="B5" s="204"/>
      <c r="C5" s="204"/>
      <c r="D5" s="204"/>
      <c r="E5" s="204"/>
      <c r="F5" s="204"/>
      <c r="G5" s="204"/>
      <c r="H5" s="101"/>
    </row>
    <row r="6" spans="1:8">
      <c r="A6" s="74"/>
      <c r="B6" s="73"/>
      <c r="C6" s="73"/>
      <c r="D6" s="73"/>
      <c r="E6" s="73"/>
      <c r="F6" s="73"/>
      <c r="G6" s="73"/>
      <c r="H6" s="101"/>
    </row>
    <row r="7" spans="1:8">
      <c r="A7" s="73"/>
      <c r="B7" s="73"/>
      <c r="C7" s="73"/>
      <c r="D7" s="73"/>
      <c r="E7" s="73"/>
      <c r="F7" s="73"/>
      <c r="G7" s="73"/>
      <c r="H7" s="102"/>
    </row>
    <row r="8" spans="1:8" ht="45.75" customHeight="1">
      <c r="A8" s="161" t="s">
        <v>307</v>
      </c>
      <c r="B8" s="161" t="s">
        <v>141</v>
      </c>
      <c r="C8" s="162" t="s">
        <v>354</v>
      </c>
      <c r="D8" s="162" t="s">
        <v>355</v>
      </c>
      <c r="E8" s="162" t="s">
        <v>270</v>
      </c>
      <c r="F8" s="161" t="s">
        <v>312</v>
      </c>
      <c r="G8" s="162" t="s">
        <v>308</v>
      </c>
      <c r="H8" s="102"/>
    </row>
    <row r="9" spans="1:8">
      <c r="A9" s="163" t="s">
        <v>309</v>
      </c>
      <c r="B9" s="164"/>
      <c r="C9" s="165"/>
      <c r="D9" s="166"/>
      <c r="E9" s="166"/>
      <c r="F9" s="166"/>
      <c r="G9" s="167"/>
      <c r="H9" s="102"/>
    </row>
    <row r="10" spans="1:8" ht="30">
      <c r="A10" s="164">
        <v>1</v>
      </c>
      <c r="B10" s="486" t="s">
        <v>512</v>
      </c>
      <c r="C10" s="487">
        <v>25002.400000000001</v>
      </c>
      <c r="D10" s="487">
        <v>25002.400000000001</v>
      </c>
      <c r="E10" s="488" t="s">
        <v>221</v>
      </c>
      <c r="F10" s="489" t="s">
        <v>632</v>
      </c>
      <c r="G10" s="170">
        <f>IF(ISBLANK(B10),"",G9+C10-D10)</f>
        <v>0</v>
      </c>
      <c r="H10" s="102"/>
    </row>
    <row r="11" spans="1:8" ht="15.75">
      <c r="A11" s="164">
        <v>2</v>
      </c>
      <c r="B11" s="149"/>
      <c r="C11" s="168"/>
      <c r="D11" s="169"/>
      <c r="E11" s="169"/>
      <c r="F11" s="169"/>
      <c r="G11" s="170" t="str">
        <f t="shared" ref="G11:G38" si="0">IF(ISBLANK(B11),"",G10+C11-D11)</f>
        <v/>
      </c>
      <c r="H11" s="102"/>
    </row>
    <row r="12" spans="1:8" ht="15.75">
      <c r="A12" s="164">
        <v>3</v>
      </c>
      <c r="B12" s="149"/>
      <c r="C12" s="168"/>
      <c r="D12" s="169"/>
      <c r="E12" s="169"/>
      <c r="F12" s="169"/>
      <c r="G12" s="170" t="str">
        <f t="shared" si="0"/>
        <v/>
      </c>
      <c r="H12" s="102"/>
    </row>
    <row r="13" spans="1:8" ht="15.75">
      <c r="A13" s="164">
        <v>4</v>
      </c>
      <c r="B13" s="149"/>
      <c r="C13" s="168"/>
      <c r="D13" s="169"/>
      <c r="E13" s="169"/>
      <c r="F13" s="169"/>
      <c r="G13" s="170" t="str">
        <f t="shared" si="0"/>
        <v/>
      </c>
      <c r="H13" s="102"/>
    </row>
    <row r="14" spans="1:8" ht="15.75">
      <c r="A14" s="164">
        <v>5</v>
      </c>
      <c r="B14" s="149"/>
      <c r="C14" s="168"/>
      <c r="D14" s="169"/>
      <c r="E14" s="169"/>
      <c r="F14" s="169"/>
      <c r="G14" s="170" t="str">
        <f t="shared" si="0"/>
        <v/>
      </c>
      <c r="H14" s="102"/>
    </row>
    <row r="15" spans="1:8" ht="15.75">
      <c r="A15" s="164">
        <v>6</v>
      </c>
      <c r="B15" s="149"/>
      <c r="C15" s="168"/>
      <c r="D15" s="169"/>
      <c r="E15" s="169"/>
      <c r="F15" s="169"/>
      <c r="G15" s="170" t="str">
        <f t="shared" si="0"/>
        <v/>
      </c>
      <c r="H15" s="102"/>
    </row>
    <row r="16" spans="1:8" ht="15.75">
      <c r="A16" s="164">
        <v>7</v>
      </c>
      <c r="B16" s="149"/>
      <c r="C16" s="168"/>
      <c r="D16" s="169"/>
      <c r="E16" s="169"/>
      <c r="F16" s="169"/>
      <c r="G16" s="170" t="str">
        <f t="shared" si="0"/>
        <v/>
      </c>
      <c r="H16" s="102"/>
    </row>
    <row r="17" spans="1:8" ht="15.75">
      <c r="A17" s="164">
        <v>8</v>
      </c>
      <c r="B17" s="149"/>
      <c r="C17" s="168"/>
      <c r="D17" s="169"/>
      <c r="E17" s="169"/>
      <c r="F17" s="169"/>
      <c r="G17" s="170" t="str">
        <f t="shared" si="0"/>
        <v/>
      </c>
      <c r="H17" s="102"/>
    </row>
    <row r="18" spans="1:8" ht="15.75">
      <c r="A18" s="164">
        <v>9</v>
      </c>
      <c r="B18" s="149"/>
      <c r="C18" s="168"/>
      <c r="D18" s="169"/>
      <c r="E18" s="169"/>
      <c r="F18" s="169"/>
      <c r="G18" s="170" t="str">
        <f t="shared" si="0"/>
        <v/>
      </c>
      <c r="H18" s="102"/>
    </row>
    <row r="19" spans="1:8" ht="15.75">
      <c r="A19" s="164">
        <v>10</v>
      </c>
      <c r="B19" s="149"/>
      <c r="C19" s="168"/>
      <c r="D19" s="169"/>
      <c r="E19" s="169"/>
      <c r="F19" s="169"/>
      <c r="G19" s="170" t="str">
        <f t="shared" si="0"/>
        <v/>
      </c>
      <c r="H19" s="102"/>
    </row>
    <row r="20" spans="1:8" ht="15.75">
      <c r="A20" s="164">
        <v>11</v>
      </c>
      <c r="B20" s="149"/>
      <c r="C20" s="168"/>
      <c r="D20" s="169"/>
      <c r="E20" s="169"/>
      <c r="F20" s="169"/>
      <c r="G20" s="170" t="str">
        <f t="shared" si="0"/>
        <v/>
      </c>
      <c r="H20" s="102"/>
    </row>
    <row r="21" spans="1:8" ht="15.75">
      <c r="A21" s="164">
        <v>12</v>
      </c>
      <c r="B21" s="149"/>
      <c r="C21" s="168"/>
      <c r="D21" s="169"/>
      <c r="E21" s="169"/>
      <c r="F21" s="169"/>
      <c r="G21" s="170" t="str">
        <f t="shared" si="0"/>
        <v/>
      </c>
      <c r="H21" s="102"/>
    </row>
    <row r="22" spans="1:8" ht="15.75">
      <c r="A22" s="164">
        <v>13</v>
      </c>
      <c r="B22" s="149"/>
      <c r="C22" s="168"/>
      <c r="D22" s="169"/>
      <c r="E22" s="169"/>
      <c r="F22" s="169"/>
      <c r="G22" s="170" t="str">
        <f t="shared" si="0"/>
        <v/>
      </c>
      <c r="H22" s="102"/>
    </row>
    <row r="23" spans="1:8" ht="15.75">
      <c r="A23" s="164">
        <v>14</v>
      </c>
      <c r="B23" s="149"/>
      <c r="C23" s="168"/>
      <c r="D23" s="169"/>
      <c r="E23" s="169"/>
      <c r="F23" s="169"/>
      <c r="G23" s="170" t="str">
        <f t="shared" si="0"/>
        <v/>
      </c>
      <c r="H23" s="102"/>
    </row>
    <row r="24" spans="1:8" ht="15.75">
      <c r="A24" s="164">
        <v>15</v>
      </c>
      <c r="B24" s="149"/>
      <c r="C24" s="168"/>
      <c r="D24" s="169"/>
      <c r="E24" s="169"/>
      <c r="F24" s="169"/>
      <c r="G24" s="170" t="str">
        <f t="shared" si="0"/>
        <v/>
      </c>
      <c r="H24" s="102"/>
    </row>
    <row r="25" spans="1:8" ht="15.75">
      <c r="A25" s="164">
        <v>16</v>
      </c>
      <c r="B25" s="149"/>
      <c r="C25" s="168"/>
      <c r="D25" s="169"/>
      <c r="E25" s="169"/>
      <c r="F25" s="169"/>
      <c r="G25" s="170" t="str">
        <f t="shared" si="0"/>
        <v/>
      </c>
      <c r="H25" s="102"/>
    </row>
    <row r="26" spans="1:8" ht="15.75">
      <c r="A26" s="164">
        <v>17</v>
      </c>
      <c r="B26" s="149"/>
      <c r="C26" s="168"/>
      <c r="D26" s="169"/>
      <c r="E26" s="169"/>
      <c r="F26" s="169"/>
      <c r="G26" s="170" t="str">
        <f t="shared" si="0"/>
        <v/>
      </c>
      <c r="H26" s="102"/>
    </row>
    <row r="27" spans="1:8" ht="15.75">
      <c r="A27" s="164">
        <v>18</v>
      </c>
      <c r="B27" s="149"/>
      <c r="C27" s="168"/>
      <c r="D27" s="169"/>
      <c r="E27" s="169"/>
      <c r="F27" s="169"/>
      <c r="G27" s="170" t="str">
        <f t="shared" si="0"/>
        <v/>
      </c>
      <c r="H27" s="102"/>
    </row>
    <row r="28" spans="1:8" ht="15.75">
      <c r="A28" s="164">
        <v>19</v>
      </c>
      <c r="B28" s="149"/>
      <c r="C28" s="168"/>
      <c r="D28" s="169"/>
      <c r="E28" s="169"/>
      <c r="F28" s="169"/>
      <c r="G28" s="170" t="str">
        <f t="shared" si="0"/>
        <v/>
      </c>
      <c r="H28" s="102"/>
    </row>
    <row r="29" spans="1:8" ht="15.75">
      <c r="A29" s="164">
        <v>20</v>
      </c>
      <c r="B29" s="149"/>
      <c r="C29" s="168"/>
      <c r="D29" s="169"/>
      <c r="E29" s="169"/>
      <c r="F29" s="169"/>
      <c r="G29" s="170" t="str">
        <f t="shared" si="0"/>
        <v/>
      </c>
      <c r="H29" s="102"/>
    </row>
    <row r="30" spans="1:8" ht="15.75">
      <c r="A30" s="164">
        <v>21</v>
      </c>
      <c r="B30" s="149"/>
      <c r="C30" s="171"/>
      <c r="D30" s="172"/>
      <c r="E30" s="172"/>
      <c r="F30" s="172"/>
      <c r="G30" s="170" t="str">
        <f t="shared" si="0"/>
        <v/>
      </c>
      <c r="H30" s="102"/>
    </row>
    <row r="31" spans="1:8" ht="15.75">
      <c r="A31" s="164">
        <v>22</v>
      </c>
      <c r="B31" s="149"/>
      <c r="C31" s="171"/>
      <c r="D31" s="172"/>
      <c r="E31" s="172"/>
      <c r="F31" s="172"/>
      <c r="G31" s="170" t="str">
        <f t="shared" si="0"/>
        <v/>
      </c>
      <c r="H31" s="102"/>
    </row>
    <row r="32" spans="1:8" ht="15.75">
      <c r="A32" s="164">
        <v>23</v>
      </c>
      <c r="B32" s="149"/>
      <c r="C32" s="171"/>
      <c r="D32" s="172"/>
      <c r="E32" s="172"/>
      <c r="F32" s="172"/>
      <c r="G32" s="170" t="str">
        <f t="shared" si="0"/>
        <v/>
      </c>
      <c r="H32" s="102"/>
    </row>
    <row r="33" spans="1:10" ht="15.75">
      <c r="A33" s="164">
        <v>24</v>
      </c>
      <c r="B33" s="149"/>
      <c r="C33" s="171"/>
      <c r="D33" s="172"/>
      <c r="E33" s="172"/>
      <c r="F33" s="172"/>
      <c r="G33" s="170" t="str">
        <f t="shared" si="0"/>
        <v/>
      </c>
      <c r="H33" s="102"/>
    </row>
    <row r="34" spans="1:10" ht="15.75">
      <c r="A34" s="164">
        <v>25</v>
      </c>
      <c r="B34" s="149"/>
      <c r="C34" s="171"/>
      <c r="D34" s="172"/>
      <c r="E34" s="172"/>
      <c r="F34" s="172"/>
      <c r="G34" s="170" t="str">
        <f t="shared" si="0"/>
        <v/>
      </c>
      <c r="H34" s="102"/>
    </row>
    <row r="35" spans="1:10" ht="15.75">
      <c r="A35" s="164">
        <v>26</v>
      </c>
      <c r="B35" s="149"/>
      <c r="C35" s="171"/>
      <c r="D35" s="172"/>
      <c r="E35" s="172"/>
      <c r="F35" s="172"/>
      <c r="G35" s="170" t="str">
        <f t="shared" si="0"/>
        <v/>
      </c>
      <c r="H35" s="102"/>
    </row>
    <row r="36" spans="1:10" ht="15.75">
      <c r="A36" s="164">
        <v>27</v>
      </c>
      <c r="B36" s="149"/>
      <c r="C36" s="171"/>
      <c r="D36" s="172"/>
      <c r="E36" s="172"/>
      <c r="F36" s="172"/>
      <c r="G36" s="170" t="str">
        <f t="shared" si="0"/>
        <v/>
      </c>
      <c r="H36" s="102"/>
    </row>
    <row r="37" spans="1:10" ht="15.75">
      <c r="A37" s="164">
        <v>28</v>
      </c>
      <c r="B37" s="149"/>
      <c r="C37" s="171"/>
      <c r="D37" s="172"/>
      <c r="E37" s="172"/>
      <c r="F37" s="172"/>
      <c r="G37" s="170" t="str">
        <f t="shared" si="0"/>
        <v/>
      </c>
      <c r="H37" s="102"/>
    </row>
    <row r="38" spans="1:10" ht="15.75">
      <c r="A38" s="164">
        <v>29</v>
      </c>
      <c r="B38" s="149"/>
      <c r="C38" s="171"/>
      <c r="D38" s="172"/>
      <c r="E38" s="172"/>
      <c r="F38" s="172"/>
      <c r="G38" s="170" t="str">
        <f t="shared" si="0"/>
        <v/>
      </c>
      <c r="H38" s="102"/>
    </row>
    <row r="39" spans="1:10" ht="15.75">
      <c r="A39" s="164" t="s">
        <v>273</v>
      </c>
      <c r="B39" s="149"/>
      <c r="C39" s="171"/>
      <c r="D39" s="172"/>
      <c r="E39" s="172"/>
      <c r="F39" s="172"/>
      <c r="G39" s="170" t="str">
        <f>IF(ISBLANK(B39),"",#REF!+C39-D39)</f>
        <v/>
      </c>
      <c r="H39" s="102"/>
    </row>
    <row r="40" spans="1:10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2"/>
    </row>
    <row r="44" spans="1:10">
      <c r="B44" s="181" t="s">
        <v>107</v>
      </c>
      <c r="F44" s="182"/>
    </row>
    <row r="45" spans="1:10">
      <c r="F45" s="180"/>
      <c r="G45" s="180"/>
      <c r="H45" s="180"/>
      <c r="I45" s="180"/>
      <c r="J45" s="180"/>
    </row>
    <row r="46" spans="1:10">
      <c r="C46" s="183"/>
      <c r="F46" s="183"/>
      <c r="G46" s="184"/>
      <c r="H46" s="180"/>
      <c r="I46" s="180"/>
      <c r="J46" s="180"/>
    </row>
    <row r="47" spans="1:10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>
      <c r="B49" s="179"/>
    </row>
    <row r="50" spans="2:2" s="180" customFormat="1" ht="12.75"/>
    <row r="51" spans="2:2" s="180" customFormat="1" ht="12.75"/>
    <row r="52" spans="2:2" s="180" customFormat="1" ht="12.75"/>
    <row r="53" spans="2:2" s="18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P30" sqref="P30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4" t="s">
        <v>299</v>
      </c>
      <c r="B1" s="135"/>
      <c r="C1" s="135"/>
      <c r="D1" s="135"/>
      <c r="E1" s="135"/>
      <c r="F1" s="75"/>
      <c r="G1" s="75"/>
      <c r="H1" s="75"/>
      <c r="I1" s="615" t="s">
        <v>109</v>
      </c>
      <c r="J1" s="615"/>
      <c r="K1" s="141"/>
    </row>
    <row r="2" spans="1:12" s="23" customFormat="1" ht="15">
      <c r="A2" s="102" t="s">
        <v>140</v>
      </c>
      <c r="B2" s="135"/>
      <c r="C2" s="135"/>
      <c r="D2" s="135"/>
      <c r="E2" s="135"/>
      <c r="F2" s="136"/>
      <c r="G2" s="137"/>
      <c r="H2" s="137"/>
      <c r="I2" s="599" t="str">
        <f>'ფორმა N1'!K2</f>
        <v>01/01/-2019-31/12/2019</v>
      </c>
      <c r="J2" s="600"/>
      <c r="K2" s="141"/>
    </row>
    <row r="3" spans="1:12" s="23" customFormat="1" ht="15">
      <c r="A3" s="135"/>
      <c r="B3" s="135"/>
      <c r="C3" s="135"/>
      <c r="D3" s="135"/>
      <c r="E3" s="135"/>
      <c r="F3" s="136"/>
      <c r="G3" s="137"/>
      <c r="H3" s="137"/>
      <c r="I3" s="138"/>
      <c r="J3" s="72"/>
      <c r="K3" s="141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3"/>
      <c r="J4" s="73"/>
      <c r="K4" s="102"/>
      <c r="L4" s="23"/>
    </row>
    <row r="5" spans="1:12" s="2" customFormat="1" ht="15">
      <c r="A5" s="116" t="str">
        <f>'ფორმა N1'!A5</f>
        <v>პ/გ "ქრისტიან-დემოოკრატიული მოძრაობა"</v>
      </c>
      <c r="B5" s="117"/>
      <c r="C5" s="117"/>
      <c r="D5" s="117"/>
      <c r="E5" s="117"/>
      <c r="F5" s="58"/>
      <c r="G5" s="58"/>
      <c r="H5" s="58"/>
      <c r="I5" s="129"/>
      <c r="J5" s="58"/>
      <c r="K5" s="102"/>
    </row>
    <row r="6" spans="1:12" s="23" customFormat="1" ht="13.5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>
      <c r="A7" s="130"/>
      <c r="B7" s="617" t="s">
        <v>220</v>
      </c>
      <c r="C7" s="617"/>
      <c r="D7" s="617" t="s">
        <v>287</v>
      </c>
      <c r="E7" s="617"/>
      <c r="F7" s="617" t="s">
        <v>288</v>
      </c>
      <c r="G7" s="617"/>
      <c r="H7" s="148" t="s">
        <v>274</v>
      </c>
      <c r="I7" s="617" t="s">
        <v>223</v>
      </c>
      <c r="J7" s="617"/>
      <c r="K7" s="142"/>
    </row>
    <row r="8" spans="1:12" ht="15">
      <c r="A8" s="131" t="s">
        <v>115</v>
      </c>
      <c r="B8" s="132" t="s">
        <v>222</v>
      </c>
      <c r="C8" s="133" t="s">
        <v>221</v>
      </c>
      <c r="D8" s="132" t="s">
        <v>222</v>
      </c>
      <c r="E8" s="133" t="s">
        <v>221</v>
      </c>
      <c r="F8" s="132" t="s">
        <v>222</v>
      </c>
      <c r="G8" s="133" t="s">
        <v>221</v>
      </c>
      <c r="H8" s="133" t="s">
        <v>221</v>
      </c>
      <c r="I8" s="132" t="s">
        <v>222</v>
      </c>
      <c r="J8" s="133" t="s">
        <v>221</v>
      </c>
      <c r="K8" s="142"/>
    </row>
    <row r="9" spans="1:12" ht="15">
      <c r="A9" s="59" t="s">
        <v>116</v>
      </c>
      <c r="B9" s="79">
        <f>SUM(B10,B14,B17)</f>
        <v>0</v>
      </c>
      <c r="C9" s="479">
        <f>SUM(C10,C14,C17)</f>
        <v>3909.19</v>
      </c>
      <c r="D9" s="79">
        <f t="shared" ref="D9:J9" si="0">SUM(D10,D14,D17)</f>
        <v>0</v>
      </c>
      <c r="E9" s="479">
        <f>SUM(E10,E14,E17)</f>
        <v>2687.5</v>
      </c>
      <c r="F9" s="79">
        <f t="shared" si="0"/>
        <v>0</v>
      </c>
      <c r="G9" s="479">
        <f>SUM(G10,G14,G17)</f>
        <v>0</v>
      </c>
      <c r="H9" s="79">
        <f>SUM(H10,H14,H17)</f>
        <v>0</v>
      </c>
      <c r="I9" s="79">
        <f>SUM(I10,I14,I17)</f>
        <v>1019.34</v>
      </c>
      <c r="J9" s="479">
        <f t="shared" si="0"/>
        <v>5577.35</v>
      </c>
      <c r="K9" s="142"/>
    </row>
    <row r="10" spans="1:12" ht="15">
      <c r="A10" s="60" t="s">
        <v>117</v>
      </c>
      <c r="B10" s="490">
        <f>SUM(B11:B13)</f>
        <v>0</v>
      </c>
      <c r="C10" s="490">
        <f>SUM(C11:C13)</f>
        <v>0</v>
      </c>
      <c r="D10" s="490">
        <f t="shared" ref="D10:J10" si="1">SUM(D11:D13)</f>
        <v>0</v>
      </c>
      <c r="E10" s="490">
        <f>SUM(E11:E13)</f>
        <v>0</v>
      </c>
      <c r="F10" s="490">
        <f t="shared" si="1"/>
        <v>0</v>
      </c>
      <c r="G10" s="490">
        <f>SUM(G11:G13)</f>
        <v>0</v>
      </c>
      <c r="H10" s="490">
        <f>SUM(H11:H13)</f>
        <v>0</v>
      </c>
      <c r="I10" s="490">
        <f>SUM(I11:I13)</f>
        <v>0</v>
      </c>
      <c r="J10" s="490">
        <f t="shared" si="1"/>
        <v>0</v>
      </c>
      <c r="K10" s="142"/>
    </row>
    <row r="11" spans="1:12" ht="15">
      <c r="A11" s="60" t="s">
        <v>118</v>
      </c>
      <c r="B11" s="386"/>
      <c r="C11" s="386"/>
      <c r="D11" s="386"/>
      <c r="E11" s="386"/>
      <c r="F11" s="386"/>
      <c r="G11" s="386"/>
      <c r="H11" s="386"/>
      <c r="I11" s="386"/>
      <c r="J11" s="386"/>
      <c r="K11" s="142"/>
    </row>
    <row r="12" spans="1:12" ht="15">
      <c r="A12" s="60" t="s">
        <v>119</v>
      </c>
      <c r="B12" s="386"/>
      <c r="C12" s="386"/>
      <c r="D12" s="386"/>
      <c r="E12" s="386"/>
      <c r="F12" s="386"/>
      <c r="G12" s="386"/>
      <c r="H12" s="386"/>
      <c r="I12" s="386"/>
      <c r="J12" s="386"/>
      <c r="K12" s="142"/>
    </row>
    <row r="13" spans="1:12" ht="15">
      <c r="A13" s="60" t="s">
        <v>120</v>
      </c>
      <c r="B13" s="386"/>
      <c r="C13" s="386"/>
      <c r="D13" s="386"/>
      <c r="E13" s="386"/>
      <c r="F13" s="386"/>
      <c r="G13" s="386"/>
      <c r="H13" s="386"/>
      <c r="I13" s="386"/>
      <c r="J13" s="386"/>
      <c r="K13" s="142"/>
    </row>
    <row r="14" spans="1:12" ht="15">
      <c r="A14" s="60" t="s">
        <v>121</v>
      </c>
      <c r="B14" s="490">
        <f>SUM(B15:B16)</f>
        <v>0</v>
      </c>
      <c r="C14" s="491">
        <f>SUM(C15:C16)</f>
        <v>3159.19</v>
      </c>
      <c r="D14" s="491">
        <f t="shared" ref="D14:J14" si="2">SUM(D15:D16)</f>
        <v>0</v>
      </c>
      <c r="E14" s="491">
        <f>SUM(E15:E16)</f>
        <v>1937.5</v>
      </c>
      <c r="F14" s="491">
        <f t="shared" si="2"/>
        <v>0</v>
      </c>
      <c r="G14" s="491">
        <f>SUM(G15:G16)</f>
        <v>0</v>
      </c>
      <c r="H14" s="491">
        <f>SUM(H15:H16)</f>
        <v>0</v>
      </c>
      <c r="I14" s="491">
        <f>SUM(I15:I16)</f>
        <v>1019.34</v>
      </c>
      <c r="J14" s="491">
        <f t="shared" si="2"/>
        <v>4077.3500000000004</v>
      </c>
      <c r="K14" s="142"/>
    </row>
    <row r="15" spans="1:12" ht="15">
      <c r="A15" s="60" t="s">
        <v>122</v>
      </c>
      <c r="B15" s="386"/>
      <c r="C15" s="492"/>
      <c r="D15" s="492"/>
      <c r="E15" s="492"/>
      <c r="F15" s="492"/>
      <c r="G15" s="492"/>
      <c r="H15" s="492"/>
      <c r="I15" s="492"/>
      <c r="J15" s="492">
        <f>C15+E15-G15</f>
        <v>0</v>
      </c>
      <c r="K15" s="142"/>
    </row>
    <row r="16" spans="1:12" ht="15">
      <c r="A16" s="60" t="s">
        <v>123</v>
      </c>
      <c r="B16" s="386"/>
      <c r="C16" s="492">
        <v>3159.19</v>
      </c>
      <c r="D16" s="492"/>
      <c r="E16" s="550">
        <v>1937.5</v>
      </c>
      <c r="F16" s="492"/>
      <c r="G16" s="492"/>
      <c r="H16" s="492"/>
      <c r="I16" s="492">
        <v>1019.34</v>
      </c>
      <c r="J16" s="492">
        <f>C16+E16-I16</f>
        <v>4077.3500000000004</v>
      </c>
      <c r="K16" s="142"/>
    </row>
    <row r="17" spans="1:11" ht="15">
      <c r="A17" s="60" t="s">
        <v>124</v>
      </c>
      <c r="B17" s="490">
        <f>SUM(B18:B19,B22,B23)</f>
        <v>0</v>
      </c>
      <c r="C17" s="491">
        <f>SUM(C18:C19,C22,C23)</f>
        <v>750</v>
      </c>
      <c r="D17" s="491">
        <f t="shared" ref="D17:J17" si="3">SUM(D18:D19,D22,D23)</f>
        <v>0</v>
      </c>
      <c r="E17" s="491">
        <f>SUM(E18:E19,E22,E23)</f>
        <v>750</v>
      </c>
      <c r="F17" s="491">
        <f t="shared" si="3"/>
        <v>0</v>
      </c>
      <c r="G17" s="491">
        <f>SUM(G18:G19,G22,G23)</f>
        <v>0</v>
      </c>
      <c r="H17" s="491">
        <f>SUM(H18:H19,H22,H23)</f>
        <v>0</v>
      </c>
      <c r="I17" s="491">
        <f>SUM(I18:I19,I22,I23)</f>
        <v>0</v>
      </c>
      <c r="J17" s="491">
        <f t="shared" si="3"/>
        <v>1500</v>
      </c>
      <c r="K17" s="142"/>
    </row>
    <row r="18" spans="1:11" ht="15">
      <c r="A18" s="60" t="s">
        <v>125</v>
      </c>
      <c r="B18" s="386"/>
      <c r="C18" s="492"/>
      <c r="D18" s="492"/>
      <c r="E18" s="492"/>
      <c r="F18" s="492"/>
      <c r="G18" s="492"/>
      <c r="H18" s="492"/>
      <c r="I18" s="492"/>
      <c r="J18" s="492"/>
      <c r="K18" s="142"/>
    </row>
    <row r="19" spans="1:11" ht="15">
      <c r="A19" s="60" t="s">
        <v>126</v>
      </c>
      <c r="B19" s="490">
        <f>SUM(B20:B21)</f>
        <v>0</v>
      </c>
      <c r="C19" s="491">
        <f>SUM(C20:C21)</f>
        <v>0</v>
      </c>
      <c r="D19" s="491">
        <f t="shared" ref="D19:J19" si="4">SUM(D20:D21)</f>
        <v>0</v>
      </c>
      <c r="E19" s="491">
        <f>SUM(E20:E21)</f>
        <v>0</v>
      </c>
      <c r="F19" s="491">
        <f t="shared" si="4"/>
        <v>0</v>
      </c>
      <c r="G19" s="491">
        <f>SUM(G20:G21)</f>
        <v>0</v>
      </c>
      <c r="H19" s="491">
        <f>SUM(H20:H21)</f>
        <v>0</v>
      </c>
      <c r="I19" s="491">
        <f>SUM(I20:I21)</f>
        <v>0</v>
      </c>
      <c r="J19" s="491">
        <f t="shared" si="4"/>
        <v>0</v>
      </c>
      <c r="K19" s="142"/>
    </row>
    <row r="20" spans="1:11" ht="15">
      <c r="A20" s="60" t="s">
        <v>127</v>
      </c>
      <c r="B20" s="386"/>
      <c r="C20" s="386"/>
      <c r="D20" s="386"/>
      <c r="E20" s="386"/>
      <c r="F20" s="386"/>
      <c r="G20" s="386"/>
      <c r="H20" s="386"/>
      <c r="I20" s="386"/>
      <c r="J20" s="386"/>
      <c r="K20" s="142"/>
    </row>
    <row r="21" spans="1:11" ht="15">
      <c r="A21" s="60" t="s">
        <v>128</v>
      </c>
      <c r="B21" s="386"/>
      <c r="C21" s="386"/>
      <c r="D21" s="386"/>
      <c r="E21" s="386"/>
      <c r="F21" s="386"/>
      <c r="G21" s="386"/>
      <c r="H21" s="386"/>
      <c r="I21" s="386"/>
      <c r="J21" s="386"/>
      <c r="K21" s="142"/>
    </row>
    <row r="22" spans="1:11" ht="15">
      <c r="A22" s="60" t="s">
        <v>129</v>
      </c>
      <c r="B22" s="386"/>
      <c r="C22" s="386"/>
      <c r="D22" s="386"/>
      <c r="E22" s="386"/>
      <c r="F22" s="386"/>
      <c r="G22" s="386"/>
      <c r="H22" s="386"/>
      <c r="I22" s="386"/>
      <c r="J22" s="386"/>
      <c r="K22" s="142"/>
    </row>
    <row r="23" spans="1:11" ht="15">
      <c r="A23" s="60" t="s">
        <v>130</v>
      </c>
      <c r="B23" s="386"/>
      <c r="C23" s="386">
        <v>750</v>
      </c>
      <c r="D23" s="386"/>
      <c r="E23" s="386">
        <v>750</v>
      </c>
      <c r="F23" s="386"/>
      <c r="G23" s="386"/>
      <c r="H23" s="386"/>
      <c r="I23" s="386"/>
      <c r="J23" s="386">
        <f>C23+E23-G23</f>
        <v>1500</v>
      </c>
      <c r="K23" s="142"/>
    </row>
    <row r="24" spans="1:11" ht="15">
      <c r="A24" s="59" t="s">
        <v>131</v>
      </c>
      <c r="B24" s="79">
        <f>SUM(B25:B31)</f>
        <v>0</v>
      </c>
      <c r="C24" s="79">
        <f t="shared" ref="C24:J24" si="5">SUM(C25:C31)</f>
        <v>0</v>
      </c>
      <c r="D24" s="79">
        <f t="shared" si="5"/>
        <v>0</v>
      </c>
      <c r="E24" s="79">
        <f t="shared" si="5"/>
        <v>0</v>
      </c>
      <c r="F24" s="79">
        <f t="shared" si="5"/>
        <v>0</v>
      </c>
      <c r="G24" s="79">
        <f t="shared" si="5"/>
        <v>0</v>
      </c>
      <c r="H24" s="79">
        <f t="shared" si="5"/>
        <v>0</v>
      </c>
      <c r="I24" s="79">
        <f t="shared" si="5"/>
        <v>0</v>
      </c>
      <c r="J24" s="79">
        <f t="shared" si="5"/>
        <v>0</v>
      </c>
      <c r="K24" s="142"/>
    </row>
    <row r="25" spans="1:11" ht="15">
      <c r="A25" s="60" t="s">
        <v>253</v>
      </c>
      <c r="B25" s="386"/>
      <c r="C25" s="386"/>
      <c r="D25" s="386"/>
      <c r="E25" s="386"/>
      <c r="F25" s="386"/>
      <c r="G25" s="386"/>
      <c r="H25" s="386"/>
      <c r="I25" s="386"/>
      <c r="J25" s="386"/>
      <c r="K25" s="142"/>
    </row>
    <row r="26" spans="1:11" ht="15">
      <c r="A26" s="60" t="s">
        <v>254</v>
      </c>
      <c r="B26" s="386"/>
      <c r="C26" s="386"/>
      <c r="D26" s="386"/>
      <c r="E26" s="386"/>
      <c r="F26" s="386"/>
      <c r="G26" s="386"/>
      <c r="H26" s="386"/>
      <c r="I26" s="386"/>
      <c r="J26" s="386"/>
      <c r="K26" s="142"/>
    </row>
    <row r="27" spans="1:11" ht="15">
      <c r="A27" s="60" t="s">
        <v>255</v>
      </c>
      <c r="B27" s="386"/>
      <c r="C27" s="386"/>
      <c r="D27" s="386"/>
      <c r="E27" s="386"/>
      <c r="F27" s="386"/>
      <c r="G27" s="386"/>
      <c r="H27" s="386"/>
      <c r="I27" s="386"/>
      <c r="J27" s="386"/>
      <c r="K27" s="142"/>
    </row>
    <row r="28" spans="1:11" ht="15">
      <c r="A28" s="60" t="s">
        <v>256</v>
      </c>
      <c r="B28" s="386"/>
      <c r="C28" s="386"/>
      <c r="D28" s="386"/>
      <c r="E28" s="386"/>
      <c r="F28" s="386"/>
      <c r="G28" s="386"/>
      <c r="H28" s="386"/>
      <c r="I28" s="386"/>
      <c r="J28" s="386"/>
      <c r="K28" s="142"/>
    </row>
    <row r="29" spans="1:11" ht="15">
      <c r="A29" s="60" t="s">
        <v>257</v>
      </c>
      <c r="B29" s="386"/>
      <c r="C29" s="386"/>
      <c r="D29" s="386"/>
      <c r="E29" s="386"/>
      <c r="F29" s="386"/>
      <c r="G29" s="386"/>
      <c r="H29" s="386"/>
      <c r="I29" s="386"/>
      <c r="J29" s="386"/>
      <c r="K29" s="142"/>
    </row>
    <row r="30" spans="1:11" ht="15">
      <c r="A30" s="60" t="s">
        <v>258</v>
      </c>
      <c r="B30" s="386"/>
      <c r="C30" s="386"/>
      <c r="D30" s="386"/>
      <c r="E30" s="386"/>
      <c r="F30" s="386"/>
      <c r="G30" s="386"/>
      <c r="H30" s="386"/>
      <c r="I30" s="386"/>
      <c r="J30" s="386"/>
      <c r="K30" s="142"/>
    </row>
    <row r="31" spans="1:11" ht="15">
      <c r="A31" s="60" t="s">
        <v>259</v>
      </c>
      <c r="B31" s="386"/>
      <c r="C31" s="386"/>
      <c r="D31" s="386"/>
      <c r="E31" s="386"/>
      <c r="F31" s="386"/>
      <c r="G31" s="386"/>
      <c r="H31" s="386"/>
      <c r="I31" s="386"/>
      <c r="J31" s="386">
        <f>E31-G31</f>
        <v>0</v>
      </c>
      <c r="K31" s="142"/>
    </row>
    <row r="32" spans="1:11" ht="15">
      <c r="A32" s="59" t="s">
        <v>132</v>
      </c>
      <c r="B32" s="79">
        <f>SUM(B33:B35)</f>
        <v>0</v>
      </c>
      <c r="C32" s="79">
        <f>SUM(C33:C35)</f>
        <v>0</v>
      </c>
      <c r="D32" s="79">
        <f t="shared" ref="D32:J32" si="6">SUM(D33:D35)</f>
        <v>0</v>
      </c>
      <c r="E32" s="79">
        <f>SUM(E33:E35)</f>
        <v>0</v>
      </c>
      <c r="F32" s="79">
        <f t="shared" si="6"/>
        <v>0</v>
      </c>
      <c r="G32" s="79">
        <f>SUM(G33:G35)</f>
        <v>0</v>
      </c>
      <c r="H32" s="79">
        <f>SUM(H33:H35)</f>
        <v>0</v>
      </c>
      <c r="I32" s="79">
        <f>SUM(I33:I35)</f>
        <v>0</v>
      </c>
      <c r="J32" s="79">
        <f t="shared" si="6"/>
        <v>0</v>
      </c>
      <c r="K32" s="142"/>
    </row>
    <row r="33" spans="1:11" ht="15">
      <c r="A33" s="60" t="s">
        <v>260</v>
      </c>
      <c r="B33" s="386"/>
      <c r="C33" s="386"/>
      <c r="D33" s="386"/>
      <c r="E33" s="386"/>
      <c r="F33" s="386"/>
      <c r="G33" s="386"/>
      <c r="H33" s="386"/>
      <c r="I33" s="386"/>
      <c r="J33" s="386"/>
      <c r="K33" s="142"/>
    </row>
    <row r="34" spans="1:11" ht="15">
      <c r="A34" s="60" t="s">
        <v>261</v>
      </c>
      <c r="B34" s="386"/>
      <c r="C34" s="386"/>
      <c r="D34" s="386"/>
      <c r="E34" s="386"/>
      <c r="F34" s="386"/>
      <c r="G34" s="386"/>
      <c r="H34" s="386"/>
      <c r="I34" s="386"/>
      <c r="J34" s="386"/>
      <c r="K34" s="142"/>
    </row>
    <row r="35" spans="1:11" ht="15">
      <c r="A35" s="60" t="s">
        <v>262</v>
      </c>
      <c r="B35" s="386"/>
      <c r="C35" s="386"/>
      <c r="D35" s="386"/>
      <c r="E35" s="386"/>
      <c r="F35" s="386"/>
      <c r="G35" s="386"/>
      <c r="H35" s="386"/>
      <c r="I35" s="386"/>
      <c r="J35" s="386"/>
      <c r="K35" s="142"/>
    </row>
    <row r="36" spans="1:11" ht="15">
      <c r="A36" s="59" t="s">
        <v>133</v>
      </c>
      <c r="B36" s="79">
        <f t="shared" ref="B36:J36" si="7">SUM(B37:B39,B42)</f>
        <v>0</v>
      </c>
      <c r="C36" s="79">
        <f t="shared" si="7"/>
        <v>0</v>
      </c>
      <c r="D36" s="79">
        <f t="shared" si="7"/>
        <v>0</v>
      </c>
      <c r="E36" s="79">
        <f t="shared" si="7"/>
        <v>0</v>
      </c>
      <c r="F36" s="79">
        <f t="shared" si="7"/>
        <v>0</v>
      </c>
      <c r="G36" s="79">
        <f t="shared" si="7"/>
        <v>0</v>
      </c>
      <c r="H36" s="79">
        <f t="shared" si="7"/>
        <v>0</v>
      </c>
      <c r="I36" s="79">
        <f t="shared" si="7"/>
        <v>0</v>
      </c>
      <c r="J36" s="79">
        <f t="shared" si="7"/>
        <v>0</v>
      </c>
      <c r="K36" s="142"/>
    </row>
    <row r="37" spans="1:11" ht="15">
      <c r="A37" s="60" t="s">
        <v>134</v>
      </c>
      <c r="B37" s="386"/>
      <c r="C37" s="386"/>
      <c r="D37" s="386"/>
      <c r="E37" s="386"/>
      <c r="F37" s="386"/>
      <c r="G37" s="386"/>
      <c r="H37" s="386"/>
      <c r="I37" s="386"/>
      <c r="J37" s="386"/>
      <c r="K37" s="142"/>
    </row>
    <row r="38" spans="1:11" ht="15">
      <c r="A38" s="60" t="s">
        <v>135</v>
      </c>
      <c r="B38" s="386"/>
      <c r="C38" s="386"/>
      <c r="D38" s="386"/>
      <c r="E38" s="386"/>
      <c r="F38" s="386"/>
      <c r="G38" s="386"/>
      <c r="H38" s="386"/>
      <c r="I38" s="386"/>
      <c r="J38" s="386"/>
      <c r="K38" s="142"/>
    </row>
    <row r="39" spans="1:11" ht="15">
      <c r="A39" s="60" t="s">
        <v>136</v>
      </c>
      <c r="B39" s="490">
        <f t="shared" ref="B39:J39" si="8">SUM(B40:B41)</f>
        <v>0</v>
      </c>
      <c r="C39" s="490">
        <f t="shared" si="8"/>
        <v>0</v>
      </c>
      <c r="D39" s="490">
        <f t="shared" si="8"/>
        <v>0</v>
      </c>
      <c r="E39" s="490">
        <f t="shared" si="8"/>
        <v>0</v>
      </c>
      <c r="F39" s="490">
        <f t="shared" si="8"/>
        <v>0</v>
      </c>
      <c r="G39" s="490">
        <f t="shared" si="8"/>
        <v>0</v>
      </c>
      <c r="H39" s="490">
        <f t="shared" si="8"/>
        <v>0</v>
      </c>
      <c r="I39" s="490">
        <f t="shared" si="8"/>
        <v>0</v>
      </c>
      <c r="J39" s="490">
        <f t="shared" si="8"/>
        <v>0</v>
      </c>
      <c r="K39" s="142"/>
    </row>
    <row r="40" spans="1:11" ht="30">
      <c r="A40" s="60" t="s">
        <v>404</v>
      </c>
      <c r="B40" s="386"/>
      <c r="C40" s="386"/>
      <c r="D40" s="386"/>
      <c r="E40" s="386"/>
      <c r="F40" s="386"/>
      <c r="G40" s="386"/>
      <c r="H40" s="386"/>
      <c r="I40" s="386"/>
      <c r="J40" s="386"/>
      <c r="K40" s="142"/>
    </row>
    <row r="41" spans="1:11" ht="15">
      <c r="A41" s="60" t="s">
        <v>137</v>
      </c>
      <c r="B41" s="386"/>
      <c r="C41" s="386"/>
      <c r="D41" s="386"/>
      <c r="E41" s="386"/>
      <c r="F41" s="386"/>
      <c r="G41" s="386"/>
      <c r="H41" s="386"/>
      <c r="I41" s="386"/>
      <c r="J41" s="386"/>
      <c r="K41" s="142"/>
    </row>
    <row r="42" spans="1:11" ht="15">
      <c r="A42" s="60" t="s">
        <v>138</v>
      </c>
      <c r="B42" s="386"/>
      <c r="C42" s="386"/>
      <c r="D42" s="386"/>
      <c r="E42" s="386"/>
      <c r="F42" s="386"/>
      <c r="G42" s="386"/>
      <c r="H42" s="386"/>
      <c r="I42" s="386"/>
      <c r="J42" s="386"/>
      <c r="K42" s="142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8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7"/>
      <c r="C48" s="67"/>
      <c r="F48" s="67"/>
      <c r="G48" s="70"/>
      <c r="H48" s="67"/>
      <c r="I48"/>
      <c r="J48"/>
    </row>
    <row r="49" spans="1:10" s="2" customFormat="1" ht="15">
      <c r="B49" s="66" t="s">
        <v>263</v>
      </c>
      <c r="F49" s="12" t="s">
        <v>268</v>
      </c>
      <c r="G49" s="69"/>
      <c r="I49"/>
      <c r="J49"/>
    </row>
    <row r="50" spans="1:10" s="2" customFormat="1" ht="15">
      <c r="B50" s="63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>
      <c r="A1" s="188" t="s">
        <v>493</v>
      </c>
      <c r="B1" s="188"/>
      <c r="C1" s="189"/>
      <c r="D1" s="189"/>
      <c r="E1" s="189"/>
      <c r="F1" s="189"/>
      <c r="G1" s="189"/>
      <c r="H1" s="189"/>
      <c r="I1" s="366" t="s">
        <v>109</v>
      </c>
    </row>
    <row r="2" spans="1:9" ht="15">
      <c r="A2" s="145" t="s">
        <v>140</v>
      </c>
      <c r="B2" s="145"/>
      <c r="C2" s="189"/>
      <c r="D2" s="189"/>
      <c r="E2" s="189"/>
      <c r="F2" s="189"/>
      <c r="G2" s="189"/>
      <c r="H2" s="189"/>
      <c r="I2" s="363" t="str">
        <f>'ფორმა N1'!K2</f>
        <v>01/01/-2019-31/12/2019</v>
      </c>
    </row>
    <row r="3" spans="1:9" ht="15">
      <c r="A3" s="189"/>
      <c r="B3" s="189"/>
      <c r="C3" s="189"/>
      <c r="D3" s="189"/>
      <c r="E3" s="189"/>
      <c r="F3" s="189"/>
      <c r="G3" s="189"/>
      <c r="H3" s="189"/>
      <c r="I3" s="138"/>
    </row>
    <row r="4" spans="1:9" ht="15">
      <c r="A4" s="111" t="s">
        <v>269</v>
      </c>
      <c r="B4" s="111"/>
      <c r="C4" s="111"/>
      <c r="D4" s="111"/>
      <c r="E4" s="376"/>
      <c r="F4" s="190"/>
      <c r="G4" s="189"/>
      <c r="H4" s="189"/>
      <c r="I4" s="190"/>
    </row>
    <row r="5" spans="1:9" s="381" customFormat="1" ht="15">
      <c r="A5" s="377" t="str">
        <f>'ფორმა N1'!A5</f>
        <v>პ/გ "ქრისტიან-დემოოკრატიული მოძრაობა"</v>
      </c>
      <c r="B5" s="377"/>
      <c r="C5" s="378"/>
      <c r="D5" s="378"/>
      <c r="E5" s="378"/>
      <c r="F5" s="379"/>
      <c r="G5" s="380"/>
      <c r="H5" s="380"/>
      <c r="I5" s="379"/>
    </row>
    <row r="6" spans="1:9" ht="13.5">
      <c r="A6" s="139"/>
      <c r="B6" s="139"/>
      <c r="C6" s="382"/>
      <c r="D6" s="382"/>
      <c r="E6" s="382"/>
      <c r="F6" s="189"/>
      <c r="G6" s="189"/>
      <c r="H6" s="189"/>
      <c r="I6" s="189"/>
    </row>
    <row r="7" spans="1:9" ht="60">
      <c r="A7" s="383" t="s">
        <v>64</v>
      </c>
      <c r="B7" s="383" t="s">
        <v>484</v>
      </c>
      <c r="C7" s="384" t="s">
        <v>485</v>
      </c>
      <c r="D7" s="384" t="s">
        <v>486</v>
      </c>
      <c r="E7" s="384" t="s">
        <v>487</v>
      </c>
      <c r="F7" s="384" t="s">
        <v>365</v>
      </c>
      <c r="G7" s="384" t="s">
        <v>488</v>
      </c>
      <c r="H7" s="384" t="s">
        <v>489</v>
      </c>
      <c r="I7" s="384" t="s">
        <v>490</v>
      </c>
    </row>
    <row r="8" spans="1:9" ht="15">
      <c r="A8" s="383">
        <v>1</v>
      </c>
      <c r="B8" s="383">
        <v>2</v>
      </c>
      <c r="C8" s="383">
        <v>3</v>
      </c>
      <c r="D8" s="384">
        <v>4</v>
      </c>
      <c r="E8" s="383">
        <v>5</v>
      </c>
      <c r="F8" s="384">
        <v>6</v>
      </c>
      <c r="G8" s="383">
        <v>7</v>
      </c>
      <c r="H8" s="384">
        <v>8</v>
      </c>
      <c r="I8" s="384">
        <v>9</v>
      </c>
    </row>
    <row r="9" spans="1:9" ht="15">
      <c r="A9" s="385">
        <v>1</v>
      </c>
      <c r="B9" s="385"/>
      <c r="C9" s="386"/>
      <c r="D9" s="386"/>
      <c r="E9" s="386"/>
      <c r="F9" s="386"/>
      <c r="G9" s="386"/>
      <c r="H9" s="386"/>
      <c r="I9" s="386"/>
    </row>
    <row r="10" spans="1:9" ht="15">
      <c r="A10" s="385">
        <v>2</v>
      </c>
      <c r="B10" s="385"/>
      <c r="C10" s="386"/>
      <c r="D10" s="386"/>
      <c r="E10" s="386"/>
      <c r="F10" s="386"/>
      <c r="G10" s="386"/>
      <c r="H10" s="386"/>
      <c r="I10" s="386"/>
    </row>
    <row r="11" spans="1:9" ht="15">
      <c r="A11" s="385">
        <v>3</v>
      </c>
      <c r="B11" s="385"/>
      <c r="C11" s="386"/>
      <c r="D11" s="386"/>
      <c r="E11" s="386"/>
      <c r="F11" s="386"/>
      <c r="G11" s="386"/>
      <c r="H11" s="386"/>
      <c r="I11" s="386"/>
    </row>
    <row r="12" spans="1:9" ht="15">
      <c r="A12" s="385">
        <v>4</v>
      </c>
      <c r="B12" s="385"/>
      <c r="C12" s="386"/>
      <c r="D12" s="386"/>
      <c r="E12" s="386"/>
      <c r="F12" s="386"/>
      <c r="G12" s="386"/>
      <c r="H12" s="386"/>
      <c r="I12" s="386"/>
    </row>
    <row r="13" spans="1:9" ht="15">
      <c r="A13" s="385">
        <v>5</v>
      </c>
      <c r="B13" s="385"/>
      <c r="C13" s="386"/>
      <c r="D13" s="386"/>
      <c r="E13" s="386"/>
      <c r="F13" s="386"/>
      <c r="G13" s="386"/>
      <c r="H13" s="386"/>
      <c r="I13" s="386"/>
    </row>
    <row r="14" spans="1:9" ht="15">
      <c r="A14" s="385">
        <v>6</v>
      </c>
      <c r="B14" s="385"/>
      <c r="C14" s="386"/>
      <c r="D14" s="386"/>
      <c r="E14" s="386"/>
      <c r="F14" s="386"/>
      <c r="G14" s="386"/>
      <c r="H14" s="386"/>
      <c r="I14" s="386"/>
    </row>
    <row r="15" spans="1:9" ht="15">
      <c r="A15" s="385">
        <v>7</v>
      </c>
      <c r="B15" s="385"/>
      <c r="C15" s="386"/>
      <c r="D15" s="386"/>
      <c r="E15" s="386"/>
      <c r="F15" s="386"/>
      <c r="G15" s="386"/>
      <c r="H15" s="386"/>
      <c r="I15" s="386"/>
    </row>
    <row r="16" spans="1:9" ht="15">
      <c r="A16" s="385">
        <v>8</v>
      </c>
      <c r="B16" s="385"/>
      <c r="C16" s="386"/>
      <c r="D16" s="386"/>
      <c r="E16" s="386"/>
      <c r="F16" s="386"/>
      <c r="G16" s="386"/>
      <c r="H16" s="386"/>
      <c r="I16" s="386"/>
    </row>
    <row r="17" spans="1:9" ht="15">
      <c r="A17" s="385">
        <v>9</v>
      </c>
      <c r="B17" s="385"/>
      <c r="C17" s="386"/>
      <c r="D17" s="386"/>
      <c r="E17" s="386"/>
      <c r="F17" s="386"/>
      <c r="G17" s="386"/>
      <c r="H17" s="386"/>
      <c r="I17" s="386"/>
    </row>
    <row r="18" spans="1:9" ht="15">
      <c r="A18" s="385">
        <v>10</v>
      </c>
      <c r="B18" s="385"/>
      <c r="C18" s="386"/>
      <c r="D18" s="386"/>
      <c r="E18" s="386"/>
      <c r="F18" s="386"/>
      <c r="G18" s="386"/>
      <c r="H18" s="386"/>
      <c r="I18" s="386"/>
    </row>
    <row r="19" spans="1:9" ht="15">
      <c r="A19" s="385">
        <v>11</v>
      </c>
      <c r="B19" s="385"/>
      <c r="C19" s="386"/>
      <c r="D19" s="386"/>
      <c r="E19" s="386"/>
      <c r="F19" s="386"/>
      <c r="G19" s="386"/>
      <c r="H19" s="386"/>
      <c r="I19" s="386"/>
    </row>
    <row r="20" spans="1:9" ht="15">
      <c r="A20" s="385">
        <v>12</v>
      </c>
      <c r="B20" s="385"/>
      <c r="C20" s="386"/>
      <c r="D20" s="386"/>
      <c r="E20" s="386"/>
      <c r="F20" s="386"/>
      <c r="G20" s="386"/>
      <c r="H20" s="386"/>
      <c r="I20" s="386"/>
    </row>
    <row r="21" spans="1:9" ht="15">
      <c r="A21" s="385">
        <v>13</v>
      </c>
      <c r="B21" s="385"/>
      <c r="C21" s="386"/>
      <c r="D21" s="386"/>
      <c r="E21" s="386"/>
      <c r="F21" s="386"/>
      <c r="G21" s="386"/>
      <c r="H21" s="386"/>
      <c r="I21" s="386"/>
    </row>
    <row r="22" spans="1:9" ht="15">
      <c r="A22" s="385">
        <v>14</v>
      </c>
      <c r="B22" s="385"/>
      <c r="C22" s="386"/>
      <c r="D22" s="386"/>
      <c r="E22" s="386"/>
      <c r="F22" s="386"/>
      <c r="G22" s="386"/>
      <c r="H22" s="386"/>
      <c r="I22" s="386"/>
    </row>
    <row r="23" spans="1:9" ht="15">
      <c r="A23" s="385">
        <v>15</v>
      </c>
      <c r="B23" s="385"/>
      <c r="C23" s="386"/>
      <c r="D23" s="386"/>
      <c r="E23" s="386"/>
      <c r="F23" s="386"/>
      <c r="G23" s="386"/>
      <c r="H23" s="386"/>
      <c r="I23" s="386"/>
    </row>
    <row r="24" spans="1:9" ht="15">
      <c r="A24" s="385">
        <v>16</v>
      </c>
      <c r="B24" s="385"/>
      <c r="C24" s="386"/>
      <c r="D24" s="386"/>
      <c r="E24" s="386"/>
      <c r="F24" s="386"/>
      <c r="G24" s="386"/>
      <c r="H24" s="386"/>
      <c r="I24" s="386"/>
    </row>
    <row r="25" spans="1:9" ht="15">
      <c r="A25" s="385">
        <v>17</v>
      </c>
      <c r="B25" s="385"/>
      <c r="C25" s="386"/>
      <c r="D25" s="386"/>
      <c r="E25" s="386"/>
      <c r="F25" s="386"/>
      <c r="G25" s="386"/>
      <c r="H25" s="386"/>
      <c r="I25" s="386"/>
    </row>
    <row r="26" spans="1:9" ht="15">
      <c r="A26" s="385">
        <v>18</v>
      </c>
      <c r="B26" s="385"/>
      <c r="C26" s="386"/>
      <c r="D26" s="386"/>
      <c r="E26" s="386"/>
      <c r="F26" s="386"/>
      <c r="G26" s="386"/>
      <c r="H26" s="386"/>
      <c r="I26" s="386"/>
    </row>
    <row r="27" spans="1:9" ht="15">
      <c r="A27" s="385" t="s">
        <v>273</v>
      </c>
      <c r="B27" s="385"/>
      <c r="C27" s="386"/>
      <c r="D27" s="386"/>
      <c r="E27" s="386"/>
      <c r="F27" s="386"/>
      <c r="G27" s="386"/>
      <c r="H27" s="386"/>
      <c r="I27" s="386"/>
    </row>
    <row r="28" spans="1:9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>
      <c r="A30" s="387"/>
      <c r="B30" s="387"/>
      <c r="C30" s="191"/>
      <c r="D30" s="191"/>
      <c r="E30" s="191"/>
      <c r="F30" s="191"/>
      <c r="G30" s="191"/>
      <c r="H30" s="191"/>
      <c r="I30" s="191"/>
    </row>
    <row r="31" spans="1:9" ht="15">
      <c r="A31" s="21"/>
      <c r="B31" s="21"/>
      <c r="C31" s="388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618"/>
      <c r="E32" s="618"/>
      <c r="G32" s="194"/>
      <c r="H32" s="389"/>
    </row>
    <row r="33" spans="3:8" ht="15">
      <c r="C33" s="21"/>
      <c r="D33" s="619" t="s">
        <v>263</v>
      </c>
      <c r="E33" s="619"/>
      <c r="G33" s="620" t="s">
        <v>491</v>
      </c>
      <c r="H33" s="620"/>
    </row>
    <row r="34" spans="3:8" ht="15">
      <c r="C34" s="21"/>
      <c r="D34" s="21"/>
      <c r="E34" s="21"/>
      <c r="G34" s="621"/>
      <c r="H34" s="621"/>
    </row>
    <row r="35" spans="3:8" ht="15">
      <c r="C35" s="21"/>
      <c r="D35" s="622" t="s">
        <v>139</v>
      </c>
      <c r="E35" s="622"/>
      <c r="G35" s="621"/>
      <c r="H35" s="62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81" customWidth="1"/>
    <col min="2" max="2" width="14.85546875" style="381" customWidth="1"/>
    <col min="3" max="3" width="21.140625" style="381" customWidth="1"/>
    <col min="4" max="5" width="12.7109375" style="381" customWidth="1"/>
    <col min="6" max="6" width="13.42578125" style="381" bestFit="1" customWidth="1"/>
    <col min="7" max="7" width="15.28515625" style="381" customWidth="1"/>
    <col min="8" max="8" width="23.85546875" style="381" customWidth="1"/>
    <col min="9" max="9" width="12.140625" style="381" bestFit="1" customWidth="1"/>
    <col min="10" max="10" width="19" style="381" customWidth="1"/>
    <col min="11" max="11" width="17.7109375" style="381" customWidth="1"/>
    <col min="12" max="16384" width="9.140625" style="381"/>
  </cols>
  <sheetData>
    <row r="1" spans="1:12" s="195" customFormat="1" ht="15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366" t="s">
        <v>109</v>
      </c>
    </row>
    <row r="2" spans="1:12" s="195" customFormat="1" ht="15">
      <c r="A2" s="145" t="s">
        <v>140</v>
      </c>
      <c r="B2" s="145"/>
      <c r="C2" s="145"/>
      <c r="D2" s="189"/>
      <c r="E2" s="189"/>
      <c r="F2" s="189"/>
      <c r="G2" s="189"/>
      <c r="H2" s="189"/>
      <c r="I2" s="189"/>
      <c r="J2" s="189"/>
      <c r="K2" s="363" t="str">
        <f>'ფორმა N1'!K2</f>
        <v>01/01/-2019-31/12/2019</v>
      </c>
    </row>
    <row r="3" spans="1:12" s="195" customFormat="1" ht="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8"/>
      <c r="L3" s="381"/>
    </row>
    <row r="4" spans="1:12" s="195" customFormat="1" ht="15">
      <c r="A4" s="111" t="s">
        <v>269</v>
      </c>
      <c r="B4" s="111"/>
      <c r="C4" s="111"/>
      <c r="D4" s="111"/>
      <c r="E4" s="111"/>
      <c r="F4" s="376"/>
      <c r="G4" s="190"/>
      <c r="H4" s="189"/>
      <c r="I4" s="189"/>
      <c r="J4" s="189"/>
      <c r="K4" s="189"/>
    </row>
    <row r="5" spans="1:12" ht="15">
      <c r="A5" s="377" t="str">
        <f>'ფორმა N1'!A5</f>
        <v>პ/გ "ქრისტიან-დემოოკრატიული მოძრაობა"</v>
      </c>
      <c r="B5" s="377"/>
      <c r="C5" s="377"/>
      <c r="D5" s="378"/>
      <c r="E5" s="378"/>
      <c r="F5" s="378"/>
      <c r="G5" s="379"/>
      <c r="H5" s="380"/>
      <c r="I5" s="380"/>
      <c r="J5" s="380"/>
      <c r="K5" s="379"/>
    </row>
    <row r="6" spans="1:12" s="195" customFormat="1" ht="13.5">
      <c r="A6" s="139"/>
      <c r="B6" s="139"/>
      <c r="C6" s="139"/>
      <c r="D6" s="382"/>
      <c r="E6" s="382"/>
      <c r="F6" s="382"/>
      <c r="G6" s="189"/>
      <c r="H6" s="189"/>
      <c r="I6" s="189"/>
      <c r="J6" s="189"/>
      <c r="K6" s="189"/>
    </row>
    <row r="7" spans="1:12" s="195" customFormat="1" ht="60">
      <c r="A7" s="383" t="s">
        <v>64</v>
      </c>
      <c r="B7" s="383" t="s">
        <v>484</v>
      </c>
      <c r="C7" s="383" t="s">
        <v>243</v>
      </c>
      <c r="D7" s="384" t="s">
        <v>240</v>
      </c>
      <c r="E7" s="384" t="s">
        <v>241</v>
      </c>
      <c r="F7" s="384" t="s">
        <v>340</v>
      </c>
      <c r="G7" s="384" t="s">
        <v>242</v>
      </c>
      <c r="H7" s="384" t="s">
        <v>492</v>
      </c>
      <c r="I7" s="384" t="s">
        <v>239</v>
      </c>
      <c r="J7" s="384" t="s">
        <v>489</v>
      </c>
      <c r="K7" s="384" t="s">
        <v>490</v>
      </c>
    </row>
    <row r="8" spans="1:12" s="195" customFormat="1" ht="15">
      <c r="A8" s="383">
        <v>1</v>
      </c>
      <c r="B8" s="383">
        <v>2</v>
      </c>
      <c r="C8" s="383">
        <v>3</v>
      </c>
      <c r="D8" s="384">
        <v>4</v>
      </c>
      <c r="E8" s="383">
        <v>5</v>
      </c>
      <c r="F8" s="384">
        <v>6</v>
      </c>
      <c r="G8" s="383">
        <v>7</v>
      </c>
      <c r="H8" s="384">
        <v>8</v>
      </c>
      <c r="I8" s="383">
        <v>9</v>
      </c>
      <c r="J8" s="383">
        <v>10</v>
      </c>
      <c r="K8" s="384">
        <v>11</v>
      </c>
    </row>
    <row r="9" spans="1:12" s="195" customFormat="1" ht="15">
      <c r="A9" s="385">
        <v>1</v>
      </c>
      <c r="B9" s="385"/>
      <c r="C9" s="385"/>
      <c r="D9" s="386"/>
      <c r="E9" s="386"/>
      <c r="F9" s="386"/>
      <c r="G9" s="386"/>
      <c r="H9" s="386"/>
      <c r="I9" s="386"/>
      <c r="J9" s="386"/>
      <c r="K9" s="386"/>
    </row>
    <row r="10" spans="1:12" s="195" customFormat="1" ht="15">
      <c r="A10" s="385">
        <v>2</v>
      </c>
      <c r="B10" s="385"/>
      <c r="C10" s="385"/>
      <c r="D10" s="386"/>
      <c r="E10" s="386"/>
      <c r="F10" s="386"/>
      <c r="G10" s="386"/>
      <c r="H10" s="386"/>
      <c r="I10" s="386"/>
      <c r="J10" s="386"/>
      <c r="K10" s="386"/>
    </row>
    <row r="11" spans="1:12" s="195" customFormat="1" ht="15">
      <c r="A11" s="385">
        <v>3</v>
      </c>
      <c r="B11" s="385"/>
      <c r="C11" s="385"/>
      <c r="D11" s="386"/>
      <c r="E11" s="386"/>
      <c r="F11" s="386"/>
      <c r="G11" s="386"/>
      <c r="H11" s="386"/>
      <c r="I11" s="386"/>
      <c r="J11" s="386"/>
      <c r="K11" s="386"/>
    </row>
    <row r="12" spans="1:12" s="195" customFormat="1" ht="15">
      <c r="A12" s="385">
        <v>4</v>
      </c>
      <c r="B12" s="385"/>
      <c r="C12" s="385"/>
      <c r="D12" s="386"/>
      <c r="E12" s="386"/>
      <c r="F12" s="386"/>
      <c r="G12" s="386"/>
      <c r="H12" s="386"/>
      <c r="I12" s="386"/>
      <c r="J12" s="386"/>
      <c r="K12" s="386"/>
    </row>
    <row r="13" spans="1:12" s="195" customFormat="1" ht="15">
      <c r="A13" s="385">
        <v>5</v>
      </c>
      <c r="B13" s="385"/>
      <c r="C13" s="385"/>
      <c r="D13" s="386"/>
      <c r="E13" s="386"/>
      <c r="F13" s="386"/>
      <c r="G13" s="386"/>
      <c r="H13" s="386"/>
      <c r="I13" s="386"/>
      <c r="J13" s="386"/>
      <c r="K13" s="386"/>
    </row>
    <row r="14" spans="1:12" s="195" customFormat="1" ht="15">
      <c r="A14" s="385">
        <v>6</v>
      </c>
      <c r="B14" s="385"/>
      <c r="C14" s="385"/>
      <c r="D14" s="386"/>
      <c r="E14" s="386"/>
      <c r="F14" s="386"/>
      <c r="G14" s="386"/>
      <c r="H14" s="386"/>
      <c r="I14" s="386"/>
      <c r="J14" s="386"/>
      <c r="K14" s="386"/>
    </row>
    <row r="15" spans="1:12" s="195" customFormat="1" ht="15">
      <c r="A15" s="385">
        <v>7</v>
      </c>
      <c r="B15" s="385"/>
      <c r="C15" s="385"/>
      <c r="D15" s="386"/>
      <c r="E15" s="386"/>
      <c r="F15" s="386"/>
      <c r="G15" s="386"/>
      <c r="H15" s="386"/>
      <c r="I15" s="386"/>
      <c r="J15" s="386"/>
      <c r="K15" s="386"/>
    </row>
    <row r="16" spans="1:12" s="195" customFormat="1" ht="15">
      <c r="A16" s="385">
        <v>8</v>
      </c>
      <c r="B16" s="385"/>
      <c r="C16" s="385"/>
      <c r="D16" s="386"/>
      <c r="E16" s="386"/>
      <c r="F16" s="386"/>
      <c r="G16" s="386"/>
      <c r="H16" s="386"/>
      <c r="I16" s="386"/>
      <c r="J16" s="386"/>
      <c r="K16" s="386"/>
    </row>
    <row r="17" spans="1:11" s="195" customFormat="1" ht="15">
      <c r="A17" s="385">
        <v>9</v>
      </c>
      <c r="B17" s="385"/>
      <c r="C17" s="385"/>
      <c r="D17" s="386"/>
      <c r="E17" s="386"/>
      <c r="F17" s="386"/>
      <c r="G17" s="386"/>
      <c r="H17" s="386"/>
      <c r="I17" s="386"/>
      <c r="J17" s="386"/>
      <c r="K17" s="386"/>
    </row>
    <row r="18" spans="1:11" s="195" customFormat="1" ht="15">
      <c r="A18" s="385">
        <v>10</v>
      </c>
      <c r="B18" s="385"/>
      <c r="C18" s="385"/>
      <c r="D18" s="386"/>
      <c r="E18" s="386"/>
      <c r="F18" s="386"/>
      <c r="G18" s="386"/>
      <c r="H18" s="386"/>
      <c r="I18" s="386"/>
      <c r="J18" s="386"/>
      <c r="K18" s="386"/>
    </row>
    <row r="19" spans="1:11" s="195" customFormat="1" ht="15">
      <c r="A19" s="385">
        <v>11</v>
      </c>
      <c r="B19" s="385"/>
      <c r="C19" s="385"/>
      <c r="D19" s="386"/>
      <c r="E19" s="386"/>
      <c r="F19" s="386"/>
      <c r="G19" s="386"/>
      <c r="H19" s="386"/>
      <c r="I19" s="386"/>
      <c r="J19" s="386"/>
      <c r="K19" s="386"/>
    </row>
    <row r="20" spans="1:11" s="195" customFormat="1" ht="15">
      <c r="A20" s="385">
        <v>12</v>
      </c>
      <c r="B20" s="385"/>
      <c r="C20" s="385"/>
      <c r="D20" s="386"/>
      <c r="E20" s="386"/>
      <c r="F20" s="386"/>
      <c r="G20" s="386"/>
      <c r="H20" s="386"/>
      <c r="I20" s="386"/>
      <c r="J20" s="386"/>
      <c r="K20" s="386"/>
    </row>
    <row r="21" spans="1:11" s="195" customFormat="1" ht="15">
      <c r="A21" s="385">
        <v>13</v>
      </c>
      <c r="B21" s="385"/>
      <c r="C21" s="385"/>
      <c r="D21" s="386"/>
      <c r="E21" s="386"/>
      <c r="F21" s="386"/>
      <c r="G21" s="386"/>
      <c r="H21" s="386"/>
      <c r="I21" s="386"/>
      <c r="J21" s="386"/>
      <c r="K21" s="386"/>
    </row>
    <row r="22" spans="1:11" s="195" customFormat="1" ht="15">
      <c r="A22" s="385">
        <v>14</v>
      </c>
      <c r="B22" s="385"/>
      <c r="C22" s="385"/>
      <c r="D22" s="386"/>
      <c r="E22" s="386"/>
      <c r="F22" s="386"/>
      <c r="G22" s="386"/>
      <c r="H22" s="386"/>
      <c r="I22" s="386"/>
      <c r="J22" s="386"/>
      <c r="K22" s="386"/>
    </row>
    <row r="23" spans="1:11" s="195" customFormat="1" ht="15">
      <c r="A23" s="385">
        <v>15</v>
      </c>
      <c r="B23" s="385"/>
      <c r="C23" s="385"/>
      <c r="D23" s="386"/>
      <c r="E23" s="386"/>
      <c r="F23" s="386"/>
      <c r="G23" s="386"/>
      <c r="H23" s="386"/>
      <c r="I23" s="386"/>
      <c r="J23" s="386"/>
      <c r="K23" s="386"/>
    </row>
    <row r="24" spans="1:11" s="195" customFormat="1" ht="15">
      <c r="A24" s="385">
        <v>16</v>
      </c>
      <c r="B24" s="385"/>
      <c r="C24" s="385"/>
      <c r="D24" s="386"/>
      <c r="E24" s="386"/>
      <c r="F24" s="386"/>
      <c r="G24" s="386"/>
      <c r="H24" s="386"/>
      <c r="I24" s="386"/>
      <c r="J24" s="386"/>
      <c r="K24" s="386"/>
    </row>
    <row r="25" spans="1:11" s="195" customFormat="1" ht="15">
      <c r="A25" s="385">
        <v>17</v>
      </c>
      <c r="B25" s="385"/>
      <c r="C25" s="385"/>
      <c r="D25" s="386"/>
      <c r="E25" s="386"/>
      <c r="F25" s="386"/>
      <c r="G25" s="386"/>
      <c r="H25" s="386"/>
      <c r="I25" s="386"/>
      <c r="J25" s="386"/>
      <c r="K25" s="386"/>
    </row>
    <row r="26" spans="1:11" s="195" customFormat="1" ht="15">
      <c r="A26" s="385">
        <v>18</v>
      </c>
      <c r="B26" s="385"/>
      <c r="C26" s="385"/>
      <c r="D26" s="386"/>
      <c r="E26" s="386"/>
      <c r="F26" s="386"/>
      <c r="G26" s="386"/>
      <c r="H26" s="386"/>
      <c r="I26" s="386"/>
      <c r="J26" s="386"/>
      <c r="K26" s="386"/>
    </row>
    <row r="27" spans="1:11" s="195" customFormat="1" ht="15">
      <c r="A27" s="385" t="s">
        <v>273</v>
      </c>
      <c r="B27" s="385"/>
      <c r="C27" s="385"/>
      <c r="D27" s="386"/>
      <c r="E27" s="386"/>
      <c r="F27" s="386"/>
      <c r="G27" s="386"/>
      <c r="H27" s="386"/>
      <c r="I27" s="386"/>
      <c r="J27" s="386"/>
      <c r="K27" s="386"/>
    </row>
    <row r="28" spans="1:11">
      <c r="A28" s="390"/>
      <c r="B28" s="390"/>
      <c r="C28" s="390"/>
      <c r="D28" s="390"/>
      <c r="E28" s="390"/>
      <c r="F28" s="390"/>
      <c r="G28" s="390"/>
      <c r="H28" s="390"/>
      <c r="I28" s="390"/>
      <c r="J28" s="390"/>
      <c r="K28" s="390"/>
    </row>
    <row r="29" spans="1:11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</row>
    <row r="30" spans="1:11">
      <c r="A30" s="391"/>
      <c r="B30" s="391"/>
      <c r="C30" s="391"/>
      <c r="D30" s="390"/>
      <c r="E30" s="390"/>
      <c r="F30" s="390"/>
      <c r="G30" s="390"/>
      <c r="H30" s="390"/>
      <c r="I30" s="390"/>
      <c r="J30" s="390"/>
      <c r="K30" s="390"/>
    </row>
    <row r="31" spans="1:11" ht="15">
      <c r="A31" s="392"/>
      <c r="B31" s="392"/>
      <c r="C31" s="392"/>
      <c r="D31" s="393" t="s">
        <v>107</v>
      </c>
      <c r="E31" s="392"/>
      <c r="F31" s="392"/>
      <c r="G31" s="394"/>
      <c r="H31" s="392"/>
      <c r="I31" s="392"/>
      <c r="J31" s="392"/>
      <c r="K31" s="392"/>
    </row>
    <row r="32" spans="1:11" ht="15">
      <c r="A32" s="392"/>
      <c r="B32" s="392"/>
      <c r="C32" s="392"/>
      <c r="D32" s="392"/>
      <c r="E32" s="395"/>
      <c r="F32" s="392"/>
      <c r="H32" s="395"/>
      <c r="I32" s="395"/>
      <c r="J32" s="396"/>
    </row>
    <row r="33" spans="4:9" ht="15">
      <c r="D33" s="392"/>
      <c r="E33" s="397" t="s">
        <v>263</v>
      </c>
      <c r="F33" s="392"/>
      <c r="H33" s="398" t="s">
        <v>268</v>
      </c>
      <c r="I33" s="398"/>
    </row>
    <row r="34" spans="4:9" ht="15">
      <c r="D34" s="392"/>
      <c r="E34" s="399" t="s">
        <v>139</v>
      </c>
      <c r="F34" s="392"/>
      <c r="H34" s="392" t="s">
        <v>264</v>
      </c>
      <c r="I34" s="392"/>
    </row>
    <row r="35" spans="4:9" ht="15">
      <c r="D35" s="392"/>
      <c r="E35" s="39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>
      <c r="A1" s="134" t="s">
        <v>426</v>
      </c>
      <c r="B1" s="135"/>
      <c r="C1" s="135"/>
      <c r="D1" s="135"/>
      <c r="E1" s="135"/>
      <c r="F1" s="135"/>
      <c r="G1" s="135"/>
      <c r="H1" s="141"/>
      <c r="I1" s="75" t="s">
        <v>109</v>
      </c>
    </row>
    <row r="2" spans="1:13" customFormat="1" ht="15">
      <c r="A2" s="102" t="s">
        <v>140</v>
      </c>
      <c r="B2" s="135"/>
      <c r="C2" s="135"/>
      <c r="D2" s="135"/>
      <c r="E2" s="135"/>
      <c r="F2" s="135"/>
      <c r="G2" s="135"/>
      <c r="H2" s="141"/>
      <c r="I2" s="202" t="str">
        <f>'ფორმა N1'!K2</f>
        <v>01/01/-2019-31/12/2019</v>
      </c>
    </row>
    <row r="3" spans="1:13" customFormat="1" ht="15">
      <c r="A3" s="135"/>
      <c r="B3" s="135"/>
      <c r="C3" s="135"/>
      <c r="D3" s="135"/>
      <c r="E3" s="135"/>
      <c r="F3" s="135"/>
      <c r="G3" s="135"/>
      <c r="H3" s="138"/>
      <c r="I3" s="138"/>
      <c r="M3" s="180"/>
    </row>
    <row r="4" spans="1:13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135"/>
      <c r="E4" s="135"/>
      <c r="F4" s="135"/>
      <c r="G4" s="135"/>
      <c r="H4" s="135"/>
      <c r="I4" s="143"/>
    </row>
    <row r="5" spans="1:13" ht="15">
      <c r="A5" s="204" t="str">
        <f>'ფორმა N1'!A5</f>
        <v>პ/გ "ქრისტიან-დემოოკრატიული მოძრაობა"</v>
      </c>
      <c r="B5" s="77"/>
      <c r="C5" s="77"/>
      <c r="D5" s="206"/>
      <c r="E5" s="206"/>
      <c r="F5" s="206"/>
      <c r="G5" s="206"/>
      <c r="H5" s="206"/>
      <c r="I5" s="205"/>
    </row>
    <row r="6" spans="1:13" customFormat="1" ht="13.5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>
      <c r="A7" s="144" t="s">
        <v>64</v>
      </c>
      <c r="B7" s="133" t="s">
        <v>366</v>
      </c>
      <c r="C7" s="133" t="s">
        <v>367</v>
      </c>
      <c r="D7" s="133" t="s">
        <v>372</v>
      </c>
      <c r="E7" s="133" t="s">
        <v>373</v>
      </c>
      <c r="F7" s="133" t="s">
        <v>368</v>
      </c>
      <c r="G7" s="133" t="s">
        <v>369</v>
      </c>
      <c r="H7" s="133" t="s">
        <v>380</v>
      </c>
      <c r="I7" s="133" t="s">
        <v>370</v>
      </c>
    </row>
    <row r="8" spans="1:13" customFormat="1" ht="15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>
      <c r="A9" s="64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4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4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4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4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4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4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4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4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4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4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4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4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4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4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4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4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4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4" t="s">
        <v>273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5">
      <c r="A32" s="179"/>
      <c r="B32" s="179"/>
      <c r="C32" s="183"/>
      <c r="D32" s="179"/>
      <c r="F32" s="183"/>
      <c r="G32" s="213"/>
    </row>
    <row r="33" spans="2:6" ht="15">
      <c r="B33" s="179"/>
      <c r="C33" s="185" t="s">
        <v>263</v>
      </c>
      <c r="D33" s="179"/>
      <c r="F33" s="186" t="s">
        <v>268</v>
      </c>
    </row>
    <row r="34" spans="2:6" ht="15">
      <c r="B34" s="179"/>
      <c r="C34" s="187" t="s">
        <v>139</v>
      </c>
      <c r="D34" s="179"/>
      <c r="F34" s="179" t="s">
        <v>264</v>
      </c>
    </row>
    <row r="35" spans="2:6" ht="15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>
      <c r="A1" s="71" t="s">
        <v>385</v>
      </c>
      <c r="B1" s="73"/>
      <c r="C1" s="73"/>
      <c r="D1" s="73"/>
      <c r="E1" s="73"/>
      <c r="F1" s="73"/>
      <c r="G1" s="73"/>
      <c r="H1" s="73"/>
      <c r="I1" s="158" t="s">
        <v>198</v>
      </c>
      <c r="J1" s="159"/>
    </row>
    <row r="2" spans="1:10">
      <c r="A2" s="73" t="s">
        <v>140</v>
      </c>
      <c r="B2" s="73"/>
      <c r="C2" s="73"/>
      <c r="D2" s="73"/>
      <c r="E2" s="73"/>
      <c r="F2" s="73"/>
      <c r="G2" s="73"/>
      <c r="H2" s="73"/>
      <c r="I2" s="160" t="str">
        <f>'ფორმა N1'!K2</f>
        <v>01/01/-2019-31/12/2019</v>
      </c>
      <c r="J2" s="159"/>
    </row>
    <row r="3" spans="1:10">
      <c r="A3" s="73"/>
      <c r="B3" s="73"/>
      <c r="C3" s="73"/>
      <c r="D3" s="73"/>
      <c r="E3" s="73"/>
      <c r="F3" s="73"/>
      <c r="G3" s="73"/>
      <c r="H3" s="73"/>
      <c r="I3" s="99"/>
      <c r="J3" s="159"/>
    </row>
    <row r="4" spans="1:10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0">
      <c r="A5" s="204" t="str">
        <f>'ფორმა N1'!A5</f>
        <v>პ/გ "ქრისტიან-დემოოკრატიული მოძრაობა"</v>
      </c>
      <c r="B5" s="204"/>
      <c r="C5" s="204"/>
      <c r="D5" s="204"/>
      <c r="E5" s="204"/>
      <c r="F5" s="204"/>
      <c r="G5" s="204"/>
      <c r="H5" s="204"/>
      <c r="I5" s="204"/>
      <c r="J5" s="186"/>
    </row>
    <row r="6" spans="1:10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0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0" ht="63.75" customHeight="1">
      <c r="A8" s="161" t="s">
        <v>64</v>
      </c>
      <c r="B8" s="356" t="s">
        <v>363</v>
      </c>
      <c r="C8" s="357" t="s">
        <v>405</v>
      </c>
      <c r="D8" s="357" t="s">
        <v>406</v>
      </c>
      <c r="E8" s="357" t="s">
        <v>364</v>
      </c>
      <c r="F8" s="357" t="s">
        <v>377</v>
      </c>
      <c r="G8" s="357" t="s">
        <v>378</v>
      </c>
      <c r="H8" s="357" t="s">
        <v>410</v>
      </c>
      <c r="I8" s="162" t="s">
        <v>379</v>
      </c>
      <c r="J8" s="102"/>
    </row>
    <row r="9" spans="1:10">
      <c r="A9" s="164">
        <v>1</v>
      </c>
      <c r="B9" s="192"/>
      <c r="C9" s="169"/>
      <c r="D9" s="169"/>
      <c r="E9" s="168"/>
      <c r="F9" s="168"/>
      <c r="G9" s="168"/>
      <c r="H9" s="168"/>
      <c r="I9" s="168"/>
      <c r="J9" s="102"/>
    </row>
    <row r="10" spans="1:10">
      <c r="A10" s="164">
        <v>2</v>
      </c>
      <c r="B10" s="192"/>
      <c r="C10" s="169"/>
      <c r="D10" s="169"/>
      <c r="E10" s="168"/>
      <c r="F10" s="168"/>
      <c r="G10" s="168"/>
      <c r="H10" s="168"/>
      <c r="I10" s="168"/>
      <c r="J10" s="102"/>
    </row>
    <row r="11" spans="1:10">
      <c r="A11" s="164">
        <v>3</v>
      </c>
      <c r="B11" s="192"/>
      <c r="C11" s="169"/>
      <c r="D11" s="169"/>
      <c r="E11" s="168"/>
      <c r="F11" s="168"/>
      <c r="G11" s="168"/>
      <c r="H11" s="168"/>
      <c r="I11" s="168"/>
      <c r="J11" s="102"/>
    </row>
    <row r="12" spans="1:10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2"/>
    </row>
    <row r="13" spans="1:10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2"/>
    </row>
    <row r="14" spans="1:10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2"/>
    </row>
    <row r="15" spans="1:10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2"/>
    </row>
    <row r="16" spans="1:10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2"/>
    </row>
    <row r="17" spans="1:10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2"/>
    </row>
    <row r="18" spans="1:10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2"/>
    </row>
    <row r="19" spans="1:10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2"/>
    </row>
    <row r="20" spans="1:10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2"/>
    </row>
    <row r="21" spans="1:10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2"/>
    </row>
    <row r="22" spans="1:10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2"/>
    </row>
    <row r="23" spans="1:10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2"/>
    </row>
    <row r="24" spans="1:10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2"/>
    </row>
    <row r="25" spans="1:10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2"/>
    </row>
    <row r="26" spans="1:10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2"/>
    </row>
    <row r="27" spans="1:10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2"/>
    </row>
    <row r="28" spans="1:10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2"/>
    </row>
    <row r="29" spans="1:10">
      <c r="A29" s="164">
        <v>21</v>
      </c>
      <c r="B29" s="192"/>
      <c r="C29" s="172"/>
      <c r="D29" s="172"/>
      <c r="E29" s="171"/>
      <c r="F29" s="171"/>
      <c r="G29" s="171"/>
      <c r="H29" s="244"/>
      <c r="I29" s="168"/>
      <c r="J29" s="102"/>
    </row>
    <row r="30" spans="1:10">
      <c r="A30" s="164">
        <v>22</v>
      </c>
      <c r="B30" s="192"/>
      <c r="C30" s="172"/>
      <c r="D30" s="172"/>
      <c r="E30" s="171"/>
      <c r="F30" s="171"/>
      <c r="G30" s="171"/>
      <c r="H30" s="244"/>
      <c r="I30" s="168"/>
      <c r="J30" s="102"/>
    </row>
    <row r="31" spans="1:10">
      <c r="A31" s="164">
        <v>23</v>
      </c>
      <c r="B31" s="192"/>
      <c r="C31" s="172"/>
      <c r="D31" s="172"/>
      <c r="E31" s="171"/>
      <c r="F31" s="171"/>
      <c r="G31" s="171"/>
      <c r="H31" s="244"/>
      <c r="I31" s="168"/>
      <c r="J31" s="102"/>
    </row>
    <row r="32" spans="1:10">
      <c r="A32" s="164">
        <v>24</v>
      </c>
      <c r="B32" s="192"/>
      <c r="C32" s="172"/>
      <c r="D32" s="172"/>
      <c r="E32" s="171"/>
      <c r="F32" s="171"/>
      <c r="G32" s="171"/>
      <c r="H32" s="244"/>
      <c r="I32" s="168"/>
      <c r="J32" s="102"/>
    </row>
    <row r="33" spans="1:12">
      <c r="A33" s="164">
        <v>25</v>
      </c>
      <c r="B33" s="192"/>
      <c r="C33" s="172"/>
      <c r="D33" s="172"/>
      <c r="E33" s="171"/>
      <c r="F33" s="171"/>
      <c r="G33" s="171"/>
      <c r="H33" s="244"/>
      <c r="I33" s="168"/>
      <c r="J33" s="102"/>
    </row>
    <row r="34" spans="1:12">
      <c r="A34" s="164">
        <v>26</v>
      </c>
      <c r="B34" s="192"/>
      <c r="C34" s="172"/>
      <c r="D34" s="172"/>
      <c r="E34" s="171"/>
      <c r="F34" s="171"/>
      <c r="G34" s="171"/>
      <c r="H34" s="244"/>
      <c r="I34" s="168"/>
      <c r="J34" s="102"/>
    </row>
    <row r="35" spans="1:12">
      <c r="A35" s="164">
        <v>27</v>
      </c>
      <c r="B35" s="192"/>
      <c r="C35" s="172"/>
      <c r="D35" s="172"/>
      <c r="E35" s="171"/>
      <c r="F35" s="171"/>
      <c r="G35" s="171"/>
      <c r="H35" s="244"/>
      <c r="I35" s="168"/>
      <c r="J35" s="102"/>
    </row>
    <row r="36" spans="1:12">
      <c r="A36" s="164">
        <v>28</v>
      </c>
      <c r="B36" s="192"/>
      <c r="C36" s="172"/>
      <c r="D36" s="172"/>
      <c r="E36" s="171"/>
      <c r="F36" s="171"/>
      <c r="G36" s="171"/>
      <c r="H36" s="244"/>
      <c r="I36" s="168"/>
      <c r="J36" s="102"/>
    </row>
    <row r="37" spans="1:12">
      <c r="A37" s="164">
        <v>29</v>
      </c>
      <c r="B37" s="192"/>
      <c r="C37" s="172"/>
      <c r="D37" s="172"/>
      <c r="E37" s="171"/>
      <c r="F37" s="171"/>
      <c r="G37" s="171"/>
      <c r="H37" s="244"/>
      <c r="I37" s="168"/>
      <c r="J37" s="102"/>
    </row>
    <row r="38" spans="1:12">
      <c r="A38" s="164" t="s">
        <v>273</v>
      </c>
      <c r="B38" s="192"/>
      <c r="C38" s="172"/>
      <c r="D38" s="172"/>
      <c r="E38" s="171"/>
      <c r="F38" s="171"/>
      <c r="G38" s="245"/>
      <c r="H38" s="254" t="s">
        <v>398</v>
      </c>
      <c r="I38" s="361">
        <f>SUM(I9:I37)</f>
        <v>0</v>
      </c>
      <c r="J38" s="102"/>
    </row>
    <row r="40" spans="1:12">
      <c r="A40" s="179" t="s">
        <v>427</v>
      </c>
    </row>
    <row r="42" spans="1:12">
      <c r="B42" s="181" t="s">
        <v>107</v>
      </c>
      <c r="F42" s="182"/>
    </row>
    <row r="43" spans="1:12">
      <c r="F43" s="180"/>
      <c r="I43" s="180"/>
      <c r="J43" s="180"/>
      <c r="K43" s="180"/>
      <c r="L43" s="180"/>
    </row>
    <row r="44" spans="1:12">
      <c r="C44" s="183"/>
      <c r="F44" s="183"/>
      <c r="G44" s="183"/>
      <c r="H44" s="186"/>
      <c r="I44" s="184"/>
      <c r="J44" s="180"/>
      <c r="K44" s="180"/>
      <c r="L44" s="180"/>
    </row>
    <row r="45" spans="1:12">
      <c r="A45" s="180"/>
      <c r="C45" s="185" t="s">
        <v>263</v>
      </c>
      <c r="F45" s="186" t="s">
        <v>268</v>
      </c>
      <c r="G45" s="185"/>
      <c r="H45" s="185"/>
      <c r="I45" s="184"/>
      <c r="J45" s="180"/>
      <c r="K45" s="180"/>
      <c r="L45" s="180"/>
    </row>
    <row r="46" spans="1:12">
      <c r="A46" s="180"/>
      <c r="C46" s="187" t="s">
        <v>139</v>
      </c>
      <c r="F46" s="179" t="s">
        <v>264</v>
      </c>
      <c r="I46" s="180"/>
      <c r="J46" s="180"/>
      <c r="K46" s="180"/>
      <c r="L46" s="180"/>
    </row>
    <row r="47" spans="1:12" s="180" customFormat="1">
      <c r="B47" s="179"/>
      <c r="C47" s="187"/>
      <c r="G47" s="187"/>
      <c r="H47" s="187"/>
    </row>
    <row r="48" spans="1:12" s="180" customFormat="1" ht="12.75"/>
    <row r="49" s="180" customFormat="1" ht="12.75"/>
    <row r="50" s="180" customFormat="1" ht="12.75"/>
    <row r="51" s="18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Normal="100" zoomScaleSheetLayoutView="100" workbookViewId="0">
      <selection activeCell="C21" sqref="C21"/>
    </sheetView>
  </sheetViews>
  <sheetFormatPr defaultRowHeight="12.75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>
      <c r="A1" s="624" t="s">
        <v>494</v>
      </c>
      <c r="B1" s="624"/>
      <c r="C1" s="366" t="s">
        <v>109</v>
      </c>
    </row>
    <row r="2" spans="1:3" s="6" customFormat="1" ht="15">
      <c r="A2" s="624"/>
      <c r="B2" s="624"/>
      <c r="C2" s="363" t="str">
        <f>'ფორმა N1'!K2</f>
        <v>01/01/-2019-31/12/2019</v>
      </c>
    </row>
    <row r="3" spans="1:3" s="6" customFormat="1" ht="15">
      <c r="A3" s="400" t="s">
        <v>140</v>
      </c>
      <c r="B3" s="364"/>
      <c r="C3" s="365"/>
    </row>
    <row r="4" spans="1:3" s="6" customFormat="1" ht="15">
      <c r="A4" s="111"/>
      <c r="B4" s="364"/>
      <c r="C4" s="365"/>
    </row>
    <row r="5" spans="1:3" s="21" customFormat="1" ht="15">
      <c r="A5" s="625" t="s">
        <v>269</v>
      </c>
      <c r="B5" s="625"/>
      <c r="C5" s="111"/>
    </row>
    <row r="6" spans="1:3" s="21" customFormat="1" ht="15">
      <c r="A6" s="626" t="str">
        <f>'ფორმა N1'!A5</f>
        <v>პ/გ "ქრისტიან-დემოოკრატიული მოძრაობა"</v>
      </c>
      <c r="B6" s="626"/>
      <c r="C6" s="111"/>
    </row>
    <row r="7" spans="1:3">
      <c r="A7" s="401"/>
      <c r="B7" s="401"/>
      <c r="C7" s="401"/>
    </row>
    <row r="8" spans="1:3">
      <c r="A8" s="401"/>
      <c r="B8" s="401"/>
      <c r="C8" s="401"/>
    </row>
    <row r="9" spans="1:3" ht="30" customHeight="1">
      <c r="A9" s="402" t="s">
        <v>64</v>
      </c>
      <c r="B9" s="402" t="s">
        <v>11</v>
      </c>
      <c r="C9" s="403" t="s">
        <v>9</v>
      </c>
    </row>
    <row r="10" spans="1:3" ht="15">
      <c r="A10" s="404">
        <v>1</v>
      </c>
      <c r="B10" s="405" t="s">
        <v>57</v>
      </c>
      <c r="C10" s="419">
        <f>'ფორმა N4'!D9+'ფორმა N5'!D9+'ფორმა N6'!D10</f>
        <v>379570.8299999999</v>
      </c>
    </row>
    <row r="11" spans="1:3" ht="15">
      <c r="A11" s="406">
        <v>1.1000000000000001</v>
      </c>
      <c r="B11" s="405" t="s">
        <v>495</v>
      </c>
      <c r="C11" s="420">
        <f>'ფორმა N4'!D37+'ფორმა N5'!D37</f>
        <v>0</v>
      </c>
    </row>
    <row r="12" spans="1:3" ht="15">
      <c r="A12" s="407" t="s">
        <v>30</v>
      </c>
      <c r="B12" s="405" t="s">
        <v>496</v>
      </c>
      <c r="C12" s="420">
        <f>'ფორმა N4'!D38+'ფორმა N5'!D38</f>
        <v>0</v>
      </c>
    </row>
    <row r="13" spans="1:3" ht="15">
      <c r="A13" s="406">
        <v>1.2</v>
      </c>
      <c r="B13" s="405" t="s">
        <v>58</v>
      </c>
      <c r="C13" s="420">
        <f>'ფორმა N4'!D10+'ფორმა N5'!D10</f>
        <v>311243.14999999991</v>
      </c>
    </row>
    <row r="14" spans="1:3" ht="15">
      <c r="A14" s="406">
        <v>1.3</v>
      </c>
      <c r="B14" s="405" t="s">
        <v>497</v>
      </c>
      <c r="C14" s="420">
        <f>'ფორმა N4'!D15+'ფორმა N5'!D15+'ფორმა N6'!D17</f>
        <v>50659.3</v>
      </c>
    </row>
    <row r="15" spans="1:3" ht="15">
      <c r="A15" s="623"/>
      <c r="B15" s="623"/>
      <c r="C15" s="623"/>
    </row>
    <row r="16" spans="1:3" ht="30" customHeight="1">
      <c r="A16" s="402" t="s">
        <v>64</v>
      </c>
      <c r="B16" s="402" t="s">
        <v>244</v>
      </c>
      <c r="C16" s="403" t="s">
        <v>67</v>
      </c>
    </row>
    <row r="17" spans="1:4" ht="15">
      <c r="A17" s="404">
        <v>2</v>
      </c>
      <c r="B17" s="405" t="s">
        <v>498</v>
      </c>
      <c r="C17" s="560">
        <f>'ფორმა N2'!D9+'ფორმა N3'!D9</f>
        <v>370891.1</v>
      </c>
    </row>
    <row r="18" spans="1:4" ht="15">
      <c r="A18" s="408">
        <v>2.1</v>
      </c>
      <c r="B18" s="405" t="s">
        <v>499</v>
      </c>
      <c r="C18" s="405">
        <f>'ფორმა N2'!C17+'ფორმა N3'!C17</f>
        <v>284420</v>
      </c>
    </row>
    <row r="19" spans="1:4" ht="15">
      <c r="A19" s="408">
        <v>2.2000000000000002</v>
      </c>
      <c r="B19" s="405" t="s">
        <v>500</v>
      </c>
      <c r="C19" s="405">
        <f>'ფორმა N2'!C18+'ფორმა N3'!C18</f>
        <v>84168</v>
      </c>
    </row>
    <row r="20" spans="1:4" ht="15">
      <c r="A20" s="408">
        <v>2.2999999999999998</v>
      </c>
      <c r="B20" s="405" t="s">
        <v>501</v>
      </c>
      <c r="C20" s="409">
        <f>SUM(C21:C25)</f>
        <v>1000</v>
      </c>
    </row>
    <row r="21" spans="1:4" ht="15">
      <c r="A21" s="407" t="s">
        <v>502</v>
      </c>
      <c r="B21" s="410" t="s">
        <v>503</v>
      </c>
      <c r="C21" s="405">
        <f>'ფორმა N3'!C13</f>
        <v>1000</v>
      </c>
    </row>
    <row r="22" spans="1:4" ht="15">
      <c r="A22" s="407" t="s">
        <v>504</v>
      </c>
      <c r="B22" s="410" t="s">
        <v>505</v>
      </c>
      <c r="C22" s="405">
        <f>'ფორმა N2'!C27+'ფორმა N3'!C27</f>
        <v>0</v>
      </c>
    </row>
    <row r="23" spans="1:4" ht="15">
      <c r="A23" s="407" t="s">
        <v>506</v>
      </c>
      <c r="B23" s="410" t="s">
        <v>507</v>
      </c>
      <c r="C23" s="405">
        <f>'ფორმა N2'!D14+'ფორმა N3'!D14</f>
        <v>0</v>
      </c>
    </row>
    <row r="24" spans="1:4" ht="15">
      <c r="A24" s="407" t="s">
        <v>508</v>
      </c>
      <c r="B24" s="410" t="s">
        <v>509</v>
      </c>
      <c r="C24" s="405">
        <f>'ფორმა N2'!C31+'ფორმა N3'!C31</f>
        <v>0</v>
      </c>
    </row>
    <row r="25" spans="1:4" ht="15">
      <c r="A25" s="407" t="s">
        <v>510</v>
      </c>
      <c r="B25" s="410" t="s">
        <v>511</v>
      </c>
      <c r="C25" s="405">
        <f>'ფორმა N2'!D11+'ფორმა N3'!D11</f>
        <v>0</v>
      </c>
    </row>
    <row r="26" spans="1:4" ht="15">
      <c r="A26" s="417"/>
      <c r="B26" s="416"/>
      <c r="C26" s="415"/>
    </row>
    <row r="27" spans="1:4" ht="15">
      <c r="A27" s="417"/>
      <c r="B27" s="416"/>
      <c r="C27" s="415"/>
    </row>
    <row r="28" spans="1:4" ht="15">
      <c r="A28" s="21"/>
      <c r="B28" s="21"/>
      <c r="C28" s="21"/>
      <c r="D28" s="414"/>
    </row>
    <row r="29" spans="1:4" ht="15">
      <c r="A29" s="193" t="s">
        <v>107</v>
      </c>
      <c r="B29" s="21"/>
      <c r="C29" s="21"/>
      <c r="D29" s="414"/>
    </row>
    <row r="30" spans="1:4" ht="15">
      <c r="A30" s="21"/>
      <c r="B30" s="21"/>
      <c r="C30" s="21"/>
      <c r="D30" s="414"/>
    </row>
    <row r="31" spans="1:4" ht="15">
      <c r="A31" s="21"/>
      <c r="B31" s="21"/>
      <c r="C31" s="21"/>
      <c r="D31" s="413"/>
    </row>
    <row r="32" spans="1:4" ht="15">
      <c r="B32" s="193" t="s">
        <v>266</v>
      </c>
      <c r="C32" s="21"/>
      <c r="D32" s="413"/>
    </row>
    <row r="33" spans="2:4" ht="15">
      <c r="B33" s="21" t="s">
        <v>265</v>
      </c>
      <c r="C33" s="21"/>
      <c r="D33" s="413"/>
    </row>
    <row r="34" spans="2:4">
      <c r="B34" s="412" t="s">
        <v>139</v>
      </c>
      <c r="D34" s="41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1">
        <v>40907</v>
      </c>
      <c r="C2" t="s">
        <v>200</v>
      </c>
      <c r="E2" t="s">
        <v>231</v>
      </c>
      <c r="G2" s="62" t="s">
        <v>236</v>
      </c>
    </row>
    <row r="3" spans="1:7" ht="15">
      <c r="A3" s="61">
        <v>40908</v>
      </c>
      <c r="C3" t="s">
        <v>201</v>
      </c>
      <c r="E3" t="s">
        <v>232</v>
      </c>
      <c r="G3" s="62" t="s">
        <v>237</v>
      </c>
    </row>
    <row r="4" spans="1:7" ht="15">
      <c r="A4" s="61">
        <v>40909</v>
      </c>
      <c r="C4" t="s">
        <v>202</v>
      </c>
      <c r="E4" t="s">
        <v>233</v>
      </c>
      <c r="G4" s="62" t="s">
        <v>238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G42" sqref="G42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1" t="s">
        <v>267</v>
      </c>
      <c r="B1" s="234"/>
      <c r="C1" s="601" t="s">
        <v>109</v>
      </c>
      <c r="D1" s="601"/>
      <c r="E1" s="110"/>
    </row>
    <row r="2" spans="1:12" s="6" customFormat="1">
      <c r="A2" s="73" t="s">
        <v>140</v>
      </c>
      <c r="B2" s="234"/>
      <c r="C2" s="602" t="str">
        <f>'ფორმა N1'!K2</f>
        <v>01/01/-2019-31/12/2019</v>
      </c>
      <c r="D2" s="603"/>
      <c r="E2" s="110"/>
    </row>
    <row r="3" spans="1:12" s="6" customFormat="1">
      <c r="A3" s="73"/>
      <c r="B3" s="234"/>
      <c r="C3" s="72"/>
      <c r="D3" s="72"/>
      <c r="E3" s="110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235"/>
      <c r="C4" s="73"/>
      <c r="D4" s="73"/>
      <c r="E4" s="105"/>
      <c r="L4" s="6"/>
    </row>
    <row r="5" spans="1:12" s="2" customFormat="1">
      <c r="A5" s="116" t="str">
        <f>'ფორმა N1'!A5</f>
        <v>პ/გ "ქრისტიან-დემოოკრატიული მოძრაობა"</v>
      </c>
      <c r="B5" s="236"/>
      <c r="C5" s="58"/>
      <c r="D5" s="58"/>
      <c r="E5" s="105"/>
    </row>
    <row r="6" spans="1:12" s="2" customFormat="1">
      <c r="A6" s="74"/>
      <c r="B6" s="235"/>
      <c r="C6" s="73"/>
      <c r="D6" s="73"/>
      <c r="E6" s="105"/>
    </row>
    <row r="7" spans="1:12" s="6" customFormat="1" ht="18">
      <c r="A7" s="97"/>
      <c r="B7" s="109"/>
      <c r="C7" s="75"/>
      <c r="D7" s="75"/>
      <c r="E7" s="110"/>
    </row>
    <row r="8" spans="1:12" s="6" customFormat="1" ht="30">
      <c r="A8" s="103" t="s">
        <v>64</v>
      </c>
      <c r="B8" s="76" t="s">
        <v>244</v>
      </c>
      <c r="C8" s="76" t="s">
        <v>66</v>
      </c>
      <c r="D8" s="76" t="s">
        <v>67</v>
      </c>
      <c r="E8" s="110"/>
      <c r="F8" s="20"/>
    </row>
    <row r="9" spans="1:12" s="7" customFormat="1">
      <c r="A9" s="221">
        <v>1</v>
      </c>
      <c r="B9" s="221" t="s">
        <v>65</v>
      </c>
      <c r="C9" s="82">
        <f>SUM(C10,C26)</f>
        <v>106077.78</v>
      </c>
      <c r="D9" s="82">
        <f>SUM(D10,D26)</f>
        <v>106077.78</v>
      </c>
      <c r="E9" s="110"/>
    </row>
    <row r="10" spans="1:12" s="7" customFormat="1">
      <c r="A10" s="84">
        <v>1.1000000000000001</v>
      </c>
      <c r="B10" s="84" t="s">
        <v>80</v>
      </c>
      <c r="C10" s="82">
        <f>SUM(C11,C12,C16,C19,C25,C26)</f>
        <v>106077.78</v>
      </c>
      <c r="D10" s="82">
        <f>SUM(D11,D12,D16,D19,D24,D25)</f>
        <v>106077.78</v>
      </c>
      <c r="E10" s="110"/>
    </row>
    <row r="11" spans="1:12" s="9" customFormat="1" ht="18">
      <c r="A11" s="85" t="s">
        <v>30</v>
      </c>
      <c r="B11" s="85" t="s">
        <v>79</v>
      </c>
      <c r="C11" s="8"/>
      <c r="D11" s="8"/>
      <c r="E11" s="110"/>
    </row>
    <row r="12" spans="1:12" s="10" customFormat="1">
      <c r="A12" s="85" t="s">
        <v>31</v>
      </c>
      <c r="B12" s="85" t="s">
        <v>302</v>
      </c>
      <c r="C12" s="104">
        <f>C13</f>
        <v>1000</v>
      </c>
      <c r="D12" s="104">
        <f>D13</f>
        <v>1000</v>
      </c>
      <c r="E12" s="110"/>
    </row>
    <row r="13" spans="1:12" s="3" customFormat="1">
      <c r="A13" s="94" t="s">
        <v>81</v>
      </c>
      <c r="B13" s="94" t="s">
        <v>305</v>
      </c>
      <c r="C13" s="8">
        <f>'ფორმა N1'!D28</f>
        <v>1000</v>
      </c>
      <c r="D13" s="8">
        <f>C13</f>
        <v>1000</v>
      </c>
      <c r="E13" s="110"/>
    </row>
    <row r="14" spans="1:12" s="3" customFormat="1">
      <c r="A14" s="94" t="s">
        <v>469</v>
      </c>
      <c r="B14" s="94" t="s">
        <v>468</v>
      </c>
      <c r="C14" s="8"/>
      <c r="D14" s="8"/>
      <c r="E14" s="110"/>
    </row>
    <row r="15" spans="1:12" s="3" customFormat="1">
      <c r="A15" s="94" t="s">
        <v>470</v>
      </c>
      <c r="B15" s="94" t="s">
        <v>97</v>
      </c>
      <c r="C15" s="8"/>
      <c r="D15" s="8"/>
      <c r="E15" s="110"/>
    </row>
    <row r="16" spans="1:12" s="3" customFormat="1">
      <c r="A16" s="85" t="s">
        <v>82</v>
      </c>
      <c r="B16" s="85" t="s">
        <v>83</v>
      </c>
      <c r="C16" s="104">
        <f>SUM(C17:C18)</f>
        <v>104112</v>
      </c>
      <c r="D16" s="104">
        <f>SUM(D17:D18)</f>
        <v>104112</v>
      </c>
      <c r="E16" s="110"/>
    </row>
    <row r="17" spans="1:5" s="3" customFormat="1">
      <c r="A17" s="94" t="s">
        <v>84</v>
      </c>
      <c r="B17" s="94" t="s">
        <v>86</v>
      </c>
      <c r="C17" s="8">
        <v>83070</v>
      </c>
      <c r="D17" s="8">
        <f>C17</f>
        <v>83070</v>
      </c>
      <c r="E17" s="110"/>
    </row>
    <row r="18" spans="1:5" s="3" customFormat="1" ht="30">
      <c r="A18" s="94" t="s">
        <v>85</v>
      </c>
      <c r="B18" s="94" t="s">
        <v>110</v>
      </c>
      <c r="C18" s="8">
        <v>21042</v>
      </c>
      <c r="D18" s="8">
        <f>C18</f>
        <v>21042</v>
      </c>
      <c r="E18" s="110"/>
    </row>
    <row r="19" spans="1:5" s="3" customFormat="1">
      <c r="A19" s="85" t="s">
        <v>87</v>
      </c>
      <c r="B19" s="85" t="s">
        <v>395</v>
      </c>
      <c r="C19" s="104">
        <f>SUM(C20:C23)</f>
        <v>0</v>
      </c>
      <c r="D19" s="104">
        <f>SUM(D20:D23)</f>
        <v>0</v>
      </c>
      <c r="E19" s="110"/>
    </row>
    <row r="20" spans="1:5" s="3" customFormat="1">
      <c r="A20" s="94" t="s">
        <v>88</v>
      </c>
      <c r="B20" s="94" t="s">
        <v>89</v>
      </c>
      <c r="C20" s="8"/>
      <c r="D20" s="8"/>
      <c r="E20" s="110"/>
    </row>
    <row r="21" spans="1:5" s="3" customFormat="1" ht="30">
      <c r="A21" s="94" t="s">
        <v>92</v>
      </c>
      <c r="B21" s="94" t="s">
        <v>90</v>
      </c>
      <c r="C21" s="8"/>
      <c r="D21" s="8"/>
      <c r="E21" s="110"/>
    </row>
    <row r="22" spans="1:5" s="3" customFormat="1">
      <c r="A22" s="94" t="s">
        <v>93</v>
      </c>
      <c r="B22" s="94" t="s">
        <v>91</v>
      </c>
      <c r="C22" s="8"/>
      <c r="D22" s="8"/>
      <c r="E22" s="110"/>
    </row>
    <row r="23" spans="1:5" s="3" customFormat="1">
      <c r="A23" s="94" t="s">
        <v>94</v>
      </c>
      <c r="B23" s="94" t="s">
        <v>412</v>
      </c>
      <c r="C23" s="8"/>
      <c r="D23" s="8"/>
      <c r="E23" s="110"/>
    </row>
    <row r="24" spans="1:5" s="3" customFormat="1">
      <c r="A24" s="85" t="s">
        <v>95</v>
      </c>
      <c r="B24" s="85" t="s">
        <v>413</v>
      </c>
      <c r="C24" s="246"/>
      <c r="D24" s="8"/>
      <c r="E24" s="110"/>
    </row>
    <row r="25" spans="1:5" s="3" customFormat="1">
      <c r="A25" s="85" t="s">
        <v>246</v>
      </c>
      <c r="B25" s="85" t="s">
        <v>518</v>
      </c>
      <c r="C25" s="8">
        <v>965.78</v>
      </c>
      <c r="D25" s="8">
        <f>C25</f>
        <v>965.78</v>
      </c>
      <c r="E25" s="110"/>
    </row>
    <row r="26" spans="1:5">
      <c r="A26" s="84">
        <v>1.2</v>
      </c>
      <c r="B26" s="84" t="s">
        <v>96</v>
      </c>
      <c r="C26" s="82">
        <f>SUM(C27,C35)</f>
        <v>0</v>
      </c>
      <c r="D26" s="82">
        <f>SUM(D27,D35)</f>
        <v>0</v>
      </c>
      <c r="E26" s="110"/>
    </row>
    <row r="27" spans="1:5">
      <c r="A27" s="85" t="s">
        <v>32</v>
      </c>
      <c r="B27" s="85" t="s">
        <v>305</v>
      </c>
      <c r="C27" s="104">
        <f>SUM(C28:C30)</f>
        <v>0</v>
      </c>
      <c r="D27" s="104">
        <f>SUM(D28:D30)</f>
        <v>0</v>
      </c>
      <c r="E27" s="110"/>
    </row>
    <row r="28" spans="1:5">
      <c r="A28" s="229" t="s">
        <v>98</v>
      </c>
      <c r="B28" s="229" t="s">
        <v>303</v>
      </c>
      <c r="C28" s="8"/>
      <c r="D28" s="8"/>
      <c r="E28" s="110"/>
    </row>
    <row r="29" spans="1:5">
      <c r="A29" s="229" t="s">
        <v>99</v>
      </c>
      <c r="B29" s="229" t="s">
        <v>306</v>
      </c>
      <c r="C29" s="8"/>
      <c r="D29" s="8"/>
      <c r="E29" s="110"/>
    </row>
    <row r="30" spans="1:5">
      <c r="A30" s="229" t="s">
        <v>420</v>
      </c>
      <c r="B30" s="229" t="s">
        <v>304</v>
      </c>
      <c r="C30" s="8"/>
      <c r="D30" s="8"/>
      <c r="E30" s="110"/>
    </row>
    <row r="31" spans="1:5">
      <c r="A31" s="85" t="s">
        <v>33</v>
      </c>
      <c r="B31" s="85" t="s">
        <v>468</v>
      </c>
      <c r="C31" s="104">
        <f>SUM(C32:C34)</f>
        <v>0</v>
      </c>
      <c r="D31" s="104">
        <f>SUM(D32:D34)</f>
        <v>0</v>
      </c>
      <c r="E31" s="110"/>
    </row>
    <row r="32" spans="1:5">
      <c r="A32" s="229" t="s">
        <v>12</v>
      </c>
      <c r="B32" s="229" t="s">
        <v>471</v>
      </c>
      <c r="C32" s="8"/>
      <c r="D32" s="8"/>
      <c r="E32" s="110"/>
    </row>
    <row r="33" spans="1:9">
      <c r="A33" s="229" t="s">
        <v>13</v>
      </c>
      <c r="B33" s="229" t="s">
        <v>472</v>
      </c>
      <c r="C33" s="8"/>
      <c r="D33" s="8"/>
      <c r="E33" s="110"/>
    </row>
    <row r="34" spans="1:9">
      <c r="A34" s="229" t="s">
        <v>276</v>
      </c>
      <c r="B34" s="229" t="s">
        <v>473</v>
      </c>
      <c r="C34" s="8"/>
      <c r="D34" s="8"/>
      <c r="E34" s="110"/>
    </row>
    <row r="35" spans="1:9" s="23" customFormat="1">
      <c r="A35" s="85" t="s">
        <v>34</v>
      </c>
      <c r="B35" s="243" t="s">
        <v>418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6" t="s">
        <v>107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416</v>
      </c>
      <c r="D43" s="12"/>
      <c r="E43"/>
      <c r="F43"/>
      <c r="G43"/>
      <c r="H43"/>
      <c r="I43"/>
    </row>
    <row r="44" spans="1:9" s="2" customFormat="1">
      <c r="A44"/>
      <c r="B44" s="237" t="s">
        <v>265</v>
      </c>
      <c r="D44" s="12"/>
      <c r="E44"/>
      <c r="F44"/>
      <c r="G44"/>
      <c r="H44"/>
      <c r="I44"/>
    </row>
    <row r="45" spans="1:9" customFormat="1" ht="12.75">
      <c r="B45" s="240" t="s">
        <v>139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showGridLines="0" view="pageBreakPreview" topLeftCell="A43" zoomScale="80" zoomScaleNormal="100" zoomScaleSheetLayoutView="80" workbookViewId="0">
      <selection activeCell="H10" sqref="H10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477</v>
      </c>
      <c r="B1" s="218"/>
      <c r="C1" s="601" t="s">
        <v>109</v>
      </c>
      <c r="D1" s="601"/>
      <c r="E1" s="88"/>
    </row>
    <row r="2" spans="1:5" s="6" customFormat="1">
      <c r="A2" s="370" t="s">
        <v>479</v>
      </c>
      <c r="B2" s="218"/>
      <c r="C2" s="599" t="str">
        <f>'ფორმა N1'!K2</f>
        <v>01/01/-2019-31/12/2019</v>
      </c>
      <c r="D2" s="600"/>
      <c r="E2" s="88"/>
    </row>
    <row r="3" spans="1:5" s="6" customFormat="1">
      <c r="A3" s="370" t="s">
        <v>478</v>
      </c>
      <c r="B3" s="218"/>
      <c r="C3" s="219"/>
      <c r="D3" s="219"/>
      <c r="E3" s="88"/>
    </row>
    <row r="4" spans="1:5" s="6" customFormat="1">
      <c r="A4" s="73" t="s">
        <v>140</v>
      </c>
      <c r="B4" s="218"/>
      <c r="C4" s="219"/>
      <c r="D4" s="219"/>
      <c r="E4" s="88"/>
    </row>
    <row r="5" spans="1:5" s="6" customFormat="1">
      <c r="A5" s="73"/>
      <c r="B5" s="218"/>
      <c r="C5" s="219"/>
      <c r="D5" s="219"/>
      <c r="E5" s="88"/>
    </row>
    <row r="6" spans="1:5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>
      <c r="A7" s="220" t="str">
        <f>'ფორმა N1'!A5</f>
        <v>პ/გ "ქრისტიან-დემოოკრატიული მოძრაობა"</v>
      </c>
      <c r="B7" s="77"/>
      <c r="C7" s="78"/>
      <c r="D7" s="78"/>
      <c r="E7" s="89"/>
    </row>
    <row r="8" spans="1:5" s="6" customFormat="1" ht="30">
      <c r="A8" s="86" t="s">
        <v>64</v>
      </c>
      <c r="B8" s="87" t="s">
        <v>11</v>
      </c>
      <c r="C8" s="76" t="s">
        <v>10</v>
      </c>
      <c r="D8" s="76" t="s">
        <v>9</v>
      </c>
      <c r="E8" s="88"/>
    </row>
    <row r="9" spans="1:5" s="7" customFormat="1">
      <c r="A9" s="221">
        <v>1</v>
      </c>
      <c r="B9" s="221" t="s">
        <v>57</v>
      </c>
      <c r="C9" s="479">
        <f>SUM(C10,C14,C54,C57,C58,C59,C77)</f>
        <v>272933.24999999994</v>
      </c>
      <c r="D9" s="479">
        <f>SUM(D10,D14,D54,D57,D58,D59,D65,D73,D74)</f>
        <v>274601.40999999992</v>
      </c>
      <c r="E9" s="222"/>
    </row>
    <row r="10" spans="1:5" s="9" customFormat="1" ht="18">
      <c r="A10" s="84">
        <v>1.1000000000000001</v>
      </c>
      <c r="B10" s="84" t="s">
        <v>58</v>
      </c>
      <c r="C10" s="477">
        <f>SUM(C11:C13)</f>
        <v>216761.9899999999</v>
      </c>
      <c r="D10" s="477">
        <f>SUM(D11:D13)</f>
        <v>216761.9899999999</v>
      </c>
      <c r="E10" s="90"/>
    </row>
    <row r="11" spans="1:5" s="10" customFormat="1">
      <c r="A11" s="85" t="s">
        <v>30</v>
      </c>
      <c r="B11" s="85" t="s">
        <v>59</v>
      </c>
      <c r="C11" s="494">
        <f>'ფორმა 4.2'!G227-'ფორმა 5.2'!G57</f>
        <v>216761.9899999999</v>
      </c>
      <c r="D11" s="494">
        <f>C11</f>
        <v>216761.9899999999</v>
      </c>
      <c r="E11" s="91"/>
    </row>
    <row r="12" spans="1:5" s="3" customFormat="1">
      <c r="A12" s="85" t="s">
        <v>31</v>
      </c>
      <c r="B12" s="85" t="s">
        <v>0</v>
      </c>
      <c r="C12" s="4"/>
      <c r="D12" s="4"/>
      <c r="E12" s="92"/>
    </row>
    <row r="13" spans="1:5" s="3" customFormat="1">
      <c r="A13" s="374" t="s">
        <v>481</v>
      </c>
      <c r="B13" s="375" t="s">
        <v>482</v>
      </c>
      <c r="C13" s="375"/>
      <c r="D13" s="375"/>
      <c r="E13" s="92"/>
    </row>
    <row r="14" spans="1:5" s="7" customFormat="1">
      <c r="A14" s="84">
        <v>1.2</v>
      </c>
      <c r="B14" s="84" t="s">
        <v>60</v>
      </c>
      <c r="C14" s="476">
        <f>SUM(C15,C18,C30,C31,C32,C33,C36,C37,C44:C48,C52,C53)</f>
        <v>53151.920000000006</v>
      </c>
      <c r="D14" s="476">
        <f>SUM(D15,D18,D30,D31,D32,D33,D36,D37,D44:D48,D52,D53)</f>
        <v>53151.920000000006</v>
      </c>
      <c r="E14" s="222"/>
    </row>
    <row r="15" spans="1:5" s="3" customFormat="1">
      <c r="A15" s="85" t="s">
        <v>32</v>
      </c>
      <c r="B15" s="85" t="s">
        <v>1</v>
      </c>
      <c r="C15" s="477">
        <f>SUM(C16:C17)</f>
        <v>41159.300000000003</v>
      </c>
      <c r="D15" s="477">
        <f>SUM(D16:D17)</f>
        <v>41159.300000000003</v>
      </c>
      <c r="E15" s="92"/>
    </row>
    <row r="16" spans="1:5" s="3" customFormat="1">
      <c r="A16" s="94" t="s">
        <v>98</v>
      </c>
      <c r="B16" s="94" t="s">
        <v>61</v>
      </c>
      <c r="C16" s="494">
        <v>11900</v>
      </c>
      <c r="D16" s="558">
        <f>C16</f>
        <v>11900</v>
      </c>
      <c r="E16" s="92"/>
    </row>
    <row r="17" spans="1:6" s="3" customFormat="1">
      <c r="A17" s="94" t="s">
        <v>99</v>
      </c>
      <c r="B17" s="94" t="s">
        <v>62</v>
      </c>
      <c r="C17" s="494">
        <v>29259.3</v>
      </c>
      <c r="D17" s="558">
        <f>C17</f>
        <v>29259.3</v>
      </c>
      <c r="E17" s="92"/>
    </row>
    <row r="18" spans="1:6" s="3" customFormat="1">
      <c r="A18" s="85" t="s">
        <v>33</v>
      </c>
      <c r="B18" s="85" t="s">
        <v>2</v>
      </c>
      <c r="C18" s="477">
        <f>SUM(C19:C24,C29)</f>
        <v>5377.15</v>
      </c>
      <c r="D18" s="477">
        <f>SUM(D19:D24,D29)</f>
        <v>5377.15</v>
      </c>
      <c r="E18" s="224"/>
      <c r="F18" s="225"/>
    </row>
    <row r="19" spans="1:6" s="228" customFormat="1" ht="30">
      <c r="A19" s="94" t="s">
        <v>12</v>
      </c>
      <c r="B19" s="94" t="s">
        <v>245</v>
      </c>
      <c r="C19" s="226">
        <v>5369.15</v>
      </c>
      <c r="D19" s="37">
        <f>C19</f>
        <v>5369.15</v>
      </c>
      <c r="E19" s="227"/>
    </row>
    <row r="20" spans="1:6" s="228" customFormat="1">
      <c r="A20" s="94" t="s">
        <v>13</v>
      </c>
      <c r="B20" s="94" t="s">
        <v>14</v>
      </c>
      <c r="C20" s="226"/>
      <c r="D20" s="38"/>
      <c r="E20" s="227"/>
    </row>
    <row r="21" spans="1:6" s="228" customFormat="1" ht="30">
      <c r="A21" s="94" t="s">
        <v>276</v>
      </c>
      <c r="B21" s="94" t="s">
        <v>22</v>
      </c>
      <c r="C21" s="226"/>
      <c r="D21" s="39"/>
      <c r="E21" s="227"/>
    </row>
    <row r="22" spans="1:6" s="228" customFormat="1" ht="16.5" customHeight="1">
      <c r="A22" s="94" t="s">
        <v>277</v>
      </c>
      <c r="B22" s="94" t="s">
        <v>15</v>
      </c>
      <c r="C22" s="549">
        <v>8</v>
      </c>
      <c r="D22" s="39">
        <f>C22</f>
        <v>8</v>
      </c>
      <c r="E22" s="227"/>
    </row>
    <row r="23" spans="1:6" s="228" customFormat="1" ht="16.5" customHeight="1">
      <c r="A23" s="94" t="s">
        <v>278</v>
      </c>
      <c r="B23" s="94" t="s">
        <v>16</v>
      </c>
      <c r="C23" s="226"/>
      <c r="D23" s="557"/>
      <c r="E23" s="227"/>
    </row>
    <row r="24" spans="1:6" s="228" customFormat="1" ht="16.5" customHeight="1">
      <c r="A24" s="94" t="s">
        <v>279</v>
      </c>
      <c r="B24" s="94" t="s">
        <v>17</v>
      </c>
      <c r="C24" s="80">
        <f>SUM(C25:C28)</f>
        <v>0</v>
      </c>
      <c r="D24" s="80">
        <f>SUM(D25:D28)</f>
        <v>0</v>
      </c>
      <c r="E24" s="227"/>
    </row>
    <row r="25" spans="1:6" s="228" customFormat="1" ht="16.5" customHeight="1">
      <c r="A25" s="229" t="s">
        <v>280</v>
      </c>
      <c r="B25" s="229" t="s">
        <v>18</v>
      </c>
      <c r="C25" s="226"/>
      <c r="D25" s="39"/>
      <c r="E25" s="227"/>
    </row>
    <row r="26" spans="1:6" s="228" customFormat="1" ht="16.5" customHeight="1">
      <c r="A26" s="229" t="s">
        <v>281</v>
      </c>
      <c r="B26" s="229" t="s">
        <v>19</v>
      </c>
      <c r="C26" s="226"/>
      <c r="D26" s="39"/>
      <c r="E26" s="227"/>
    </row>
    <row r="27" spans="1:6" s="228" customFormat="1" ht="16.5" customHeight="1">
      <c r="A27" s="229" t="s">
        <v>282</v>
      </c>
      <c r="B27" s="229" t="s">
        <v>20</v>
      </c>
      <c r="C27" s="226"/>
      <c r="D27" s="39"/>
      <c r="E27" s="227"/>
    </row>
    <row r="28" spans="1:6" s="228" customFormat="1" ht="16.5" customHeight="1">
      <c r="A28" s="229" t="s">
        <v>283</v>
      </c>
      <c r="B28" s="229" t="s">
        <v>23</v>
      </c>
      <c r="C28" s="226"/>
      <c r="D28" s="40"/>
      <c r="E28" s="227"/>
    </row>
    <row r="29" spans="1:6" s="228" customFormat="1" ht="16.5" customHeight="1">
      <c r="A29" s="94" t="s">
        <v>284</v>
      </c>
      <c r="B29" s="94" t="s">
        <v>21</v>
      </c>
      <c r="C29" s="226"/>
      <c r="D29" s="40"/>
      <c r="E29" s="227"/>
    </row>
    <row r="30" spans="1:6" s="3" customFormat="1" ht="16.5" customHeight="1">
      <c r="A30" s="85" t="s">
        <v>34</v>
      </c>
      <c r="B30" s="85" t="s">
        <v>3</v>
      </c>
      <c r="C30" s="4"/>
      <c r="D30" s="223"/>
      <c r="E30" s="224"/>
    </row>
    <row r="31" spans="1:6" s="3" customFormat="1" ht="16.5" customHeight="1">
      <c r="A31" s="85" t="s">
        <v>35</v>
      </c>
      <c r="B31" s="85" t="s">
        <v>4</v>
      </c>
      <c r="C31" s="4"/>
      <c r="D31" s="223"/>
      <c r="E31" s="92"/>
    </row>
    <row r="32" spans="1:6" s="3" customFormat="1" ht="16.5" customHeight="1">
      <c r="A32" s="85" t="s">
        <v>36</v>
      </c>
      <c r="B32" s="85" t="s">
        <v>5</v>
      </c>
      <c r="C32" s="4"/>
      <c r="D32" s="223"/>
      <c r="E32" s="92"/>
    </row>
    <row r="33" spans="1:5" s="3" customFormat="1">
      <c r="A33" s="85" t="s">
        <v>37</v>
      </c>
      <c r="B33" s="85" t="s">
        <v>63</v>
      </c>
      <c r="C33" s="80">
        <f>SUM(C34:C35)</f>
        <v>0</v>
      </c>
      <c r="D33" s="80">
        <f>SUM(D34:D35)</f>
        <v>0</v>
      </c>
      <c r="E33" s="92"/>
    </row>
    <row r="34" spans="1:5" s="3" customFormat="1" ht="16.5" customHeight="1">
      <c r="A34" s="94" t="s">
        <v>285</v>
      </c>
      <c r="B34" s="94" t="s">
        <v>56</v>
      </c>
      <c r="C34" s="4"/>
      <c r="D34" s="223"/>
      <c r="E34" s="92"/>
    </row>
    <row r="35" spans="1:5" s="3" customFormat="1" ht="16.5" customHeight="1">
      <c r="A35" s="94" t="s">
        <v>286</v>
      </c>
      <c r="B35" s="94" t="s">
        <v>55</v>
      </c>
      <c r="C35" s="4"/>
      <c r="D35" s="223"/>
      <c r="E35" s="92"/>
    </row>
    <row r="36" spans="1:5" s="3" customFormat="1" ht="16.5" customHeight="1">
      <c r="A36" s="85" t="s">
        <v>38</v>
      </c>
      <c r="B36" s="85" t="s">
        <v>49</v>
      </c>
      <c r="C36" s="535">
        <v>165.47</v>
      </c>
      <c r="D36" s="556">
        <f>C36</f>
        <v>165.47</v>
      </c>
      <c r="E36" s="92"/>
    </row>
    <row r="37" spans="1:5" s="3" customFormat="1" ht="16.5" customHeight="1">
      <c r="A37" s="85" t="s">
        <v>39</v>
      </c>
      <c r="B37" s="85" t="s">
        <v>386</v>
      </c>
      <c r="C37" s="80">
        <f>SUM(C38:C43)</f>
        <v>0</v>
      </c>
      <c r="D37" s="80">
        <f>SUM(D38:D43)</f>
        <v>0</v>
      </c>
      <c r="E37" s="92"/>
    </row>
    <row r="38" spans="1:5" s="3" customFormat="1" ht="16.5" customHeight="1">
      <c r="A38" s="17" t="s">
        <v>341</v>
      </c>
      <c r="B38" s="17" t="s">
        <v>345</v>
      </c>
      <c r="C38" s="4"/>
      <c r="D38" s="223"/>
      <c r="E38" s="92"/>
    </row>
    <row r="39" spans="1:5" s="3" customFormat="1" ht="16.5" customHeight="1">
      <c r="A39" s="17" t="s">
        <v>342</v>
      </c>
      <c r="B39" s="17" t="s">
        <v>346</v>
      </c>
      <c r="C39" s="4"/>
      <c r="D39" s="223"/>
      <c r="E39" s="92"/>
    </row>
    <row r="40" spans="1:5" s="3" customFormat="1" ht="16.5" customHeight="1">
      <c r="A40" s="17" t="s">
        <v>343</v>
      </c>
      <c r="B40" s="17" t="s">
        <v>349</v>
      </c>
      <c r="C40" s="4"/>
      <c r="D40" s="223"/>
      <c r="E40" s="92"/>
    </row>
    <row r="41" spans="1:5" s="3" customFormat="1" ht="16.5" customHeight="1">
      <c r="A41" s="17" t="s">
        <v>348</v>
      </c>
      <c r="B41" s="17" t="s">
        <v>350</v>
      </c>
      <c r="C41" s="4"/>
      <c r="D41" s="223"/>
      <c r="E41" s="92"/>
    </row>
    <row r="42" spans="1:5" s="3" customFormat="1" ht="16.5" customHeight="1">
      <c r="A42" s="17" t="s">
        <v>351</v>
      </c>
      <c r="B42" s="17" t="s">
        <v>461</v>
      </c>
      <c r="C42" s="4"/>
      <c r="D42" s="223"/>
      <c r="E42" s="92"/>
    </row>
    <row r="43" spans="1:5" s="3" customFormat="1" ht="16.5" customHeight="1">
      <c r="A43" s="17" t="s">
        <v>462</v>
      </c>
      <c r="B43" s="17" t="s">
        <v>347</v>
      </c>
      <c r="C43" s="4"/>
      <c r="D43" s="223"/>
      <c r="E43" s="92"/>
    </row>
    <row r="44" spans="1:5" s="3" customFormat="1" ht="30">
      <c r="A44" s="85" t="s">
        <v>40</v>
      </c>
      <c r="B44" s="85" t="s">
        <v>28</v>
      </c>
      <c r="C44" s="535">
        <v>3750</v>
      </c>
      <c r="D44" s="556">
        <f>C44</f>
        <v>3750</v>
      </c>
      <c r="E44" s="92"/>
    </row>
    <row r="45" spans="1:5" s="3" customFormat="1" ht="16.5" customHeight="1">
      <c r="A45" s="85" t="s">
        <v>41</v>
      </c>
      <c r="B45" s="85" t="s">
        <v>24</v>
      </c>
      <c r="C45" s="535"/>
      <c r="D45" s="223"/>
      <c r="E45" s="92"/>
    </row>
    <row r="46" spans="1:5" s="3" customFormat="1" ht="16.5" customHeight="1">
      <c r="A46" s="85" t="s">
        <v>42</v>
      </c>
      <c r="B46" s="85" t="s">
        <v>25</v>
      </c>
      <c r="C46" s="535">
        <v>2700</v>
      </c>
      <c r="D46" s="556">
        <f>C46</f>
        <v>2700</v>
      </c>
      <c r="E46" s="92"/>
    </row>
    <row r="47" spans="1:5" s="3" customFormat="1" ht="16.5" customHeight="1">
      <c r="A47" s="85" t="s">
        <v>43</v>
      </c>
      <c r="B47" s="85" t="s">
        <v>26</v>
      </c>
      <c r="C47" s="4"/>
      <c r="D47" s="555"/>
      <c r="E47" s="92"/>
    </row>
    <row r="48" spans="1:5" s="3" customFormat="1" ht="16.5" customHeight="1">
      <c r="A48" s="85" t="s">
        <v>44</v>
      </c>
      <c r="B48" s="85" t="s">
        <v>387</v>
      </c>
      <c r="C48" s="80">
        <f>SUM(C49:C51)</f>
        <v>0</v>
      </c>
      <c r="D48" s="80">
        <f>SUM(D49:D51)</f>
        <v>0</v>
      </c>
      <c r="E48" s="92"/>
    </row>
    <row r="49" spans="1:6" s="3" customFormat="1" ht="16.5" customHeight="1">
      <c r="A49" s="94" t="s">
        <v>357</v>
      </c>
      <c r="B49" s="94" t="s">
        <v>360</v>
      </c>
      <c r="C49" s="4"/>
      <c r="D49" s="223"/>
      <c r="E49" s="92"/>
    </row>
    <row r="50" spans="1:6" s="3" customFormat="1" ht="16.5" customHeight="1">
      <c r="A50" s="94" t="s">
        <v>358</v>
      </c>
      <c r="B50" s="94" t="s">
        <v>359</v>
      </c>
      <c r="C50" s="4"/>
      <c r="D50" s="223"/>
      <c r="E50" s="92"/>
    </row>
    <row r="51" spans="1:6" s="3" customFormat="1" ht="16.5" customHeight="1">
      <c r="A51" s="94" t="s">
        <v>361</v>
      </c>
      <c r="B51" s="94" t="s">
        <v>362</v>
      </c>
      <c r="C51" s="4"/>
      <c r="D51" s="223"/>
      <c r="E51" s="92"/>
    </row>
    <row r="52" spans="1:6" s="3" customFormat="1">
      <c r="A52" s="85" t="s">
        <v>45</v>
      </c>
      <c r="B52" s="85" t="s">
        <v>29</v>
      </c>
      <c r="C52" s="4"/>
      <c r="D52" s="223"/>
      <c r="E52" s="92"/>
    </row>
    <row r="53" spans="1:6" s="3" customFormat="1" ht="16.5" customHeight="1">
      <c r="A53" s="85" t="s">
        <v>46</v>
      </c>
      <c r="B53" s="85" t="s">
        <v>6</v>
      </c>
      <c r="C53" s="4"/>
      <c r="D53" s="223"/>
      <c r="E53" s="224"/>
      <c r="F53" s="225"/>
    </row>
    <row r="54" spans="1:6" s="3" customFormat="1" ht="30">
      <c r="A54" s="84">
        <v>1.3</v>
      </c>
      <c r="B54" s="84" t="s">
        <v>392</v>
      </c>
      <c r="C54" s="81">
        <f>SUM(C55:C56)</f>
        <v>0</v>
      </c>
      <c r="D54" s="81">
        <f>SUM(D55:D56)</f>
        <v>0</v>
      </c>
      <c r="E54" s="224"/>
      <c r="F54" s="225"/>
    </row>
    <row r="55" spans="1:6" s="3" customFormat="1" ht="30">
      <c r="A55" s="85" t="s">
        <v>50</v>
      </c>
      <c r="B55" s="85" t="s">
        <v>48</v>
      </c>
      <c r="C55" s="4"/>
      <c r="D55" s="223"/>
      <c r="E55" s="224"/>
      <c r="F55" s="225"/>
    </row>
    <row r="56" spans="1:6" s="3" customFormat="1" ht="16.5" customHeight="1">
      <c r="A56" s="85" t="s">
        <v>51</v>
      </c>
      <c r="B56" s="85" t="s">
        <v>47</v>
      </c>
      <c r="C56" s="4"/>
      <c r="D56" s="223"/>
      <c r="E56" s="224"/>
      <c r="F56" s="225"/>
    </row>
    <row r="57" spans="1:6" s="3" customFormat="1">
      <c r="A57" s="84">
        <v>1.4</v>
      </c>
      <c r="B57" s="84" t="s">
        <v>394</v>
      </c>
      <c r="C57" s="4"/>
      <c r="D57" s="223"/>
      <c r="E57" s="224"/>
      <c r="F57" s="225"/>
    </row>
    <row r="58" spans="1:6" s="228" customFormat="1">
      <c r="A58" s="84">
        <v>1.5</v>
      </c>
      <c r="B58" s="84" t="s">
        <v>7</v>
      </c>
      <c r="C58" s="226"/>
      <c r="D58" s="39"/>
      <c r="E58" s="227"/>
    </row>
    <row r="59" spans="1:6" s="228" customFormat="1">
      <c r="A59" s="84">
        <v>1.6</v>
      </c>
      <c r="B59" s="44" t="s">
        <v>8</v>
      </c>
      <c r="C59" s="553">
        <f>SUM(C60:C64)</f>
        <v>2000</v>
      </c>
      <c r="D59" s="553">
        <f>SUM(D60:D64)</f>
        <v>2000</v>
      </c>
      <c r="E59" s="227"/>
    </row>
    <row r="60" spans="1:6" s="228" customFormat="1">
      <c r="A60" s="85" t="s">
        <v>292</v>
      </c>
      <c r="B60" s="45" t="s">
        <v>52</v>
      </c>
      <c r="C60" s="549"/>
      <c r="D60" s="554"/>
      <c r="E60" s="227"/>
    </row>
    <row r="61" spans="1:6" s="228" customFormat="1" ht="30">
      <c r="A61" s="85" t="s">
        <v>293</v>
      </c>
      <c r="B61" s="45" t="s">
        <v>54</v>
      </c>
      <c r="C61" s="549">
        <v>2000</v>
      </c>
      <c r="D61" s="554">
        <v>2000</v>
      </c>
      <c r="E61" s="227"/>
    </row>
    <row r="62" spans="1:6" s="228" customFormat="1">
      <c r="A62" s="85" t="s">
        <v>294</v>
      </c>
      <c r="B62" s="45" t="s">
        <v>53</v>
      </c>
      <c r="C62" s="554"/>
      <c r="D62" s="554"/>
      <c r="E62" s="227"/>
    </row>
    <row r="63" spans="1:6" s="228" customFormat="1">
      <c r="A63" s="85" t="s">
        <v>295</v>
      </c>
      <c r="B63" s="45" t="s">
        <v>27</v>
      </c>
      <c r="C63" s="226"/>
      <c r="D63" s="39"/>
      <c r="E63" s="227"/>
    </row>
    <row r="64" spans="1:6" s="228" customFormat="1">
      <c r="A64" s="85" t="s">
        <v>323</v>
      </c>
      <c r="B64" s="45" t="s">
        <v>324</v>
      </c>
      <c r="C64" s="226"/>
      <c r="D64" s="39"/>
      <c r="E64" s="227"/>
    </row>
    <row r="65" spans="1:5">
      <c r="A65" s="221">
        <v>2</v>
      </c>
      <c r="B65" s="221" t="s">
        <v>388</v>
      </c>
      <c r="C65" s="230"/>
      <c r="D65" s="553">
        <f>SUM(D66:D72)</f>
        <v>2687.5</v>
      </c>
      <c r="E65" s="93"/>
    </row>
    <row r="66" spans="1:5">
      <c r="A66" s="95">
        <v>2.1</v>
      </c>
      <c r="B66" s="231" t="s">
        <v>100</v>
      </c>
      <c r="C66" s="232"/>
      <c r="D66" s="22"/>
      <c r="E66" s="93"/>
    </row>
    <row r="67" spans="1:5">
      <c r="A67" s="95">
        <v>2.2000000000000002</v>
      </c>
      <c r="B67" s="231" t="s">
        <v>389</v>
      </c>
      <c r="C67" s="232"/>
      <c r="D67" s="22"/>
      <c r="E67" s="93"/>
    </row>
    <row r="68" spans="1:5">
      <c r="A68" s="95">
        <v>2.2999999999999998</v>
      </c>
      <c r="B68" s="231" t="s">
        <v>104</v>
      </c>
      <c r="C68" s="232"/>
      <c r="D68" s="22"/>
      <c r="E68" s="93"/>
    </row>
    <row r="69" spans="1:5">
      <c r="A69" s="95">
        <v>2.4</v>
      </c>
      <c r="B69" s="231" t="s">
        <v>103</v>
      </c>
      <c r="C69" s="232"/>
      <c r="D69" s="22"/>
      <c r="E69" s="93"/>
    </row>
    <row r="70" spans="1:5">
      <c r="A70" s="95">
        <v>2.5</v>
      </c>
      <c r="B70" s="231" t="s">
        <v>390</v>
      </c>
      <c r="C70" s="232"/>
      <c r="D70" s="559">
        <v>1937.5</v>
      </c>
      <c r="E70" s="93"/>
    </row>
    <row r="71" spans="1:5">
      <c r="A71" s="95">
        <v>2.6</v>
      </c>
      <c r="B71" s="231" t="s">
        <v>101</v>
      </c>
      <c r="C71" s="232"/>
      <c r="D71" s="559">
        <v>750</v>
      </c>
      <c r="E71" s="93"/>
    </row>
    <row r="72" spans="1:5">
      <c r="A72" s="95">
        <v>2.7</v>
      </c>
      <c r="B72" s="231" t="s">
        <v>102</v>
      </c>
      <c r="C72" s="233"/>
      <c r="D72" s="22"/>
      <c r="E72" s="93"/>
    </row>
    <row r="73" spans="1:5">
      <c r="A73" s="221">
        <v>3</v>
      </c>
      <c r="B73" s="221" t="s">
        <v>417</v>
      </c>
      <c r="C73" s="82"/>
      <c r="D73" s="22"/>
      <c r="E73" s="93"/>
    </row>
    <row r="74" spans="1:5">
      <c r="A74" s="221">
        <v>4</v>
      </c>
      <c r="B74" s="221" t="s">
        <v>247</v>
      </c>
      <c r="C74" s="82"/>
      <c r="D74" s="82">
        <f>SUM(D75:D76)</f>
        <v>0</v>
      </c>
      <c r="E74" s="93"/>
    </row>
    <row r="75" spans="1:5">
      <c r="A75" s="95">
        <v>4.0999999999999996</v>
      </c>
      <c r="B75" s="95" t="s">
        <v>248</v>
      </c>
      <c r="C75" s="232"/>
      <c r="D75" s="8"/>
      <c r="E75" s="93"/>
    </row>
    <row r="76" spans="1:5">
      <c r="A76" s="95">
        <v>4.2</v>
      </c>
      <c r="B76" s="95" t="s">
        <v>249</v>
      </c>
      <c r="C76" s="233"/>
      <c r="D76" s="8"/>
      <c r="E76" s="93"/>
    </row>
    <row r="77" spans="1:5">
      <c r="A77" s="221">
        <v>5</v>
      </c>
      <c r="B77" s="221" t="s">
        <v>274</v>
      </c>
      <c r="C77" s="248">
        <v>1019.34</v>
      </c>
      <c r="D77" s="233"/>
      <c r="E77" s="93"/>
    </row>
    <row r="78" spans="1:5">
      <c r="B78" s="43"/>
    </row>
    <row r="79" spans="1:5">
      <c r="A79" s="604" t="s">
        <v>463</v>
      </c>
      <c r="B79" s="604"/>
      <c r="C79" s="604"/>
      <c r="D79" s="604"/>
      <c r="E79" s="5"/>
    </row>
    <row r="80" spans="1:5">
      <c r="B80" s="43"/>
    </row>
    <row r="81" spans="1:9" s="23" customFormat="1" ht="12.75"/>
    <row r="82" spans="1:9">
      <c r="A82" s="66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6" t="s">
        <v>414</v>
      </c>
      <c r="D85" s="12"/>
      <c r="E85"/>
      <c r="F85"/>
      <c r="G85"/>
      <c r="H85"/>
      <c r="I85"/>
    </row>
    <row r="86" spans="1:9">
      <c r="A86"/>
      <c r="B86" s="2" t="s">
        <v>415</v>
      </c>
      <c r="D86" s="12"/>
      <c r="E86"/>
      <c r="F86"/>
      <c r="G86"/>
      <c r="H86"/>
      <c r="I86"/>
    </row>
    <row r="87" spans="1:9" customFormat="1" ht="12.75">
      <c r="B87" s="63" t="s">
        <v>139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B51" sqref="B51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313</v>
      </c>
      <c r="B1" s="74"/>
      <c r="C1" s="601" t="s">
        <v>109</v>
      </c>
      <c r="D1" s="601"/>
      <c r="E1" s="88"/>
    </row>
    <row r="2" spans="1:5" s="6" customFormat="1">
      <c r="A2" s="71" t="s">
        <v>314</v>
      </c>
      <c r="B2" s="74"/>
      <c r="C2" s="599" t="str">
        <f>'ფორმა N1'!K2</f>
        <v>01/01/-2019-31/12/2019</v>
      </c>
      <c r="D2" s="599"/>
      <c r="E2" s="88"/>
    </row>
    <row r="3" spans="1:5" s="6" customFormat="1">
      <c r="A3" s="73" t="s">
        <v>140</v>
      </c>
      <c r="B3" s="71"/>
      <c r="C3" s="155"/>
      <c r="D3" s="155"/>
      <c r="E3" s="88"/>
    </row>
    <row r="4" spans="1:5" s="6" customFormat="1">
      <c r="A4" s="73"/>
      <c r="B4" s="73"/>
      <c r="C4" s="155"/>
      <c r="D4" s="155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418" t="str">
        <f>'ფორმა N1'!A5</f>
        <v>პ/გ "ქრისტიან-დემოოკრატიული მოძრაობა"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4"/>
      <c r="B8" s="154"/>
      <c r="C8" s="75"/>
      <c r="D8" s="75"/>
      <c r="E8" s="88"/>
    </row>
    <row r="9" spans="1:5" s="6" customFormat="1" ht="30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>
      <c r="A10" s="95" t="s">
        <v>315</v>
      </c>
      <c r="B10" s="95" t="s">
        <v>846</v>
      </c>
      <c r="C10" s="4">
        <v>2000</v>
      </c>
      <c r="D10" s="4">
        <v>2000</v>
      </c>
      <c r="E10" s="90"/>
    </row>
    <row r="11" spans="1:5" s="10" customFormat="1">
      <c r="A11" s="95" t="s">
        <v>316</v>
      </c>
      <c r="B11" s="95"/>
      <c r="C11" s="4"/>
      <c r="D11" s="4"/>
      <c r="E11" s="91"/>
    </row>
    <row r="12" spans="1:5" s="10" customFormat="1">
      <c r="A12" s="84" t="s">
        <v>273</v>
      </c>
      <c r="B12" s="84"/>
      <c r="C12" s="4"/>
      <c r="D12" s="4"/>
      <c r="E12" s="91"/>
    </row>
    <row r="13" spans="1:5" s="10" customFormat="1">
      <c r="A13" s="84" t="s">
        <v>273</v>
      </c>
      <c r="B13" s="84"/>
      <c r="C13" s="4"/>
      <c r="D13" s="4"/>
      <c r="E13" s="91"/>
    </row>
    <row r="14" spans="1:5" s="10" customFormat="1">
      <c r="A14" s="84" t="s">
        <v>273</v>
      </c>
      <c r="B14" s="84"/>
      <c r="C14" s="4"/>
      <c r="D14" s="4"/>
      <c r="E14" s="91"/>
    </row>
    <row r="15" spans="1:5" s="10" customFormat="1">
      <c r="A15" s="84" t="s">
        <v>273</v>
      </c>
      <c r="B15" s="84"/>
      <c r="C15" s="4"/>
      <c r="D15" s="4"/>
      <c r="E15" s="91"/>
    </row>
    <row r="16" spans="1:5" s="10" customFormat="1">
      <c r="A16" s="84" t="s">
        <v>273</v>
      </c>
      <c r="B16" s="84"/>
      <c r="C16" s="4"/>
      <c r="D16" s="4"/>
      <c r="E16" s="91"/>
    </row>
    <row r="17" spans="1:5" s="10" customFormat="1" ht="17.25" customHeight="1">
      <c r="A17" s="95" t="s">
        <v>317</v>
      </c>
      <c r="B17" s="84"/>
      <c r="C17" s="4"/>
      <c r="D17" s="4"/>
      <c r="E17" s="91"/>
    </row>
    <row r="18" spans="1:5" s="10" customFormat="1" ht="18" customHeight="1">
      <c r="A18" s="95" t="s">
        <v>318</v>
      </c>
      <c r="B18" s="84"/>
      <c r="C18" s="4"/>
      <c r="D18" s="4"/>
      <c r="E18" s="91"/>
    </row>
    <row r="19" spans="1:5" s="10" customFormat="1">
      <c r="A19" s="84" t="s">
        <v>273</v>
      </c>
      <c r="B19" s="84"/>
      <c r="C19" s="4"/>
      <c r="D19" s="4"/>
      <c r="E19" s="91"/>
    </row>
    <row r="20" spans="1:5" s="10" customFormat="1">
      <c r="A20" s="84" t="s">
        <v>273</v>
      </c>
      <c r="B20" s="84"/>
      <c r="C20" s="4"/>
      <c r="D20" s="4"/>
      <c r="E20" s="91"/>
    </row>
    <row r="21" spans="1:5" s="10" customFormat="1">
      <c r="A21" s="84" t="s">
        <v>273</v>
      </c>
      <c r="B21" s="84"/>
      <c r="C21" s="4"/>
      <c r="D21" s="4"/>
      <c r="E21" s="91"/>
    </row>
    <row r="22" spans="1:5" s="10" customFormat="1">
      <c r="A22" s="84" t="s">
        <v>273</v>
      </c>
      <c r="B22" s="84"/>
      <c r="C22" s="4"/>
      <c r="D22" s="4"/>
      <c r="E22" s="91"/>
    </row>
    <row r="23" spans="1:5" s="10" customFormat="1">
      <c r="A23" s="84" t="s">
        <v>273</v>
      </c>
      <c r="B23" s="84"/>
      <c r="C23" s="4"/>
      <c r="D23" s="4"/>
      <c r="E23" s="91"/>
    </row>
    <row r="24" spans="1:5">
      <c r="A24" s="96"/>
      <c r="B24" s="96" t="s">
        <v>322</v>
      </c>
      <c r="C24" s="83">
        <f>SUM(C10:C23)</f>
        <v>2000</v>
      </c>
      <c r="D24" s="83">
        <f>SUM(D10:D23)</f>
        <v>2000</v>
      </c>
      <c r="E24" s="93"/>
    </row>
    <row r="25" spans="1:5">
      <c r="A25" s="43"/>
      <c r="B25" s="43"/>
    </row>
    <row r="26" spans="1:5">
      <c r="A26" s="242" t="s">
        <v>407</v>
      </c>
      <c r="E26" s="5"/>
    </row>
    <row r="27" spans="1:5">
      <c r="A27" s="2" t="s">
        <v>408</v>
      </c>
    </row>
    <row r="28" spans="1:5">
      <c r="A28" s="196" t="s">
        <v>409</v>
      </c>
    </row>
    <row r="29" spans="1:5">
      <c r="A29" s="196"/>
    </row>
    <row r="30" spans="1:5">
      <c r="A30" s="196" t="s">
        <v>337</v>
      </c>
    </row>
    <row r="31" spans="1:5" s="23" customFormat="1" ht="12.75"/>
    <row r="32" spans="1:5">
      <c r="A32" s="66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6"/>
      <c r="B35" s="66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3"/>
      <c r="B37" s="63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7"/>
  <sheetViews>
    <sheetView view="pageBreakPreview" topLeftCell="A202" zoomScale="80" zoomScaleNormal="100" zoomScaleSheetLayoutView="80" workbookViewId="0">
      <selection activeCell="I183" sqref="I183"/>
    </sheetView>
  </sheetViews>
  <sheetFormatPr defaultRowHeight="12.75"/>
  <cols>
    <col min="1" max="1" width="6.42578125" style="180" customWidth="1"/>
    <col min="2" max="2" width="20.85546875" style="523" customWidth="1"/>
    <col min="3" max="3" width="26" style="523" customWidth="1"/>
    <col min="4" max="4" width="17" style="180" customWidth="1"/>
    <col min="5" max="5" width="18.140625" style="523" customWidth="1"/>
    <col min="6" max="6" width="14.7109375" style="180" customWidth="1"/>
    <col min="7" max="7" width="15.5703125" style="509" customWidth="1"/>
    <col min="8" max="8" width="14.7109375" style="509" customWidth="1"/>
    <col min="9" max="9" width="29.7109375" style="573" customWidth="1"/>
    <col min="10" max="10" width="0" style="180" hidden="1" customWidth="1"/>
    <col min="11" max="16384" width="9.140625" style="180"/>
  </cols>
  <sheetData>
    <row r="1" spans="1:10" ht="15">
      <c r="A1" s="71" t="s">
        <v>391</v>
      </c>
      <c r="B1" s="512"/>
      <c r="C1" s="511"/>
      <c r="D1" s="74"/>
      <c r="E1" s="511"/>
      <c r="F1" s="74"/>
      <c r="G1" s="422"/>
      <c r="H1" s="422"/>
      <c r="I1" s="601" t="s">
        <v>109</v>
      </c>
      <c r="J1" s="601"/>
    </row>
    <row r="2" spans="1:10" ht="15">
      <c r="A2" s="73" t="s">
        <v>140</v>
      </c>
      <c r="B2" s="512"/>
      <c r="C2" s="511"/>
      <c r="D2" s="74"/>
      <c r="E2" s="511"/>
      <c r="F2" s="74"/>
      <c r="G2" s="422"/>
      <c r="H2" s="422"/>
      <c r="I2" s="599" t="str">
        <f>'ფორმა N1'!K2</f>
        <v>01/01/-2019-31/12/2019</v>
      </c>
      <c r="J2" s="599"/>
    </row>
    <row r="3" spans="1:10" ht="15">
      <c r="A3" s="73"/>
      <c r="B3" s="524"/>
      <c r="C3" s="512"/>
      <c r="D3" s="71"/>
      <c r="E3" s="512"/>
      <c r="F3" s="71"/>
      <c r="G3" s="422"/>
      <c r="H3" s="422"/>
      <c r="I3" s="561"/>
    </row>
    <row r="4" spans="1:10" ht="15">
      <c r="A4" s="74" t="str">
        <f>'ფორმა N2'!A4</f>
        <v>ანგარიშვალდებული პირის დასახელება:</v>
      </c>
      <c r="B4" s="511"/>
      <c r="C4" s="511"/>
      <c r="D4" s="74"/>
      <c r="E4" s="511"/>
      <c r="F4" s="74"/>
      <c r="G4" s="499"/>
      <c r="H4" s="499"/>
      <c r="I4" s="562"/>
    </row>
    <row r="5" spans="1:10" ht="15">
      <c r="A5" s="418" t="str">
        <f>'ფორმა N1'!A5</f>
        <v>პ/გ "ქრისტიან-დემოოკრატიული მოძრაობა"</v>
      </c>
      <c r="B5" s="513"/>
      <c r="C5" s="513"/>
      <c r="D5" s="77"/>
      <c r="E5" s="513"/>
      <c r="F5" s="77"/>
      <c r="G5" s="500"/>
      <c r="H5" s="500"/>
      <c r="I5" s="563"/>
    </row>
    <row r="6" spans="1:10" ht="15">
      <c r="A6" s="74"/>
      <c r="B6" s="511"/>
      <c r="C6" s="511"/>
      <c r="D6" s="74"/>
      <c r="E6" s="511"/>
      <c r="F6" s="74"/>
      <c r="G6" s="499"/>
      <c r="H6" s="499"/>
      <c r="I6" s="562"/>
    </row>
    <row r="7" spans="1:10" ht="15">
      <c r="A7" s="156"/>
      <c r="B7" s="75"/>
      <c r="C7" s="75"/>
      <c r="D7" s="203"/>
      <c r="E7" s="75"/>
      <c r="F7" s="156"/>
      <c r="G7" s="421"/>
      <c r="H7" s="421"/>
      <c r="I7" s="564"/>
    </row>
    <row r="8" spans="1:10" ht="45">
      <c r="A8" s="87" t="s">
        <v>64</v>
      </c>
      <c r="B8" s="514" t="s">
        <v>326</v>
      </c>
      <c r="C8" s="514" t="s">
        <v>327</v>
      </c>
      <c r="D8" s="87" t="s">
        <v>227</v>
      </c>
      <c r="E8" s="514" t="s">
        <v>331</v>
      </c>
      <c r="F8" s="87" t="s">
        <v>335</v>
      </c>
      <c r="G8" s="76" t="s">
        <v>10</v>
      </c>
      <c r="H8" s="76" t="s">
        <v>9</v>
      </c>
      <c r="I8" s="565" t="s">
        <v>376</v>
      </c>
      <c r="J8" s="212" t="s">
        <v>334</v>
      </c>
    </row>
    <row r="9" spans="1:10" ht="15">
      <c r="A9" s="95">
        <v>1</v>
      </c>
      <c r="B9" s="525" t="s">
        <v>519</v>
      </c>
      <c r="C9" s="525" t="s">
        <v>520</v>
      </c>
      <c r="D9" s="431" t="s">
        <v>521</v>
      </c>
      <c r="E9" s="438" t="s">
        <v>522</v>
      </c>
      <c r="F9" s="95" t="s">
        <v>634</v>
      </c>
      <c r="G9" s="493">
        <v>1280</v>
      </c>
      <c r="H9" s="493">
        <v>1280</v>
      </c>
      <c r="I9" s="566">
        <v>250.88</v>
      </c>
      <c r="J9" s="212" t="s">
        <v>0</v>
      </c>
    </row>
    <row r="10" spans="1:10" ht="15">
      <c r="A10" s="95">
        <v>2</v>
      </c>
      <c r="B10" s="525" t="s">
        <v>523</v>
      </c>
      <c r="C10" s="525" t="s">
        <v>524</v>
      </c>
      <c r="D10" s="435" t="s">
        <v>525</v>
      </c>
      <c r="E10" s="438" t="s">
        <v>526</v>
      </c>
      <c r="F10" s="95" t="s">
        <v>634</v>
      </c>
      <c r="G10" s="493">
        <v>1000</v>
      </c>
      <c r="H10" s="493">
        <v>1000</v>
      </c>
      <c r="I10" s="566">
        <v>200</v>
      </c>
    </row>
    <row r="11" spans="1:10" ht="15">
      <c r="A11" s="95">
        <v>3</v>
      </c>
      <c r="B11" s="525" t="s">
        <v>527</v>
      </c>
      <c r="C11" s="525" t="s">
        <v>528</v>
      </c>
      <c r="D11" s="435" t="s">
        <v>529</v>
      </c>
      <c r="E11" s="436" t="s">
        <v>633</v>
      </c>
      <c r="F11" s="95" t="s">
        <v>634</v>
      </c>
      <c r="G11" s="493">
        <v>385</v>
      </c>
      <c r="H11" s="493">
        <v>385</v>
      </c>
      <c r="I11" s="566">
        <v>75.459999999999994</v>
      </c>
    </row>
    <row r="12" spans="1:10" ht="15">
      <c r="A12" s="95">
        <v>4</v>
      </c>
      <c r="B12" s="526" t="s">
        <v>531</v>
      </c>
      <c r="C12" s="526" t="s">
        <v>532</v>
      </c>
      <c r="D12" s="435" t="s">
        <v>533</v>
      </c>
      <c r="E12" s="438" t="s">
        <v>534</v>
      </c>
      <c r="F12" s="95" t="s">
        <v>634</v>
      </c>
      <c r="G12" s="493">
        <v>3500</v>
      </c>
      <c r="H12" s="493">
        <v>3500</v>
      </c>
      <c r="I12" s="566">
        <v>700</v>
      </c>
    </row>
    <row r="13" spans="1:10" ht="15">
      <c r="A13" s="95">
        <v>5</v>
      </c>
      <c r="B13" s="525" t="s">
        <v>535</v>
      </c>
      <c r="C13" s="525" t="s">
        <v>536</v>
      </c>
      <c r="D13" s="435">
        <v>61001014945</v>
      </c>
      <c r="E13" s="438" t="s">
        <v>526</v>
      </c>
      <c r="F13" s="95" t="s">
        <v>634</v>
      </c>
      <c r="G13" s="493">
        <v>1000</v>
      </c>
      <c r="H13" s="493">
        <v>1000</v>
      </c>
      <c r="I13" s="566">
        <v>196</v>
      </c>
    </row>
    <row r="14" spans="1:10" ht="15">
      <c r="A14" s="95">
        <v>6</v>
      </c>
      <c r="B14" s="525" t="s">
        <v>537</v>
      </c>
      <c r="C14" s="525" t="s">
        <v>538</v>
      </c>
      <c r="D14" s="435" t="s">
        <v>539</v>
      </c>
      <c r="E14" s="438" t="s">
        <v>526</v>
      </c>
      <c r="F14" s="95" t="s">
        <v>634</v>
      </c>
      <c r="G14" s="493">
        <v>1375</v>
      </c>
      <c r="H14" s="493">
        <v>1375</v>
      </c>
      <c r="I14" s="566">
        <v>275</v>
      </c>
    </row>
    <row r="15" spans="1:10" ht="15">
      <c r="A15" s="95">
        <v>7</v>
      </c>
      <c r="B15" s="525" t="s">
        <v>540</v>
      </c>
      <c r="C15" s="525" t="s">
        <v>541</v>
      </c>
      <c r="D15" s="435" t="s">
        <v>542</v>
      </c>
      <c r="E15" s="438" t="s">
        <v>526</v>
      </c>
      <c r="F15" s="95" t="s">
        <v>634</v>
      </c>
      <c r="G15" s="501">
        <v>1375</v>
      </c>
      <c r="H15" s="501">
        <v>1375</v>
      </c>
      <c r="I15" s="566">
        <v>269.5</v>
      </c>
    </row>
    <row r="16" spans="1:10" ht="15">
      <c r="A16" s="95">
        <v>8</v>
      </c>
      <c r="B16" s="527" t="s">
        <v>543</v>
      </c>
      <c r="C16" s="527" t="s">
        <v>544</v>
      </c>
      <c r="D16" s="435" t="s">
        <v>545</v>
      </c>
      <c r="E16" s="515" t="s">
        <v>546</v>
      </c>
      <c r="F16" s="95" t="s">
        <v>634</v>
      </c>
      <c r="G16" s="502">
        <v>1250</v>
      </c>
      <c r="H16" s="502">
        <v>1250</v>
      </c>
      <c r="I16" s="566">
        <v>250</v>
      </c>
    </row>
    <row r="17" spans="1:9" ht="15">
      <c r="A17" s="95">
        <v>9</v>
      </c>
      <c r="B17" s="528" t="s">
        <v>547</v>
      </c>
      <c r="C17" s="528" t="s">
        <v>548</v>
      </c>
      <c r="D17" s="435" t="s">
        <v>549</v>
      </c>
      <c r="E17" s="438" t="s">
        <v>550</v>
      </c>
      <c r="F17" s="95" t="s">
        <v>634</v>
      </c>
      <c r="G17" s="493">
        <v>1250</v>
      </c>
      <c r="H17" s="493">
        <v>1250</v>
      </c>
      <c r="I17" s="566">
        <v>250</v>
      </c>
    </row>
    <row r="18" spans="1:9" ht="15">
      <c r="A18" s="95">
        <v>10</v>
      </c>
      <c r="B18" s="529" t="s">
        <v>551</v>
      </c>
      <c r="C18" s="529" t="s">
        <v>552</v>
      </c>
      <c r="D18" s="435" t="s">
        <v>553</v>
      </c>
      <c r="E18" s="438" t="s">
        <v>633</v>
      </c>
      <c r="F18" s="95" t="s">
        <v>634</v>
      </c>
      <c r="G18" s="493">
        <v>1000</v>
      </c>
      <c r="H18" s="493">
        <v>1000</v>
      </c>
      <c r="I18" s="566">
        <v>200</v>
      </c>
    </row>
    <row r="19" spans="1:9" ht="15">
      <c r="A19" s="95">
        <v>11</v>
      </c>
      <c r="B19" s="529" t="s">
        <v>554</v>
      </c>
      <c r="C19" s="529" t="s">
        <v>555</v>
      </c>
      <c r="D19" s="435" t="s">
        <v>556</v>
      </c>
      <c r="E19" s="438" t="s">
        <v>557</v>
      </c>
      <c r="F19" s="95" t="s">
        <v>634</v>
      </c>
      <c r="G19" s="493">
        <v>1000</v>
      </c>
      <c r="H19" s="493">
        <v>1000</v>
      </c>
      <c r="I19" s="566">
        <v>196</v>
      </c>
    </row>
    <row r="20" spans="1:9" ht="15">
      <c r="A20" s="95">
        <v>12</v>
      </c>
      <c r="B20" s="529" t="s">
        <v>558</v>
      </c>
      <c r="C20" s="529" t="s">
        <v>559</v>
      </c>
      <c r="D20" s="435" t="s">
        <v>560</v>
      </c>
      <c r="E20" s="438" t="s">
        <v>561</v>
      </c>
      <c r="F20" s="95" t="s">
        <v>634</v>
      </c>
      <c r="G20" s="493">
        <v>625</v>
      </c>
      <c r="H20" s="493">
        <v>625</v>
      </c>
      <c r="I20" s="566">
        <v>122.5</v>
      </c>
    </row>
    <row r="21" spans="1:9" ht="15">
      <c r="A21" s="95">
        <v>13</v>
      </c>
      <c r="B21" s="528" t="s">
        <v>562</v>
      </c>
      <c r="C21" s="528" t="s">
        <v>563</v>
      </c>
      <c r="D21" s="435" t="s">
        <v>564</v>
      </c>
      <c r="E21" s="438" t="s">
        <v>561</v>
      </c>
      <c r="F21" s="95" t="s">
        <v>634</v>
      </c>
      <c r="G21" s="493">
        <v>1250</v>
      </c>
      <c r="H21" s="493">
        <v>1250</v>
      </c>
      <c r="I21" s="566">
        <v>245</v>
      </c>
    </row>
    <row r="22" spans="1:9" ht="15">
      <c r="A22" s="15">
        <v>14</v>
      </c>
      <c r="B22" s="528" t="s">
        <v>558</v>
      </c>
      <c r="C22" s="528" t="s">
        <v>565</v>
      </c>
      <c r="D22" s="435" t="s">
        <v>566</v>
      </c>
      <c r="E22" s="438" t="s">
        <v>567</v>
      </c>
      <c r="F22" s="95" t="s">
        <v>634</v>
      </c>
      <c r="G22" s="493">
        <v>1875</v>
      </c>
      <c r="H22" s="493">
        <v>1875</v>
      </c>
      <c r="I22" s="566">
        <v>367.5</v>
      </c>
    </row>
    <row r="23" spans="1:9" ht="15">
      <c r="A23" s="15">
        <v>15</v>
      </c>
      <c r="B23" s="528" t="s">
        <v>568</v>
      </c>
      <c r="C23" s="528" t="s">
        <v>569</v>
      </c>
      <c r="D23" s="435" t="s">
        <v>570</v>
      </c>
      <c r="E23" s="438" t="s">
        <v>571</v>
      </c>
      <c r="F23" s="95" t="s">
        <v>634</v>
      </c>
      <c r="G23" s="493">
        <v>1250</v>
      </c>
      <c r="H23" s="493">
        <v>1250</v>
      </c>
      <c r="I23" s="566">
        <v>245</v>
      </c>
    </row>
    <row r="24" spans="1:9" ht="15">
      <c r="A24" s="15">
        <v>16</v>
      </c>
      <c r="B24" s="528" t="s">
        <v>572</v>
      </c>
      <c r="C24" s="528" t="s">
        <v>573</v>
      </c>
      <c r="D24" s="435" t="s">
        <v>574</v>
      </c>
      <c r="E24" s="438" t="s">
        <v>526</v>
      </c>
      <c r="F24" s="95" t="s">
        <v>634</v>
      </c>
      <c r="G24" s="493">
        <v>625</v>
      </c>
      <c r="H24" s="493">
        <v>625</v>
      </c>
      <c r="I24" s="566">
        <v>122.5</v>
      </c>
    </row>
    <row r="25" spans="1:9" ht="15">
      <c r="A25" s="15">
        <v>17</v>
      </c>
      <c r="B25" s="525" t="s">
        <v>519</v>
      </c>
      <c r="C25" s="525" t="s">
        <v>520</v>
      </c>
      <c r="D25" s="431" t="s">
        <v>521</v>
      </c>
      <c r="E25" s="438" t="s">
        <v>522</v>
      </c>
      <c r="F25" s="95" t="s">
        <v>634</v>
      </c>
      <c r="G25" s="494">
        <v>638</v>
      </c>
      <c r="H25" s="494">
        <v>638</v>
      </c>
      <c r="I25" s="567">
        <v>125.05</v>
      </c>
    </row>
    <row r="26" spans="1:9" ht="15">
      <c r="A26" s="15">
        <v>18</v>
      </c>
      <c r="B26" s="527" t="s">
        <v>543</v>
      </c>
      <c r="C26" s="527" t="s">
        <v>544</v>
      </c>
      <c r="D26" s="435" t="s">
        <v>545</v>
      </c>
      <c r="E26" s="515" t="s">
        <v>546</v>
      </c>
      <c r="F26" s="95" t="s">
        <v>634</v>
      </c>
      <c r="G26" s="494">
        <v>1000</v>
      </c>
      <c r="H26" s="494">
        <v>1000</v>
      </c>
      <c r="I26" s="568">
        <v>200</v>
      </c>
    </row>
    <row r="27" spans="1:9" ht="15">
      <c r="A27" s="15">
        <v>19</v>
      </c>
      <c r="B27" s="525" t="s">
        <v>519</v>
      </c>
      <c r="C27" s="525" t="s">
        <v>520</v>
      </c>
      <c r="D27" s="431" t="s">
        <v>521</v>
      </c>
      <c r="E27" s="438" t="s">
        <v>522</v>
      </c>
      <c r="F27" s="95" t="s">
        <v>634</v>
      </c>
      <c r="G27" s="493">
        <v>1280</v>
      </c>
      <c r="H27" s="493">
        <v>1280</v>
      </c>
      <c r="I27" s="566">
        <v>250.88</v>
      </c>
    </row>
    <row r="28" spans="1:9" ht="15">
      <c r="A28" s="15">
        <v>20</v>
      </c>
      <c r="B28" s="525" t="s">
        <v>523</v>
      </c>
      <c r="C28" s="525" t="s">
        <v>524</v>
      </c>
      <c r="D28" s="435" t="s">
        <v>525</v>
      </c>
      <c r="E28" s="438" t="s">
        <v>526</v>
      </c>
      <c r="F28" s="95" t="s">
        <v>634</v>
      </c>
      <c r="G28" s="493">
        <v>1000</v>
      </c>
      <c r="H28" s="493">
        <v>1000</v>
      </c>
      <c r="I28" s="566">
        <v>200</v>
      </c>
    </row>
    <row r="29" spans="1:9" ht="15">
      <c r="A29" s="15">
        <v>21</v>
      </c>
      <c r="B29" s="525" t="s">
        <v>527</v>
      </c>
      <c r="C29" s="525" t="s">
        <v>528</v>
      </c>
      <c r="D29" s="435" t="s">
        <v>529</v>
      </c>
      <c r="E29" s="436" t="s">
        <v>633</v>
      </c>
      <c r="F29" s="95" t="s">
        <v>634</v>
      </c>
      <c r="G29" s="493">
        <v>385</v>
      </c>
      <c r="H29" s="493">
        <v>385</v>
      </c>
      <c r="I29" s="566">
        <v>75.459999999999994</v>
      </c>
    </row>
    <row r="30" spans="1:9" ht="15">
      <c r="A30" s="15">
        <v>22</v>
      </c>
      <c r="B30" s="526" t="s">
        <v>531</v>
      </c>
      <c r="C30" s="526" t="s">
        <v>532</v>
      </c>
      <c r="D30" s="435" t="s">
        <v>533</v>
      </c>
      <c r="E30" s="438" t="s">
        <v>534</v>
      </c>
      <c r="F30" s="95" t="s">
        <v>634</v>
      </c>
      <c r="G30" s="493">
        <v>3600</v>
      </c>
      <c r="H30" s="493">
        <v>3600</v>
      </c>
      <c r="I30" s="566">
        <v>705.6</v>
      </c>
    </row>
    <row r="31" spans="1:9" ht="15">
      <c r="A31" s="15">
        <v>23</v>
      </c>
      <c r="B31" s="525" t="s">
        <v>535</v>
      </c>
      <c r="C31" s="525" t="s">
        <v>536</v>
      </c>
      <c r="D31" s="435">
        <v>61001014945</v>
      </c>
      <c r="E31" s="438" t="s">
        <v>526</v>
      </c>
      <c r="F31" s="95" t="s">
        <v>634</v>
      </c>
      <c r="G31" s="493">
        <v>1000</v>
      </c>
      <c r="H31" s="493">
        <v>1000</v>
      </c>
      <c r="I31" s="566">
        <v>196</v>
      </c>
    </row>
    <row r="32" spans="1:9" ht="15">
      <c r="A32" s="15">
        <v>24</v>
      </c>
      <c r="B32" s="525" t="s">
        <v>537</v>
      </c>
      <c r="C32" s="525" t="s">
        <v>538</v>
      </c>
      <c r="D32" s="435" t="s">
        <v>539</v>
      </c>
      <c r="E32" s="438" t="s">
        <v>526</v>
      </c>
      <c r="F32" s="95" t="s">
        <v>634</v>
      </c>
      <c r="G32" s="493">
        <v>1375</v>
      </c>
      <c r="H32" s="493">
        <v>1375</v>
      </c>
      <c r="I32" s="566">
        <v>275</v>
      </c>
    </row>
    <row r="33" spans="1:9" ht="15">
      <c r="A33" s="15">
        <v>25</v>
      </c>
      <c r="B33" s="525" t="s">
        <v>540</v>
      </c>
      <c r="C33" s="525" t="s">
        <v>541</v>
      </c>
      <c r="D33" s="435" t="s">
        <v>542</v>
      </c>
      <c r="E33" s="438" t="s">
        <v>526</v>
      </c>
      <c r="F33" s="95" t="s">
        <v>634</v>
      </c>
      <c r="G33" s="501">
        <v>1375</v>
      </c>
      <c r="H33" s="501">
        <v>1375</v>
      </c>
      <c r="I33" s="566">
        <v>269.5</v>
      </c>
    </row>
    <row r="34" spans="1:9" ht="15">
      <c r="A34" s="15">
        <v>26</v>
      </c>
      <c r="B34" s="527" t="s">
        <v>543</v>
      </c>
      <c r="C34" s="527" t="s">
        <v>544</v>
      </c>
      <c r="D34" s="435" t="s">
        <v>545</v>
      </c>
      <c r="E34" s="515" t="s">
        <v>546</v>
      </c>
      <c r="F34" s="95" t="s">
        <v>634</v>
      </c>
      <c r="G34" s="502">
        <v>1250</v>
      </c>
      <c r="H34" s="502">
        <v>1250</v>
      </c>
      <c r="I34" s="566">
        <v>250</v>
      </c>
    </row>
    <row r="35" spans="1:9" ht="15">
      <c r="A35" s="15">
        <v>27</v>
      </c>
      <c r="B35" s="528" t="s">
        <v>547</v>
      </c>
      <c r="C35" s="528" t="s">
        <v>548</v>
      </c>
      <c r="D35" s="435" t="s">
        <v>549</v>
      </c>
      <c r="E35" s="438" t="s">
        <v>550</v>
      </c>
      <c r="F35" s="95" t="s">
        <v>634</v>
      </c>
      <c r="G35" s="493">
        <v>1250</v>
      </c>
      <c r="H35" s="493">
        <v>1250</v>
      </c>
      <c r="I35" s="566">
        <v>250</v>
      </c>
    </row>
    <row r="36" spans="1:9" ht="15">
      <c r="A36" s="15">
        <v>28</v>
      </c>
      <c r="B36" s="529" t="s">
        <v>551</v>
      </c>
      <c r="C36" s="529" t="s">
        <v>552</v>
      </c>
      <c r="D36" s="435" t="s">
        <v>553</v>
      </c>
      <c r="E36" s="438" t="s">
        <v>633</v>
      </c>
      <c r="F36" s="95" t="s">
        <v>634</v>
      </c>
      <c r="G36" s="493">
        <v>1000</v>
      </c>
      <c r="H36" s="493">
        <v>1000</v>
      </c>
      <c r="I36" s="566">
        <v>200</v>
      </c>
    </row>
    <row r="37" spans="1:9" ht="15">
      <c r="A37" s="15">
        <v>29</v>
      </c>
      <c r="B37" s="529" t="s">
        <v>554</v>
      </c>
      <c r="C37" s="529" t="s">
        <v>555</v>
      </c>
      <c r="D37" s="435" t="s">
        <v>556</v>
      </c>
      <c r="E37" s="438" t="s">
        <v>557</v>
      </c>
      <c r="F37" s="95" t="s">
        <v>634</v>
      </c>
      <c r="G37" s="493">
        <v>1022</v>
      </c>
      <c r="H37" s="493">
        <v>1022</v>
      </c>
      <c r="I37" s="566">
        <v>200.31</v>
      </c>
    </row>
    <row r="38" spans="1:9" ht="15">
      <c r="A38" s="15">
        <v>30</v>
      </c>
      <c r="B38" s="529" t="s">
        <v>558</v>
      </c>
      <c r="C38" s="529" t="s">
        <v>559</v>
      </c>
      <c r="D38" s="435" t="s">
        <v>560</v>
      </c>
      <c r="E38" s="438" t="s">
        <v>561</v>
      </c>
      <c r="F38" s="95" t="s">
        <v>634</v>
      </c>
      <c r="G38" s="493">
        <v>625</v>
      </c>
      <c r="H38" s="493">
        <v>625</v>
      </c>
      <c r="I38" s="566">
        <v>122.5</v>
      </c>
    </row>
    <row r="39" spans="1:9" ht="15">
      <c r="A39" s="15">
        <v>31</v>
      </c>
      <c r="B39" s="528" t="s">
        <v>562</v>
      </c>
      <c r="C39" s="528" t="s">
        <v>563</v>
      </c>
      <c r="D39" s="435" t="s">
        <v>564</v>
      </c>
      <c r="E39" s="438" t="s">
        <v>561</v>
      </c>
      <c r="F39" s="95" t="s">
        <v>634</v>
      </c>
      <c r="G39" s="493">
        <v>1250</v>
      </c>
      <c r="H39" s="493">
        <v>1250</v>
      </c>
      <c r="I39" s="566">
        <v>245</v>
      </c>
    </row>
    <row r="40" spans="1:9" ht="15">
      <c r="A40" s="15">
        <v>32</v>
      </c>
      <c r="B40" s="528" t="s">
        <v>558</v>
      </c>
      <c r="C40" s="528" t="s">
        <v>565</v>
      </c>
      <c r="D40" s="435" t="s">
        <v>566</v>
      </c>
      <c r="E40" s="438" t="s">
        <v>567</v>
      </c>
      <c r="F40" s="95" t="s">
        <v>634</v>
      </c>
      <c r="G40" s="493">
        <v>1875</v>
      </c>
      <c r="H40" s="493">
        <v>1875</v>
      </c>
      <c r="I40" s="566">
        <v>367.5</v>
      </c>
    </row>
    <row r="41" spans="1:9" ht="15">
      <c r="A41" s="15">
        <v>33</v>
      </c>
      <c r="B41" s="528" t="s">
        <v>568</v>
      </c>
      <c r="C41" s="528" t="s">
        <v>569</v>
      </c>
      <c r="D41" s="435" t="s">
        <v>570</v>
      </c>
      <c r="E41" s="438" t="s">
        <v>571</v>
      </c>
      <c r="F41" s="95" t="s">
        <v>634</v>
      </c>
      <c r="G41" s="493">
        <v>1250</v>
      </c>
      <c r="H41" s="493">
        <v>1250</v>
      </c>
      <c r="I41" s="566">
        <v>245</v>
      </c>
    </row>
    <row r="42" spans="1:9" ht="15">
      <c r="A42" s="15">
        <v>34</v>
      </c>
      <c r="B42" s="528" t="s">
        <v>572</v>
      </c>
      <c r="C42" s="528" t="s">
        <v>573</v>
      </c>
      <c r="D42" s="435" t="s">
        <v>574</v>
      </c>
      <c r="E42" s="438" t="s">
        <v>526</v>
      </c>
      <c r="F42" s="95" t="s">
        <v>634</v>
      </c>
      <c r="G42" s="493">
        <v>625</v>
      </c>
      <c r="H42" s="493">
        <v>625</v>
      </c>
      <c r="I42" s="566">
        <v>122.5</v>
      </c>
    </row>
    <row r="43" spans="1:9" ht="15">
      <c r="A43" s="15">
        <v>35</v>
      </c>
      <c r="B43" s="528" t="s">
        <v>575</v>
      </c>
      <c r="C43" s="528" t="s">
        <v>576</v>
      </c>
      <c r="D43" s="435" t="s">
        <v>577</v>
      </c>
      <c r="E43" s="438" t="s">
        <v>578</v>
      </c>
      <c r="F43" s="95" t="s">
        <v>634</v>
      </c>
      <c r="G43" s="493">
        <v>638</v>
      </c>
      <c r="H43" s="493">
        <v>638</v>
      </c>
      <c r="I43" s="566">
        <v>125.05</v>
      </c>
    </row>
    <row r="44" spans="1:9" ht="15">
      <c r="A44" s="15">
        <v>36</v>
      </c>
      <c r="B44" s="526" t="s">
        <v>531</v>
      </c>
      <c r="C44" s="526" t="s">
        <v>532</v>
      </c>
      <c r="D44" s="435" t="s">
        <v>533</v>
      </c>
      <c r="E44" s="438" t="s">
        <v>534</v>
      </c>
      <c r="F44" s="95" t="s">
        <v>634</v>
      </c>
      <c r="G44" s="494">
        <v>1000</v>
      </c>
      <c r="H44" s="494">
        <v>1000</v>
      </c>
      <c r="I44" s="568">
        <v>200</v>
      </c>
    </row>
    <row r="45" spans="1:9" ht="15">
      <c r="A45" s="15">
        <v>37</v>
      </c>
      <c r="B45" s="527" t="s">
        <v>543</v>
      </c>
      <c r="C45" s="527" t="s">
        <v>544</v>
      </c>
      <c r="D45" s="435" t="s">
        <v>545</v>
      </c>
      <c r="E45" s="515" t="s">
        <v>546</v>
      </c>
      <c r="F45" s="95" t="s">
        <v>634</v>
      </c>
      <c r="G45" s="494">
        <v>1250</v>
      </c>
      <c r="H45" s="494">
        <v>1250</v>
      </c>
      <c r="I45" s="568">
        <v>250</v>
      </c>
    </row>
    <row r="46" spans="1:9" ht="15">
      <c r="A46" s="15">
        <v>38</v>
      </c>
      <c r="B46" s="526" t="s">
        <v>531</v>
      </c>
      <c r="C46" s="526" t="s">
        <v>532</v>
      </c>
      <c r="D46" s="435" t="s">
        <v>533</v>
      </c>
      <c r="E46" s="438" t="s">
        <v>534</v>
      </c>
      <c r="F46" s="95" t="s">
        <v>634</v>
      </c>
      <c r="G46" s="493">
        <v>637.75</v>
      </c>
      <c r="H46" s="493">
        <v>637.75</v>
      </c>
      <c r="I46" s="568">
        <v>125</v>
      </c>
    </row>
    <row r="47" spans="1:9" ht="15">
      <c r="A47" s="15">
        <v>39</v>
      </c>
      <c r="B47" s="525" t="s">
        <v>519</v>
      </c>
      <c r="C47" s="525" t="s">
        <v>520</v>
      </c>
      <c r="D47" s="431" t="s">
        <v>521</v>
      </c>
      <c r="E47" s="438" t="s">
        <v>522</v>
      </c>
      <c r="F47" s="95" t="s">
        <v>634</v>
      </c>
      <c r="G47" s="493">
        <v>1280</v>
      </c>
      <c r="H47" s="493">
        <v>1280</v>
      </c>
      <c r="I47" s="566">
        <v>250.88</v>
      </c>
    </row>
    <row r="48" spans="1:9" ht="15">
      <c r="A48" s="15">
        <v>40</v>
      </c>
      <c r="B48" s="525" t="s">
        <v>523</v>
      </c>
      <c r="C48" s="525" t="s">
        <v>524</v>
      </c>
      <c r="D48" s="435" t="s">
        <v>525</v>
      </c>
      <c r="E48" s="438" t="s">
        <v>526</v>
      </c>
      <c r="F48" s="95" t="s">
        <v>634</v>
      </c>
      <c r="G48" s="493">
        <v>1000</v>
      </c>
      <c r="H48" s="493">
        <v>1000</v>
      </c>
      <c r="I48" s="566">
        <v>200</v>
      </c>
    </row>
    <row r="49" spans="1:9" ht="15">
      <c r="A49" s="15">
        <v>41</v>
      </c>
      <c r="B49" s="525" t="s">
        <v>527</v>
      </c>
      <c r="C49" s="525" t="s">
        <v>528</v>
      </c>
      <c r="D49" s="435" t="s">
        <v>529</v>
      </c>
      <c r="E49" s="436" t="s">
        <v>633</v>
      </c>
      <c r="F49" s="95" t="s">
        <v>634</v>
      </c>
      <c r="G49" s="493">
        <v>385</v>
      </c>
      <c r="H49" s="493">
        <v>385</v>
      </c>
      <c r="I49" s="566">
        <v>75.459999999999994</v>
      </c>
    </row>
    <row r="50" spans="1:9" ht="15">
      <c r="A50" s="15">
        <v>42</v>
      </c>
      <c r="B50" s="526" t="s">
        <v>531</v>
      </c>
      <c r="C50" s="526" t="s">
        <v>532</v>
      </c>
      <c r="D50" s="435" t="s">
        <v>533</v>
      </c>
      <c r="E50" s="438" t="s">
        <v>534</v>
      </c>
      <c r="F50" s="95" t="s">
        <v>634</v>
      </c>
      <c r="G50" s="493">
        <v>3600</v>
      </c>
      <c r="H50" s="493">
        <v>3600</v>
      </c>
      <c r="I50" s="566">
        <v>705.6</v>
      </c>
    </row>
    <row r="51" spans="1:9" ht="15">
      <c r="A51" s="15">
        <v>43</v>
      </c>
      <c r="B51" s="525" t="s">
        <v>535</v>
      </c>
      <c r="C51" s="525" t="s">
        <v>536</v>
      </c>
      <c r="D51" s="435">
        <v>61001014945</v>
      </c>
      <c r="E51" s="438" t="s">
        <v>526</v>
      </c>
      <c r="F51" s="95" t="s">
        <v>634</v>
      </c>
      <c r="G51" s="493">
        <v>1000</v>
      </c>
      <c r="H51" s="493">
        <v>1000</v>
      </c>
      <c r="I51" s="566">
        <v>196</v>
      </c>
    </row>
    <row r="52" spans="1:9" ht="15">
      <c r="A52" s="15">
        <v>44</v>
      </c>
      <c r="B52" s="525" t="s">
        <v>537</v>
      </c>
      <c r="C52" s="525" t="s">
        <v>538</v>
      </c>
      <c r="D52" s="435" t="s">
        <v>539</v>
      </c>
      <c r="E52" s="438" t="s">
        <v>526</v>
      </c>
      <c r="F52" s="95" t="s">
        <v>634</v>
      </c>
      <c r="G52" s="493">
        <v>1375</v>
      </c>
      <c r="H52" s="493">
        <v>1375</v>
      </c>
      <c r="I52" s="566">
        <v>275</v>
      </c>
    </row>
    <row r="53" spans="1:9" ht="15">
      <c r="A53" s="15">
        <v>45</v>
      </c>
      <c r="B53" s="525" t="s">
        <v>540</v>
      </c>
      <c r="C53" s="525" t="s">
        <v>541</v>
      </c>
      <c r="D53" s="435" t="s">
        <v>542</v>
      </c>
      <c r="E53" s="438" t="s">
        <v>526</v>
      </c>
      <c r="F53" s="95" t="s">
        <v>634</v>
      </c>
      <c r="G53" s="501">
        <v>1375</v>
      </c>
      <c r="H53" s="501">
        <v>1375</v>
      </c>
      <c r="I53" s="566">
        <v>269.5</v>
      </c>
    </row>
    <row r="54" spans="1:9" ht="15">
      <c r="A54" s="15">
        <v>46</v>
      </c>
      <c r="B54" s="527" t="s">
        <v>543</v>
      </c>
      <c r="C54" s="527" t="s">
        <v>544</v>
      </c>
      <c r="D54" s="435" t="s">
        <v>545</v>
      </c>
      <c r="E54" s="515" t="s">
        <v>546</v>
      </c>
      <c r="F54" s="95" t="s">
        <v>634</v>
      </c>
      <c r="G54" s="502">
        <v>1250</v>
      </c>
      <c r="H54" s="502">
        <v>1250</v>
      </c>
      <c r="I54" s="566">
        <v>250</v>
      </c>
    </row>
    <row r="55" spans="1:9" ht="15">
      <c r="A55" s="15">
        <v>47</v>
      </c>
      <c r="B55" s="528" t="s">
        <v>547</v>
      </c>
      <c r="C55" s="528" t="s">
        <v>548</v>
      </c>
      <c r="D55" s="435" t="s">
        <v>549</v>
      </c>
      <c r="E55" s="438" t="s">
        <v>550</v>
      </c>
      <c r="F55" s="95" t="s">
        <v>634</v>
      </c>
      <c r="G55" s="493">
        <v>1250</v>
      </c>
      <c r="H55" s="493">
        <v>1250</v>
      </c>
      <c r="I55" s="566">
        <v>250</v>
      </c>
    </row>
    <row r="56" spans="1:9" ht="15">
      <c r="A56" s="15">
        <v>48</v>
      </c>
      <c r="B56" s="529" t="s">
        <v>551</v>
      </c>
      <c r="C56" s="529" t="s">
        <v>552</v>
      </c>
      <c r="D56" s="435" t="s">
        <v>553</v>
      </c>
      <c r="E56" s="438" t="s">
        <v>633</v>
      </c>
      <c r="F56" s="95" t="s">
        <v>634</v>
      </c>
      <c r="G56" s="493">
        <v>1000</v>
      </c>
      <c r="H56" s="493">
        <v>1000</v>
      </c>
      <c r="I56" s="566">
        <v>200</v>
      </c>
    </row>
    <row r="57" spans="1:9" ht="15">
      <c r="A57" s="15">
        <v>49</v>
      </c>
      <c r="B57" s="529" t="s">
        <v>554</v>
      </c>
      <c r="C57" s="529" t="s">
        <v>555</v>
      </c>
      <c r="D57" s="435" t="s">
        <v>556</v>
      </c>
      <c r="E57" s="438" t="s">
        <v>557</v>
      </c>
      <c r="F57" s="95" t="s">
        <v>634</v>
      </c>
      <c r="G57" s="493">
        <v>1022</v>
      </c>
      <c r="H57" s="493">
        <v>1022</v>
      </c>
      <c r="I57" s="566">
        <v>200.31</v>
      </c>
    </row>
    <row r="58" spans="1:9" ht="15">
      <c r="A58" s="15">
        <v>50</v>
      </c>
      <c r="B58" s="529" t="s">
        <v>558</v>
      </c>
      <c r="C58" s="529" t="s">
        <v>559</v>
      </c>
      <c r="D58" s="435" t="s">
        <v>560</v>
      </c>
      <c r="E58" s="438" t="s">
        <v>561</v>
      </c>
      <c r="F58" s="95" t="s">
        <v>634</v>
      </c>
      <c r="G58" s="493">
        <v>625</v>
      </c>
      <c r="H58" s="493">
        <v>625</v>
      </c>
      <c r="I58" s="566">
        <v>122.5</v>
      </c>
    </row>
    <row r="59" spans="1:9" ht="15">
      <c r="A59" s="15">
        <v>51</v>
      </c>
      <c r="B59" s="528" t="s">
        <v>562</v>
      </c>
      <c r="C59" s="528" t="s">
        <v>563</v>
      </c>
      <c r="D59" s="435" t="s">
        <v>564</v>
      </c>
      <c r="E59" s="438" t="s">
        <v>561</v>
      </c>
      <c r="F59" s="95" t="s">
        <v>634</v>
      </c>
      <c r="G59" s="493">
        <v>1250</v>
      </c>
      <c r="H59" s="493">
        <v>1250</v>
      </c>
      <c r="I59" s="566">
        <v>245</v>
      </c>
    </row>
    <row r="60" spans="1:9" ht="15">
      <c r="A60" s="15">
        <v>52</v>
      </c>
      <c r="B60" s="528" t="s">
        <v>558</v>
      </c>
      <c r="C60" s="528" t="s">
        <v>565</v>
      </c>
      <c r="D60" s="435" t="s">
        <v>566</v>
      </c>
      <c r="E60" s="438" t="s">
        <v>567</v>
      </c>
      <c r="F60" s="95" t="s">
        <v>634</v>
      </c>
      <c r="G60" s="493">
        <v>1875</v>
      </c>
      <c r="H60" s="493">
        <v>1875</v>
      </c>
      <c r="I60" s="566">
        <v>367.5</v>
      </c>
    </row>
    <row r="61" spans="1:9" ht="15">
      <c r="A61" s="15">
        <v>53</v>
      </c>
      <c r="B61" s="528" t="s">
        <v>568</v>
      </c>
      <c r="C61" s="528" t="s">
        <v>569</v>
      </c>
      <c r="D61" s="435" t="s">
        <v>570</v>
      </c>
      <c r="E61" s="438" t="s">
        <v>571</v>
      </c>
      <c r="F61" s="95" t="s">
        <v>634</v>
      </c>
      <c r="G61" s="493">
        <v>1250</v>
      </c>
      <c r="H61" s="493">
        <v>1250</v>
      </c>
      <c r="I61" s="566">
        <v>245</v>
      </c>
    </row>
    <row r="62" spans="1:9" ht="15">
      <c r="A62" s="15">
        <v>54</v>
      </c>
      <c r="B62" s="528" t="s">
        <v>572</v>
      </c>
      <c r="C62" s="528" t="s">
        <v>573</v>
      </c>
      <c r="D62" s="435" t="s">
        <v>574</v>
      </c>
      <c r="E62" s="438" t="s">
        <v>526</v>
      </c>
      <c r="F62" s="95" t="s">
        <v>634</v>
      </c>
      <c r="G62" s="493">
        <v>625</v>
      </c>
      <c r="H62" s="493">
        <v>625</v>
      </c>
      <c r="I62" s="566">
        <v>122.5</v>
      </c>
    </row>
    <row r="63" spans="1:9" ht="15">
      <c r="A63" s="15">
        <v>55</v>
      </c>
      <c r="B63" s="528" t="s">
        <v>575</v>
      </c>
      <c r="C63" s="528" t="s">
        <v>576</v>
      </c>
      <c r="D63" s="435" t="s">
        <v>577</v>
      </c>
      <c r="E63" s="438" t="s">
        <v>578</v>
      </c>
      <c r="F63" s="95" t="s">
        <v>634</v>
      </c>
      <c r="G63" s="493">
        <v>638</v>
      </c>
      <c r="H63" s="493">
        <v>638</v>
      </c>
      <c r="I63" s="566">
        <v>125.05</v>
      </c>
    </row>
    <row r="64" spans="1:9" ht="15">
      <c r="A64" s="15">
        <v>56</v>
      </c>
      <c r="B64" s="525" t="s">
        <v>519</v>
      </c>
      <c r="C64" s="525" t="s">
        <v>520</v>
      </c>
      <c r="D64" s="431" t="s">
        <v>521</v>
      </c>
      <c r="E64" s="438" t="s">
        <v>522</v>
      </c>
      <c r="F64" s="95" t="s">
        <v>634</v>
      </c>
      <c r="G64" s="493">
        <v>382.65</v>
      </c>
      <c r="H64" s="494">
        <f>G64</f>
        <v>382.65</v>
      </c>
      <c r="I64" s="568">
        <v>75</v>
      </c>
    </row>
    <row r="65" spans="1:9" ht="15">
      <c r="A65" s="15">
        <v>57</v>
      </c>
      <c r="B65" s="526" t="s">
        <v>531</v>
      </c>
      <c r="C65" s="526" t="s">
        <v>532</v>
      </c>
      <c r="D65" s="435" t="s">
        <v>533</v>
      </c>
      <c r="E65" s="438" t="s">
        <v>534</v>
      </c>
      <c r="F65" s="95" t="s">
        <v>634</v>
      </c>
      <c r="G65" s="494">
        <v>1020.41</v>
      </c>
      <c r="H65" s="494">
        <f>G65</f>
        <v>1020.41</v>
      </c>
      <c r="I65" s="568">
        <v>200</v>
      </c>
    </row>
    <row r="66" spans="1:9" ht="15">
      <c r="A66" s="15">
        <v>58</v>
      </c>
      <c r="B66" s="529" t="s">
        <v>554</v>
      </c>
      <c r="C66" s="529" t="s">
        <v>555</v>
      </c>
      <c r="D66" s="435" t="s">
        <v>556</v>
      </c>
      <c r="E66" s="438" t="s">
        <v>557</v>
      </c>
      <c r="F66" s="95" t="s">
        <v>634</v>
      </c>
      <c r="G66" s="494">
        <v>1020.41</v>
      </c>
      <c r="H66" s="494">
        <v>1020.41</v>
      </c>
      <c r="I66" s="568">
        <v>200</v>
      </c>
    </row>
    <row r="67" spans="1:9" ht="15">
      <c r="A67" s="15">
        <v>59</v>
      </c>
      <c r="B67" s="528" t="s">
        <v>558</v>
      </c>
      <c r="C67" s="528" t="s">
        <v>565</v>
      </c>
      <c r="D67" s="435" t="s">
        <v>566</v>
      </c>
      <c r="E67" s="438" t="s">
        <v>567</v>
      </c>
      <c r="F67" s="95" t="s">
        <v>634</v>
      </c>
      <c r="G67" s="494">
        <v>114.8</v>
      </c>
      <c r="H67" s="494">
        <v>114.8</v>
      </c>
      <c r="I67" s="568">
        <v>22.5</v>
      </c>
    </row>
    <row r="68" spans="1:9" ht="15">
      <c r="A68" s="15">
        <v>60</v>
      </c>
      <c r="B68" s="525" t="s">
        <v>519</v>
      </c>
      <c r="C68" s="525" t="s">
        <v>520</v>
      </c>
      <c r="D68" s="431" t="s">
        <v>521</v>
      </c>
      <c r="E68" s="438" t="s">
        <v>522</v>
      </c>
      <c r="F68" s="95" t="s">
        <v>634</v>
      </c>
      <c r="G68" s="495">
        <v>1280</v>
      </c>
      <c r="H68" s="495">
        <v>1280</v>
      </c>
      <c r="I68" s="566">
        <v>250.88</v>
      </c>
    </row>
    <row r="69" spans="1:9" ht="15">
      <c r="A69" s="15">
        <v>61</v>
      </c>
      <c r="B69" s="525" t="s">
        <v>523</v>
      </c>
      <c r="C69" s="525" t="s">
        <v>524</v>
      </c>
      <c r="D69" s="435" t="s">
        <v>525</v>
      </c>
      <c r="E69" s="438" t="s">
        <v>526</v>
      </c>
      <c r="F69" s="95" t="s">
        <v>634</v>
      </c>
      <c r="G69" s="495">
        <f>1000+1000</f>
        <v>2000</v>
      </c>
      <c r="H69" s="495">
        <f>1000+1000</f>
        <v>2000</v>
      </c>
      <c r="I69" s="566">
        <v>400</v>
      </c>
    </row>
    <row r="70" spans="1:9" ht="15">
      <c r="A70" s="15">
        <v>62</v>
      </c>
      <c r="B70" s="525" t="s">
        <v>527</v>
      </c>
      <c r="C70" s="525" t="s">
        <v>528</v>
      </c>
      <c r="D70" s="435" t="s">
        <v>529</v>
      </c>
      <c r="E70" s="436" t="s">
        <v>633</v>
      </c>
      <c r="F70" s="95" t="s">
        <v>634</v>
      </c>
      <c r="G70" s="495">
        <v>385</v>
      </c>
      <c r="H70" s="495">
        <v>385</v>
      </c>
      <c r="I70" s="566">
        <v>75.459999999999994</v>
      </c>
    </row>
    <row r="71" spans="1:9" ht="15">
      <c r="A71" s="15">
        <v>63</v>
      </c>
      <c r="B71" s="526" t="s">
        <v>531</v>
      </c>
      <c r="C71" s="526" t="s">
        <v>532</v>
      </c>
      <c r="D71" s="435" t="s">
        <v>533</v>
      </c>
      <c r="E71" s="438" t="s">
        <v>534</v>
      </c>
      <c r="F71" s="95" t="s">
        <v>634</v>
      </c>
      <c r="G71" s="495">
        <f>3500+2551.02</f>
        <v>6051.02</v>
      </c>
      <c r="H71" s="495">
        <f>3500+2551.02</f>
        <v>6051.02</v>
      </c>
      <c r="I71" s="566">
        <v>1186</v>
      </c>
    </row>
    <row r="72" spans="1:9" ht="15">
      <c r="A72" s="15">
        <v>64</v>
      </c>
      <c r="B72" s="525" t="s">
        <v>535</v>
      </c>
      <c r="C72" s="525" t="s">
        <v>536</v>
      </c>
      <c r="D72" s="435">
        <v>61001014945</v>
      </c>
      <c r="E72" s="438" t="s">
        <v>526</v>
      </c>
      <c r="F72" s="95" t="s">
        <v>634</v>
      </c>
      <c r="G72" s="495">
        <v>1000</v>
      </c>
      <c r="H72" s="495">
        <v>1000</v>
      </c>
      <c r="I72" s="566">
        <v>196</v>
      </c>
    </row>
    <row r="73" spans="1:9" ht="15">
      <c r="A73" s="15">
        <v>65</v>
      </c>
      <c r="B73" s="525" t="s">
        <v>537</v>
      </c>
      <c r="C73" s="525" t="s">
        <v>538</v>
      </c>
      <c r="D73" s="435" t="s">
        <v>539</v>
      </c>
      <c r="E73" s="438" t="s">
        <v>526</v>
      </c>
      <c r="F73" s="95" t="s">
        <v>634</v>
      </c>
      <c r="G73" s="495">
        <v>687.5</v>
      </c>
      <c r="H73" s="495">
        <v>687.5</v>
      </c>
      <c r="I73" s="566">
        <v>137.5</v>
      </c>
    </row>
    <row r="74" spans="1:9" ht="15">
      <c r="A74" s="15">
        <v>66</v>
      </c>
      <c r="B74" s="525" t="s">
        <v>540</v>
      </c>
      <c r="C74" s="525" t="s">
        <v>541</v>
      </c>
      <c r="D74" s="435" t="s">
        <v>542</v>
      </c>
      <c r="E74" s="438" t="s">
        <v>526</v>
      </c>
      <c r="F74" s="95" t="s">
        <v>634</v>
      </c>
      <c r="G74" s="503">
        <v>687.5</v>
      </c>
      <c r="H74" s="503">
        <v>687.5</v>
      </c>
      <c r="I74" s="566">
        <v>134.75</v>
      </c>
    </row>
    <row r="75" spans="1:9" ht="15">
      <c r="A75" s="15">
        <v>67</v>
      </c>
      <c r="B75" s="527" t="s">
        <v>543</v>
      </c>
      <c r="C75" s="527" t="s">
        <v>544</v>
      </c>
      <c r="D75" s="435" t="s">
        <v>545</v>
      </c>
      <c r="E75" s="515" t="s">
        <v>546</v>
      </c>
      <c r="F75" s="95" t="s">
        <v>634</v>
      </c>
      <c r="G75" s="503">
        <f>1250+1125</f>
        <v>2375</v>
      </c>
      <c r="H75" s="503">
        <f>1250+1125</f>
        <v>2375</v>
      </c>
      <c r="I75" s="566">
        <v>475</v>
      </c>
    </row>
    <row r="76" spans="1:9" ht="15">
      <c r="A76" s="15">
        <v>68</v>
      </c>
      <c r="B76" s="528" t="s">
        <v>547</v>
      </c>
      <c r="C76" s="528" t="s">
        <v>548</v>
      </c>
      <c r="D76" s="435" t="s">
        <v>549</v>
      </c>
      <c r="E76" s="438" t="s">
        <v>550</v>
      </c>
      <c r="F76" s="95" t="s">
        <v>634</v>
      </c>
      <c r="G76" s="495">
        <v>1250</v>
      </c>
      <c r="H76" s="495">
        <v>1250</v>
      </c>
      <c r="I76" s="566">
        <v>250</v>
      </c>
    </row>
    <row r="77" spans="1:9" ht="15">
      <c r="A77" s="15">
        <v>69</v>
      </c>
      <c r="B77" s="529" t="s">
        <v>551</v>
      </c>
      <c r="C77" s="529" t="s">
        <v>552</v>
      </c>
      <c r="D77" s="435" t="s">
        <v>553</v>
      </c>
      <c r="E77" s="438" t="s">
        <v>633</v>
      </c>
      <c r="F77" s="95" t="s">
        <v>634</v>
      </c>
      <c r="G77" s="495">
        <v>1000</v>
      </c>
      <c r="H77" s="495">
        <v>1000</v>
      </c>
      <c r="I77" s="566">
        <v>200</v>
      </c>
    </row>
    <row r="78" spans="1:9" ht="15">
      <c r="A78" s="15">
        <v>70</v>
      </c>
      <c r="B78" s="529" t="s">
        <v>554</v>
      </c>
      <c r="C78" s="529" t="s">
        <v>555</v>
      </c>
      <c r="D78" s="435" t="s">
        <v>556</v>
      </c>
      <c r="E78" s="438" t="s">
        <v>557</v>
      </c>
      <c r="F78" s="95" t="s">
        <v>634</v>
      </c>
      <c r="G78" s="504">
        <v>1020.4</v>
      </c>
      <c r="H78" s="504">
        <v>1020.4</v>
      </c>
      <c r="I78" s="566">
        <v>200</v>
      </c>
    </row>
    <row r="79" spans="1:9" ht="15">
      <c r="A79" s="15">
        <v>71</v>
      </c>
      <c r="B79" s="529" t="s">
        <v>558</v>
      </c>
      <c r="C79" s="529" t="s">
        <v>559</v>
      </c>
      <c r="D79" s="435" t="s">
        <v>560</v>
      </c>
      <c r="E79" s="438" t="s">
        <v>637</v>
      </c>
      <c r="F79" s="95" t="s">
        <v>634</v>
      </c>
      <c r="G79" s="495">
        <v>625</v>
      </c>
      <c r="H79" s="495">
        <v>625</v>
      </c>
      <c r="I79" s="566">
        <v>122.5</v>
      </c>
    </row>
    <row r="80" spans="1:9" ht="15">
      <c r="A80" s="15">
        <v>72</v>
      </c>
      <c r="B80" s="528" t="s">
        <v>562</v>
      </c>
      <c r="C80" s="528" t="s">
        <v>563</v>
      </c>
      <c r="D80" s="435" t="s">
        <v>564</v>
      </c>
      <c r="E80" s="438" t="s">
        <v>637</v>
      </c>
      <c r="F80" s="95" t="s">
        <v>634</v>
      </c>
      <c r="G80" s="495">
        <v>1250</v>
      </c>
      <c r="H80" s="495">
        <v>1250</v>
      </c>
      <c r="I80" s="566">
        <v>245</v>
      </c>
    </row>
    <row r="81" spans="1:9" ht="15">
      <c r="A81" s="15">
        <v>73</v>
      </c>
      <c r="B81" s="528" t="s">
        <v>558</v>
      </c>
      <c r="C81" s="528" t="s">
        <v>565</v>
      </c>
      <c r="D81" s="435" t="s">
        <v>566</v>
      </c>
      <c r="E81" s="438" t="s">
        <v>638</v>
      </c>
      <c r="F81" s="95" t="s">
        <v>634</v>
      </c>
      <c r="G81" s="495">
        <v>3061.26</v>
      </c>
      <c r="H81" s="495">
        <v>3061.26</v>
      </c>
      <c r="I81" s="566">
        <v>600.01</v>
      </c>
    </row>
    <row r="82" spans="1:9" ht="15">
      <c r="A82" s="15">
        <v>74</v>
      </c>
      <c r="B82" s="528" t="s">
        <v>568</v>
      </c>
      <c r="C82" s="528" t="s">
        <v>569</v>
      </c>
      <c r="D82" s="435" t="s">
        <v>570</v>
      </c>
      <c r="E82" s="438" t="s">
        <v>571</v>
      </c>
      <c r="F82" s="95" t="s">
        <v>634</v>
      </c>
      <c r="G82" s="495">
        <v>1250</v>
      </c>
      <c r="H82" s="495">
        <v>1250</v>
      </c>
      <c r="I82" s="566">
        <v>245</v>
      </c>
    </row>
    <row r="83" spans="1:9" ht="15">
      <c r="A83" s="15">
        <v>75</v>
      </c>
      <c r="B83" s="528" t="s">
        <v>572</v>
      </c>
      <c r="C83" s="528" t="s">
        <v>573</v>
      </c>
      <c r="D83" s="435" t="s">
        <v>574</v>
      </c>
      <c r="E83" s="438" t="s">
        <v>526</v>
      </c>
      <c r="F83" s="95" t="s">
        <v>634</v>
      </c>
      <c r="G83" s="495">
        <v>625</v>
      </c>
      <c r="H83" s="495">
        <v>625</v>
      </c>
      <c r="I83" s="566">
        <v>122.5</v>
      </c>
    </row>
    <row r="84" spans="1:9" ht="15">
      <c r="A84" s="15">
        <v>76</v>
      </c>
      <c r="B84" s="528" t="s">
        <v>575</v>
      </c>
      <c r="C84" s="528" t="s">
        <v>576</v>
      </c>
      <c r="D84" s="435" t="s">
        <v>577</v>
      </c>
      <c r="E84" s="438" t="s">
        <v>578</v>
      </c>
      <c r="F84" s="95" t="s">
        <v>634</v>
      </c>
      <c r="G84" s="495">
        <f>638+638</f>
        <v>1276</v>
      </c>
      <c r="H84" s="495">
        <f>638+638</f>
        <v>1276</v>
      </c>
      <c r="I84" s="566">
        <v>250.1</v>
      </c>
    </row>
    <row r="85" spans="1:9" ht="15">
      <c r="A85" s="15">
        <v>77</v>
      </c>
      <c r="B85" s="528" t="s">
        <v>585</v>
      </c>
      <c r="C85" s="528" t="s">
        <v>586</v>
      </c>
      <c r="D85" s="450" t="s">
        <v>581</v>
      </c>
      <c r="E85" s="438" t="s">
        <v>578</v>
      </c>
      <c r="F85" s="95" t="s">
        <v>634</v>
      </c>
      <c r="G85" s="495">
        <v>1375</v>
      </c>
      <c r="H85" s="495">
        <v>1375</v>
      </c>
      <c r="I85" s="566">
        <v>275</v>
      </c>
    </row>
    <row r="86" spans="1:9" ht="15">
      <c r="A86" s="15">
        <v>78</v>
      </c>
      <c r="B86" s="528" t="s">
        <v>587</v>
      </c>
      <c r="C86" s="528" t="s">
        <v>583</v>
      </c>
      <c r="D86" s="450" t="s">
        <v>584</v>
      </c>
      <c r="E86" s="438" t="s">
        <v>571</v>
      </c>
      <c r="F86" s="95" t="s">
        <v>634</v>
      </c>
      <c r="G86" s="495">
        <v>1250</v>
      </c>
      <c r="H86" s="495">
        <v>1250</v>
      </c>
      <c r="I86" s="566">
        <v>250</v>
      </c>
    </row>
    <row r="87" spans="1:9" ht="15">
      <c r="A87" s="15">
        <v>79</v>
      </c>
      <c r="B87" s="528" t="s">
        <v>635</v>
      </c>
      <c r="C87" s="528" t="s">
        <v>636</v>
      </c>
      <c r="D87" s="496" t="s">
        <v>639</v>
      </c>
      <c r="E87" s="461" t="s">
        <v>526</v>
      </c>
      <c r="F87" s="95" t="s">
        <v>634</v>
      </c>
      <c r="G87" s="495">
        <v>573.98</v>
      </c>
      <c r="H87" s="495">
        <v>573.98</v>
      </c>
      <c r="I87" s="566">
        <v>112.5</v>
      </c>
    </row>
    <row r="88" spans="1:9" ht="15">
      <c r="A88" s="15">
        <v>80</v>
      </c>
      <c r="B88" s="526" t="s">
        <v>519</v>
      </c>
      <c r="C88" s="526" t="s">
        <v>520</v>
      </c>
      <c r="D88" s="431" t="s">
        <v>521</v>
      </c>
      <c r="E88" s="438" t="s">
        <v>522</v>
      </c>
      <c r="F88" s="95" t="s">
        <v>634</v>
      </c>
      <c r="G88" s="493">
        <v>1280</v>
      </c>
      <c r="H88" s="493">
        <v>1280</v>
      </c>
      <c r="I88" s="566">
        <v>250.88</v>
      </c>
    </row>
    <row r="89" spans="1:9" ht="15">
      <c r="A89" s="15">
        <v>81</v>
      </c>
      <c r="B89" s="526" t="s">
        <v>523</v>
      </c>
      <c r="C89" s="526" t="s">
        <v>524</v>
      </c>
      <c r="D89" s="435" t="s">
        <v>525</v>
      </c>
      <c r="E89" s="438" t="s">
        <v>526</v>
      </c>
      <c r="F89" s="95" t="s">
        <v>634</v>
      </c>
      <c r="G89" s="493">
        <v>2000</v>
      </c>
      <c r="H89" s="493">
        <v>2000</v>
      </c>
      <c r="I89" s="566">
        <v>400</v>
      </c>
    </row>
    <row r="90" spans="1:9" ht="15">
      <c r="A90" s="15">
        <v>82</v>
      </c>
      <c r="B90" s="526" t="s">
        <v>527</v>
      </c>
      <c r="C90" s="526" t="s">
        <v>528</v>
      </c>
      <c r="D90" s="435" t="s">
        <v>529</v>
      </c>
      <c r="E90" s="436" t="s">
        <v>633</v>
      </c>
      <c r="F90" s="95" t="s">
        <v>634</v>
      </c>
      <c r="G90" s="493">
        <v>385</v>
      </c>
      <c r="H90" s="493">
        <v>385</v>
      </c>
      <c r="I90" s="566">
        <v>75.459999999999994</v>
      </c>
    </row>
    <row r="91" spans="1:9" ht="15">
      <c r="A91" s="15">
        <v>83</v>
      </c>
      <c r="B91" s="526" t="s">
        <v>531</v>
      </c>
      <c r="C91" s="526" t="s">
        <v>532</v>
      </c>
      <c r="D91" s="435" t="s">
        <v>533</v>
      </c>
      <c r="E91" s="438" t="s">
        <v>534</v>
      </c>
      <c r="F91" s="95" t="s">
        <v>634</v>
      </c>
      <c r="G91" s="493">
        <v>2551.02</v>
      </c>
      <c r="H91" s="493">
        <v>2551.02</v>
      </c>
      <c r="I91" s="566">
        <v>500</v>
      </c>
    </row>
    <row r="92" spans="1:9" ht="15">
      <c r="A92" s="15">
        <v>84</v>
      </c>
      <c r="B92" s="526" t="s">
        <v>535</v>
      </c>
      <c r="C92" s="526" t="s">
        <v>536</v>
      </c>
      <c r="D92" s="435">
        <v>61001014945</v>
      </c>
      <c r="E92" s="438" t="s">
        <v>526</v>
      </c>
      <c r="F92" s="95" t="s">
        <v>634</v>
      </c>
      <c r="G92" s="493">
        <v>1000</v>
      </c>
      <c r="H92" s="493">
        <v>1000</v>
      </c>
      <c r="I92" s="566">
        <v>196</v>
      </c>
    </row>
    <row r="93" spans="1:9" ht="15">
      <c r="A93" s="15">
        <v>85</v>
      </c>
      <c r="B93" s="526" t="s">
        <v>537</v>
      </c>
      <c r="C93" s="526" t="s">
        <v>538</v>
      </c>
      <c r="D93" s="435" t="s">
        <v>539</v>
      </c>
      <c r="E93" s="438" t="s">
        <v>526</v>
      </c>
      <c r="F93" s="95" t="s">
        <v>634</v>
      </c>
      <c r="G93" s="493">
        <v>687.5</v>
      </c>
      <c r="H93" s="493">
        <v>687.5</v>
      </c>
      <c r="I93" s="566">
        <v>137.5</v>
      </c>
    </row>
    <row r="94" spans="1:9" ht="15">
      <c r="A94" s="15">
        <v>86</v>
      </c>
      <c r="B94" s="526" t="s">
        <v>540</v>
      </c>
      <c r="C94" s="526" t="s">
        <v>541</v>
      </c>
      <c r="D94" s="435" t="s">
        <v>542</v>
      </c>
      <c r="E94" s="438" t="s">
        <v>526</v>
      </c>
      <c r="F94" s="95" t="s">
        <v>634</v>
      </c>
      <c r="G94" s="510">
        <v>687.5</v>
      </c>
      <c r="H94" s="510">
        <v>687.5</v>
      </c>
      <c r="I94" s="566">
        <v>134.75</v>
      </c>
    </row>
    <row r="95" spans="1:9" ht="15">
      <c r="A95" s="15">
        <v>87</v>
      </c>
      <c r="B95" s="530" t="s">
        <v>543</v>
      </c>
      <c r="C95" s="530" t="s">
        <v>544</v>
      </c>
      <c r="D95" s="435" t="s">
        <v>545</v>
      </c>
      <c r="E95" s="515" t="s">
        <v>546</v>
      </c>
      <c r="F95" s="95" t="s">
        <v>634</v>
      </c>
      <c r="G95" s="502">
        <v>1500</v>
      </c>
      <c r="H95" s="502">
        <v>1500</v>
      </c>
      <c r="I95" s="566">
        <v>300</v>
      </c>
    </row>
    <row r="96" spans="1:9" ht="15">
      <c r="A96" s="15">
        <v>88</v>
      </c>
      <c r="B96" s="531" t="s">
        <v>547</v>
      </c>
      <c r="C96" s="531" t="s">
        <v>548</v>
      </c>
      <c r="D96" s="435" t="s">
        <v>549</v>
      </c>
      <c r="E96" s="438" t="s">
        <v>550</v>
      </c>
      <c r="F96" s="95" t="s">
        <v>634</v>
      </c>
      <c r="G96" s="493">
        <v>1250</v>
      </c>
      <c r="H96" s="493">
        <v>1250</v>
      </c>
      <c r="I96" s="566">
        <v>250</v>
      </c>
    </row>
    <row r="97" spans="1:9" ht="15">
      <c r="A97" s="15">
        <v>89</v>
      </c>
      <c r="B97" s="532" t="s">
        <v>551</v>
      </c>
      <c r="C97" s="532" t="s">
        <v>552</v>
      </c>
      <c r="D97" s="435" t="s">
        <v>553</v>
      </c>
      <c r="E97" s="438" t="s">
        <v>633</v>
      </c>
      <c r="F97" s="95" t="s">
        <v>634</v>
      </c>
      <c r="G97" s="493">
        <v>1000</v>
      </c>
      <c r="H97" s="493">
        <v>1000</v>
      </c>
      <c r="I97" s="566">
        <v>200</v>
      </c>
    </row>
    <row r="98" spans="1:9" ht="15">
      <c r="A98" s="15">
        <v>90</v>
      </c>
      <c r="B98" s="532" t="s">
        <v>554</v>
      </c>
      <c r="C98" s="532" t="s">
        <v>555</v>
      </c>
      <c r="D98" s="435" t="s">
        <v>556</v>
      </c>
      <c r="E98" s="438" t="s">
        <v>557</v>
      </c>
      <c r="F98" s="95" t="s">
        <v>634</v>
      </c>
      <c r="G98" s="493">
        <v>1020.4</v>
      </c>
      <c r="H98" s="493">
        <v>1020.4</v>
      </c>
      <c r="I98" s="566">
        <v>200</v>
      </c>
    </row>
    <row r="99" spans="1:9" ht="15">
      <c r="A99" s="15">
        <v>91</v>
      </c>
      <c r="B99" s="532" t="s">
        <v>558</v>
      </c>
      <c r="C99" s="532" t="s">
        <v>559</v>
      </c>
      <c r="D99" s="435" t="s">
        <v>560</v>
      </c>
      <c r="E99" s="438" t="s">
        <v>637</v>
      </c>
      <c r="F99" s="95" t="s">
        <v>634</v>
      </c>
      <c r="G99" s="493">
        <v>625</v>
      </c>
      <c r="H99" s="493">
        <v>625</v>
      </c>
      <c r="I99" s="566">
        <v>125</v>
      </c>
    </row>
    <row r="100" spans="1:9" ht="15">
      <c r="A100" s="15">
        <v>92</v>
      </c>
      <c r="B100" s="531" t="s">
        <v>562</v>
      </c>
      <c r="C100" s="531" t="s">
        <v>563</v>
      </c>
      <c r="D100" s="435" t="s">
        <v>564</v>
      </c>
      <c r="E100" s="438" t="s">
        <v>637</v>
      </c>
      <c r="F100" s="95" t="s">
        <v>634</v>
      </c>
      <c r="G100" s="493">
        <v>1250</v>
      </c>
      <c r="H100" s="493">
        <v>1250</v>
      </c>
      <c r="I100" s="566">
        <v>245</v>
      </c>
    </row>
    <row r="101" spans="1:9" ht="15">
      <c r="A101" s="15">
        <v>93</v>
      </c>
      <c r="B101" s="531" t="s">
        <v>558</v>
      </c>
      <c r="C101" s="531" t="s">
        <v>565</v>
      </c>
      <c r="D101" s="435" t="s">
        <v>566</v>
      </c>
      <c r="E101" s="438" t="s">
        <v>638</v>
      </c>
      <c r="F101" s="95" t="s">
        <v>634</v>
      </c>
      <c r="G101" s="493">
        <f>127.55+1913.26</f>
        <v>2040.81</v>
      </c>
      <c r="H101" s="493">
        <f>127.55+1913.26</f>
        <v>2040.81</v>
      </c>
      <c r="I101" s="566">
        <v>400</v>
      </c>
    </row>
    <row r="102" spans="1:9" ht="15">
      <c r="A102" s="15">
        <v>94</v>
      </c>
      <c r="B102" s="531" t="s">
        <v>568</v>
      </c>
      <c r="C102" s="531" t="s">
        <v>569</v>
      </c>
      <c r="D102" s="435" t="s">
        <v>570</v>
      </c>
      <c r="E102" s="438" t="s">
        <v>571</v>
      </c>
      <c r="F102" s="95" t="s">
        <v>634</v>
      </c>
      <c r="G102" s="493">
        <v>1250</v>
      </c>
      <c r="H102" s="493">
        <v>1250</v>
      </c>
      <c r="I102" s="566">
        <v>245</v>
      </c>
    </row>
    <row r="103" spans="1:9" ht="15">
      <c r="A103" s="15">
        <v>95</v>
      </c>
      <c r="B103" s="531" t="s">
        <v>585</v>
      </c>
      <c r="C103" s="531" t="s">
        <v>586</v>
      </c>
      <c r="D103" s="450" t="s">
        <v>581</v>
      </c>
      <c r="E103" s="438" t="s">
        <v>578</v>
      </c>
      <c r="F103" s="95" t="s">
        <v>634</v>
      </c>
      <c r="G103" s="493">
        <v>1375</v>
      </c>
      <c r="H103" s="493">
        <v>1375</v>
      </c>
      <c r="I103" s="566">
        <v>275</v>
      </c>
    </row>
    <row r="104" spans="1:9" ht="15">
      <c r="A104" s="15">
        <v>96</v>
      </c>
      <c r="B104" s="531" t="s">
        <v>587</v>
      </c>
      <c r="C104" s="531" t="s">
        <v>583</v>
      </c>
      <c r="D104" s="450" t="s">
        <v>584</v>
      </c>
      <c r="E104" s="438" t="s">
        <v>571</v>
      </c>
      <c r="F104" s="95" t="s">
        <v>634</v>
      </c>
      <c r="G104" s="497">
        <v>1250</v>
      </c>
      <c r="H104" s="497">
        <v>1250</v>
      </c>
      <c r="I104" s="566">
        <v>250</v>
      </c>
    </row>
    <row r="105" spans="1:9" ht="15">
      <c r="A105" s="15">
        <v>97</v>
      </c>
      <c r="B105" s="526" t="s">
        <v>519</v>
      </c>
      <c r="C105" s="526" t="s">
        <v>520</v>
      </c>
      <c r="D105" s="431" t="s">
        <v>521</v>
      </c>
      <c r="E105" s="438" t="s">
        <v>522</v>
      </c>
      <c r="F105" s="95" t="s">
        <v>634</v>
      </c>
      <c r="G105" s="493">
        <v>1250</v>
      </c>
      <c r="H105" s="493">
        <v>1250</v>
      </c>
      <c r="I105" s="566">
        <v>250</v>
      </c>
    </row>
    <row r="106" spans="1:9" ht="15">
      <c r="A106" s="15">
        <v>98</v>
      </c>
      <c r="B106" s="526" t="s">
        <v>523</v>
      </c>
      <c r="C106" s="526" t="s">
        <v>524</v>
      </c>
      <c r="D106" s="435" t="s">
        <v>525</v>
      </c>
      <c r="E106" s="438" t="s">
        <v>526</v>
      </c>
      <c r="F106" s="95" t="s">
        <v>634</v>
      </c>
      <c r="G106" s="493">
        <v>2000</v>
      </c>
      <c r="H106" s="493">
        <v>2000</v>
      </c>
      <c r="I106" s="566">
        <v>400</v>
      </c>
    </row>
    <row r="107" spans="1:9" ht="15">
      <c r="A107" s="15">
        <v>99</v>
      </c>
      <c r="B107" s="526" t="s">
        <v>527</v>
      </c>
      <c r="C107" s="526" t="s">
        <v>528</v>
      </c>
      <c r="D107" s="435" t="s">
        <v>529</v>
      </c>
      <c r="E107" s="436" t="s">
        <v>633</v>
      </c>
      <c r="F107" s="95" t="s">
        <v>634</v>
      </c>
      <c r="G107" s="493">
        <v>385</v>
      </c>
      <c r="H107" s="493">
        <v>385</v>
      </c>
      <c r="I107" s="566">
        <v>75.459999999999994</v>
      </c>
    </row>
    <row r="108" spans="1:9" ht="15">
      <c r="A108" s="15">
        <v>100</v>
      </c>
      <c r="B108" s="526" t="s">
        <v>531</v>
      </c>
      <c r="C108" s="526" t="s">
        <v>532</v>
      </c>
      <c r="D108" s="435" t="s">
        <v>533</v>
      </c>
      <c r="E108" s="438" t="s">
        <v>534</v>
      </c>
      <c r="F108" s="95" t="s">
        <v>634</v>
      </c>
      <c r="G108" s="493">
        <v>2500</v>
      </c>
      <c r="H108" s="493">
        <v>2500</v>
      </c>
      <c r="I108" s="566">
        <v>500</v>
      </c>
    </row>
    <row r="109" spans="1:9" ht="15">
      <c r="A109" s="15">
        <v>101</v>
      </c>
      <c r="B109" s="526" t="s">
        <v>535</v>
      </c>
      <c r="C109" s="526" t="s">
        <v>536</v>
      </c>
      <c r="D109" s="435">
        <v>61001014945</v>
      </c>
      <c r="E109" s="438" t="s">
        <v>526</v>
      </c>
      <c r="F109" s="95" t="s">
        <v>634</v>
      </c>
      <c r="G109" s="493">
        <v>1000</v>
      </c>
      <c r="H109" s="493">
        <v>1000</v>
      </c>
      <c r="I109" s="566">
        <v>196</v>
      </c>
    </row>
    <row r="110" spans="1:9" ht="15">
      <c r="A110" s="15">
        <v>102</v>
      </c>
      <c r="B110" s="526" t="s">
        <v>537</v>
      </c>
      <c r="C110" s="526" t="s">
        <v>538</v>
      </c>
      <c r="D110" s="435" t="s">
        <v>539</v>
      </c>
      <c r="E110" s="438" t="s">
        <v>526</v>
      </c>
      <c r="F110" s="95" t="s">
        <v>634</v>
      </c>
      <c r="G110" s="493">
        <v>687.5</v>
      </c>
      <c r="H110" s="493">
        <v>687.5</v>
      </c>
      <c r="I110" s="566">
        <v>137.5</v>
      </c>
    </row>
    <row r="111" spans="1:9" ht="15">
      <c r="A111" s="15">
        <v>103</v>
      </c>
      <c r="B111" s="526" t="s">
        <v>540</v>
      </c>
      <c r="C111" s="526" t="s">
        <v>541</v>
      </c>
      <c r="D111" s="435" t="s">
        <v>542</v>
      </c>
      <c r="E111" s="438" t="s">
        <v>526</v>
      </c>
      <c r="F111" s="95" t="s">
        <v>634</v>
      </c>
      <c r="G111" s="510">
        <v>687.5</v>
      </c>
      <c r="H111" s="510">
        <v>687.5</v>
      </c>
      <c r="I111" s="566">
        <v>134.75</v>
      </c>
    </row>
    <row r="112" spans="1:9" ht="15">
      <c r="A112" s="15">
        <v>104</v>
      </c>
      <c r="B112" s="530" t="s">
        <v>543</v>
      </c>
      <c r="C112" s="530" t="s">
        <v>544</v>
      </c>
      <c r="D112" s="435" t="s">
        <v>545</v>
      </c>
      <c r="E112" s="515" t="s">
        <v>546</v>
      </c>
      <c r="F112" s="95" t="s">
        <v>634</v>
      </c>
      <c r="G112" s="502">
        <v>1250</v>
      </c>
      <c r="H112" s="502">
        <v>1250</v>
      </c>
      <c r="I112" s="566">
        <v>250</v>
      </c>
    </row>
    <row r="113" spans="1:9" ht="15">
      <c r="A113" s="15">
        <v>105</v>
      </c>
      <c r="B113" s="532" t="s">
        <v>554</v>
      </c>
      <c r="C113" s="532" t="s">
        <v>555</v>
      </c>
      <c r="D113" s="435" t="s">
        <v>556</v>
      </c>
      <c r="E113" s="438" t="s">
        <v>557</v>
      </c>
      <c r="F113" s="95" t="s">
        <v>634</v>
      </c>
      <c r="G113" s="504">
        <v>1020.4</v>
      </c>
      <c r="H113" s="504">
        <v>1020.4</v>
      </c>
      <c r="I113" s="566">
        <v>200</v>
      </c>
    </row>
    <row r="114" spans="1:9" ht="15">
      <c r="A114" s="15">
        <v>106</v>
      </c>
      <c r="B114" s="532" t="s">
        <v>558</v>
      </c>
      <c r="C114" s="532" t="s">
        <v>559</v>
      </c>
      <c r="D114" s="435" t="s">
        <v>560</v>
      </c>
      <c r="E114" s="438" t="s">
        <v>637</v>
      </c>
      <c r="F114" s="95" t="s">
        <v>634</v>
      </c>
      <c r="G114" s="493">
        <v>625</v>
      </c>
      <c r="H114" s="493">
        <v>625</v>
      </c>
      <c r="I114" s="566">
        <v>125</v>
      </c>
    </row>
    <row r="115" spans="1:9" ht="15">
      <c r="A115" s="15">
        <v>107</v>
      </c>
      <c r="B115" s="531" t="s">
        <v>558</v>
      </c>
      <c r="C115" s="531" t="s">
        <v>565</v>
      </c>
      <c r="D115" s="435" t="s">
        <v>566</v>
      </c>
      <c r="E115" s="438" t="s">
        <v>638</v>
      </c>
      <c r="F115" s="95" t="s">
        <v>634</v>
      </c>
      <c r="G115" s="493">
        <v>1913.27</v>
      </c>
      <c r="H115" s="493">
        <v>1913.27</v>
      </c>
      <c r="I115" s="566">
        <v>375</v>
      </c>
    </row>
    <row r="116" spans="1:9" ht="15">
      <c r="A116" s="15">
        <v>108</v>
      </c>
      <c r="B116" s="531" t="s">
        <v>568</v>
      </c>
      <c r="C116" s="531" t="s">
        <v>569</v>
      </c>
      <c r="D116" s="435" t="s">
        <v>570</v>
      </c>
      <c r="E116" s="438" t="s">
        <v>571</v>
      </c>
      <c r="F116" s="95" t="s">
        <v>634</v>
      </c>
      <c r="G116" s="493">
        <v>1250</v>
      </c>
      <c r="H116" s="493">
        <v>1250</v>
      </c>
      <c r="I116" s="566">
        <v>245</v>
      </c>
    </row>
    <row r="117" spans="1:9" ht="15">
      <c r="A117" s="15">
        <v>109</v>
      </c>
      <c r="B117" s="531" t="s">
        <v>585</v>
      </c>
      <c r="C117" s="531" t="s">
        <v>586</v>
      </c>
      <c r="D117" s="450" t="s">
        <v>581</v>
      </c>
      <c r="E117" s="438" t="s">
        <v>578</v>
      </c>
      <c r="F117" s="95" t="s">
        <v>634</v>
      </c>
      <c r="G117" s="493">
        <v>1375</v>
      </c>
      <c r="H117" s="493">
        <v>1375</v>
      </c>
      <c r="I117" s="566">
        <v>275</v>
      </c>
    </row>
    <row r="118" spans="1:9" ht="15">
      <c r="A118" s="15">
        <v>110</v>
      </c>
      <c r="B118" s="531" t="s">
        <v>587</v>
      </c>
      <c r="C118" s="528" t="s">
        <v>583</v>
      </c>
      <c r="D118" s="450" t="s">
        <v>584</v>
      </c>
      <c r="E118" s="438" t="s">
        <v>571</v>
      </c>
      <c r="F118" s="95" t="s">
        <v>634</v>
      </c>
      <c r="G118" s="493">
        <v>1250</v>
      </c>
      <c r="H118" s="493">
        <v>1250</v>
      </c>
      <c r="I118" s="566">
        <v>250</v>
      </c>
    </row>
    <row r="119" spans="1:9" ht="15">
      <c r="A119" s="15">
        <v>111</v>
      </c>
      <c r="B119" s="525" t="s">
        <v>519</v>
      </c>
      <c r="C119" s="525" t="s">
        <v>520</v>
      </c>
      <c r="D119" s="431" t="s">
        <v>521</v>
      </c>
      <c r="E119" s="438" t="s">
        <v>522</v>
      </c>
      <c r="F119" s="95" t="s">
        <v>634</v>
      </c>
      <c r="G119" s="493">
        <v>2500</v>
      </c>
      <c r="H119" s="493">
        <v>2500</v>
      </c>
      <c r="I119" s="566">
        <v>500</v>
      </c>
    </row>
    <row r="120" spans="1:9" ht="15">
      <c r="A120" s="15">
        <v>112</v>
      </c>
      <c r="B120" s="525" t="s">
        <v>523</v>
      </c>
      <c r="C120" s="525" t="s">
        <v>524</v>
      </c>
      <c r="D120" s="435" t="s">
        <v>525</v>
      </c>
      <c r="E120" s="438" t="s">
        <v>526</v>
      </c>
      <c r="F120" s="95" t="s">
        <v>634</v>
      </c>
      <c r="G120" s="493">
        <v>2000</v>
      </c>
      <c r="H120" s="493">
        <v>2000</v>
      </c>
      <c r="I120" s="566">
        <v>400</v>
      </c>
    </row>
    <row r="121" spans="1:9" ht="15">
      <c r="A121" s="15">
        <v>113</v>
      </c>
      <c r="B121" s="525" t="s">
        <v>527</v>
      </c>
      <c r="C121" s="525" t="s">
        <v>528</v>
      </c>
      <c r="D121" s="435" t="s">
        <v>529</v>
      </c>
      <c r="E121" s="436" t="s">
        <v>633</v>
      </c>
      <c r="F121" s="95" t="s">
        <v>634</v>
      </c>
      <c r="G121" s="493">
        <v>382.65</v>
      </c>
      <c r="H121" s="493">
        <v>382.65</v>
      </c>
      <c r="I121" s="566">
        <v>75</v>
      </c>
    </row>
    <row r="122" spans="1:9" ht="15">
      <c r="A122" s="15">
        <v>114</v>
      </c>
      <c r="B122" s="526" t="s">
        <v>531</v>
      </c>
      <c r="C122" s="526" t="s">
        <v>532</v>
      </c>
      <c r="D122" s="435" t="s">
        <v>533</v>
      </c>
      <c r="E122" s="438" t="s">
        <v>534</v>
      </c>
      <c r="F122" s="95" t="s">
        <v>634</v>
      </c>
      <c r="G122" s="493">
        <v>3801.02</v>
      </c>
      <c r="H122" s="493">
        <v>3801.02</v>
      </c>
      <c r="I122" s="566">
        <v>750</v>
      </c>
    </row>
    <row r="123" spans="1:9" ht="15">
      <c r="A123" s="15">
        <v>115</v>
      </c>
      <c r="B123" s="525" t="s">
        <v>535</v>
      </c>
      <c r="C123" s="525" t="s">
        <v>536</v>
      </c>
      <c r="D123" s="435">
        <v>61001014945</v>
      </c>
      <c r="E123" s="438" t="s">
        <v>526</v>
      </c>
      <c r="F123" s="95" t="s">
        <v>634</v>
      </c>
      <c r="G123" s="493">
        <v>1000</v>
      </c>
      <c r="H123" s="493">
        <v>1000</v>
      </c>
      <c r="I123" s="566">
        <v>196</v>
      </c>
    </row>
    <row r="124" spans="1:9" ht="15">
      <c r="A124" s="15">
        <v>116</v>
      </c>
      <c r="B124" s="525" t="s">
        <v>537</v>
      </c>
      <c r="C124" s="525" t="s">
        <v>538</v>
      </c>
      <c r="D124" s="435" t="s">
        <v>539</v>
      </c>
      <c r="E124" s="438" t="s">
        <v>526</v>
      </c>
      <c r="F124" s="95" t="s">
        <v>634</v>
      </c>
      <c r="G124" s="493">
        <v>687.5</v>
      </c>
      <c r="H124" s="493">
        <v>687.5</v>
      </c>
      <c r="I124" s="566">
        <v>137.5</v>
      </c>
    </row>
    <row r="125" spans="1:9" ht="15">
      <c r="A125" s="15">
        <v>117</v>
      </c>
      <c r="B125" s="525" t="s">
        <v>540</v>
      </c>
      <c r="C125" s="525" t="s">
        <v>541</v>
      </c>
      <c r="D125" s="435" t="s">
        <v>542</v>
      </c>
      <c r="E125" s="438" t="s">
        <v>526</v>
      </c>
      <c r="F125" s="95" t="s">
        <v>634</v>
      </c>
      <c r="G125" s="510">
        <v>687.5</v>
      </c>
      <c r="H125" s="510">
        <v>687.5</v>
      </c>
      <c r="I125" s="566">
        <v>134.75</v>
      </c>
    </row>
    <row r="126" spans="1:9" ht="15">
      <c r="A126" s="15">
        <v>118</v>
      </c>
      <c r="B126" s="527" t="s">
        <v>543</v>
      </c>
      <c r="C126" s="527" t="s">
        <v>544</v>
      </c>
      <c r="D126" s="435" t="s">
        <v>545</v>
      </c>
      <c r="E126" s="515" t="s">
        <v>546</v>
      </c>
      <c r="F126" s="95" t="s">
        <v>634</v>
      </c>
      <c r="G126" s="502">
        <v>1250</v>
      </c>
      <c r="H126" s="502">
        <v>1250</v>
      </c>
      <c r="I126" s="566">
        <v>250</v>
      </c>
    </row>
    <row r="127" spans="1:9" ht="15">
      <c r="A127" s="15">
        <v>119</v>
      </c>
      <c r="B127" s="528" t="s">
        <v>547</v>
      </c>
      <c r="C127" s="528" t="s">
        <v>548</v>
      </c>
      <c r="D127" s="435" t="s">
        <v>549</v>
      </c>
      <c r="E127" s="438" t="s">
        <v>550</v>
      </c>
      <c r="F127" s="95" t="s">
        <v>634</v>
      </c>
      <c r="G127" s="493">
        <v>1250</v>
      </c>
      <c r="H127" s="493">
        <v>1250</v>
      </c>
      <c r="I127" s="566">
        <v>250</v>
      </c>
    </row>
    <row r="128" spans="1:9" ht="15">
      <c r="A128" s="15">
        <v>120</v>
      </c>
      <c r="B128" s="529" t="s">
        <v>551</v>
      </c>
      <c r="C128" s="529" t="s">
        <v>552</v>
      </c>
      <c r="D128" s="435" t="s">
        <v>553</v>
      </c>
      <c r="E128" s="438" t="s">
        <v>633</v>
      </c>
      <c r="F128" s="95" t="s">
        <v>634</v>
      </c>
      <c r="G128" s="493">
        <v>1000</v>
      </c>
      <c r="H128" s="493">
        <v>1000</v>
      </c>
      <c r="I128" s="566">
        <v>200</v>
      </c>
    </row>
    <row r="129" spans="1:9" ht="15">
      <c r="A129" s="15">
        <v>121</v>
      </c>
      <c r="B129" s="529" t="s">
        <v>554</v>
      </c>
      <c r="C129" s="529" t="s">
        <v>555</v>
      </c>
      <c r="D129" s="435" t="s">
        <v>556</v>
      </c>
      <c r="E129" s="438" t="s">
        <v>557</v>
      </c>
      <c r="F129" s="95" t="s">
        <v>634</v>
      </c>
      <c r="G129" s="504">
        <v>1020.4</v>
      </c>
      <c r="H129" s="504">
        <v>1020.4</v>
      </c>
      <c r="I129" s="566">
        <v>200</v>
      </c>
    </row>
    <row r="130" spans="1:9" ht="15">
      <c r="A130" s="15">
        <v>122</v>
      </c>
      <c r="B130" s="529" t="s">
        <v>558</v>
      </c>
      <c r="C130" s="529" t="s">
        <v>559</v>
      </c>
      <c r="D130" s="435" t="s">
        <v>560</v>
      </c>
      <c r="E130" s="438" t="s">
        <v>637</v>
      </c>
      <c r="F130" s="95" t="s">
        <v>634</v>
      </c>
      <c r="G130" s="493">
        <v>625</v>
      </c>
      <c r="H130" s="493">
        <v>625</v>
      </c>
      <c r="I130" s="566">
        <v>125</v>
      </c>
    </row>
    <row r="131" spans="1:9" ht="15">
      <c r="A131" s="15">
        <v>123</v>
      </c>
      <c r="B131" s="528" t="s">
        <v>562</v>
      </c>
      <c r="C131" s="528" t="s">
        <v>563</v>
      </c>
      <c r="D131" s="435" t="s">
        <v>564</v>
      </c>
      <c r="E131" s="438" t="s">
        <v>637</v>
      </c>
      <c r="F131" s="95" t="s">
        <v>634</v>
      </c>
      <c r="G131" s="493">
        <v>510.2</v>
      </c>
      <c r="H131" s="493">
        <v>510.2</v>
      </c>
      <c r="I131" s="566">
        <v>100</v>
      </c>
    </row>
    <row r="132" spans="1:9" ht="15">
      <c r="A132" s="15">
        <v>124</v>
      </c>
      <c r="B132" s="528" t="s">
        <v>558</v>
      </c>
      <c r="C132" s="528" t="s">
        <v>565</v>
      </c>
      <c r="D132" s="435" t="s">
        <v>566</v>
      </c>
      <c r="E132" s="438" t="s">
        <v>638</v>
      </c>
      <c r="F132" s="95" t="s">
        <v>634</v>
      </c>
      <c r="G132" s="493">
        <v>1913.27</v>
      </c>
      <c r="H132" s="493">
        <v>1913.27</v>
      </c>
      <c r="I132" s="566">
        <v>375</v>
      </c>
    </row>
    <row r="133" spans="1:9" ht="15">
      <c r="A133" s="15">
        <v>125</v>
      </c>
      <c r="B133" s="528" t="s">
        <v>568</v>
      </c>
      <c r="C133" s="528" t="s">
        <v>569</v>
      </c>
      <c r="D133" s="435" t="s">
        <v>570</v>
      </c>
      <c r="E133" s="438" t="s">
        <v>571</v>
      </c>
      <c r="F133" s="95" t="s">
        <v>634</v>
      </c>
      <c r="G133" s="493">
        <v>1250</v>
      </c>
      <c r="H133" s="493">
        <v>1250</v>
      </c>
      <c r="I133" s="566">
        <v>245</v>
      </c>
    </row>
    <row r="134" spans="1:9" ht="15">
      <c r="A134" s="15">
        <v>126</v>
      </c>
      <c r="B134" s="528" t="s">
        <v>585</v>
      </c>
      <c r="C134" s="528" t="s">
        <v>586</v>
      </c>
      <c r="D134" s="450" t="s">
        <v>581</v>
      </c>
      <c r="E134" s="438" t="s">
        <v>578</v>
      </c>
      <c r="F134" s="95" t="s">
        <v>634</v>
      </c>
      <c r="G134" s="493">
        <v>1375</v>
      </c>
      <c r="H134" s="493">
        <v>1375</v>
      </c>
      <c r="I134" s="566">
        <v>275</v>
      </c>
    </row>
    <row r="135" spans="1:9" ht="15">
      <c r="A135" s="15">
        <v>127</v>
      </c>
      <c r="B135" s="531" t="s">
        <v>587</v>
      </c>
      <c r="C135" s="528" t="s">
        <v>583</v>
      </c>
      <c r="D135" s="450" t="s">
        <v>584</v>
      </c>
      <c r="E135" s="438" t="s">
        <v>571</v>
      </c>
      <c r="F135" s="95" t="s">
        <v>634</v>
      </c>
      <c r="G135" s="497">
        <v>1250</v>
      </c>
      <c r="H135" s="497">
        <v>1250</v>
      </c>
      <c r="I135" s="566">
        <v>250</v>
      </c>
    </row>
    <row r="136" spans="1:9" ht="15">
      <c r="A136" s="15">
        <v>128</v>
      </c>
      <c r="B136" s="526" t="s">
        <v>519</v>
      </c>
      <c r="C136" s="525" t="s">
        <v>520</v>
      </c>
      <c r="D136" s="431" t="s">
        <v>521</v>
      </c>
      <c r="E136" s="438" t="s">
        <v>522</v>
      </c>
      <c r="F136" s="95" t="s">
        <v>634</v>
      </c>
      <c r="G136" s="493">
        <v>2400</v>
      </c>
      <c r="H136" s="493">
        <v>2400</v>
      </c>
      <c r="I136" s="566">
        <v>480</v>
      </c>
    </row>
    <row r="137" spans="1:9" ht="15">
      <c r="A137" s="15">
        <v>129</v>
      </c>
      <c r="B137" s="526" t="s">
        <v>523</v>
      </c>
      <c r="C137" s="525" t="s">
        <v>524</v>
      </c>
      <c r="D137" s="435" t="s">
        <v>525</v>
      </c>
      <c r="E137" s="438" t="s">
        <v>526</v>
      </c>
      <c r="F137" s="95" t="s">
        <v>634</v>
      </c>
      <c r="G137" s="493">
        <v>2000</v>
      </c>
      <c r="H137" s="493">
        <v>2000</v>
      </c>
      <c r="I137" s="566">
        <v>400</v>
      </c>
    </row>
    <row r="138" spans="1:9" ht="15">
      <c r="A138" s="15">
        <v>130</v>
      </c>
      <c r="B138" s="526" t="s">
        <v>527</v>
      </c>
      <c r="C138" s="525" t="s">
        <v>528</v>
      </c>
      <c r="D138" s="435" t="s">
        <v>529</v>
      </c>
      <c r="E138" s="436" t="s">
        <v>633</v>
      </c>
      <c r="F138" s="95" t="s">
        <v>634</v>
      </c>
      <c r="G138" s="493">
        <v>382.65</v>
      </c>
      <c r="H138" s="493">
        <v>382.65</v>
      </c>
      <c r="I138" s="566">
        <v>75</v>
      </c>
    </row>
    <row r="139" spans="1:9" ht="15">
      <c r="A139" s="15">
        <v>131</v>
      </c>
      <c r="B139" s="526" t="s">
        <v>531</v>
      </c>
      <c r="C139" s="526" t="s">
        <v>532</v>
      </c>
      <c r="D139" s="435" t="s">
        <v>533</v>
      </c>
      <c r="E139" s="438" t="s">
        <v>534</v>
      </c>
      <c r="F139" s="95" t="s">
        <v>634</v>
      </c>
      <c r="G139" s="493">
        <v>4081.63</v>
      </c>
      <c r="H139" s="493">
        <v>4081.63</v>
      </c>
      <c r="I139" s="566">
        <v>800</v>
      </c>
    </row>
    <row r="140" spans="1:9" ht="15">
      <c r="A140" s="15">
        <v>132</v>
      </c>
      <c r="B140" s="526" t="s">
        <v>535</v>
      </c>
      <c r="C140" s="525" t="s">
        <v>536</v>
      </c>
      <c r="D140" s="435">
        <v>61001014945</v>
      </c>
      <c r="E140" s="438" t="s">
        <v>526</v>
      </c>
      <c r="F140" s="95" t="s">
        <v>634</v>
      </c>
      <c r="G140" s="493">
        <v>1000</v>
      </c>
      <c r="H140" s="493">
        <v>1000</v>
      </c>
      <c r="I140" s="566">
        <v>196</v>
      </c>
    </row>
    <row r="141" spans="1:9" ht="15">
      <c r="A141" s="15">
        <v>133</v>
      </c>
      <c r="B141" s="526" t="s">
        <v>537</v>
      </c>
      <c r="C141" s="525" t="s">
        <v>538</v>
      </c>
      <c r="D141" s="435" t="s">
        <v>539</v>
      </c>
      <c r="E141" s="438" t="s">
        <v>526</v>
      </c>
      <c r="F141" s="95" t="s">
        <v>634</v>
      </c>
      <c r="G141" s="493">
        <v>687.5</v>
      </c>
      <c r="H141" s="493">
        <v>687.5</v>
      </c>
      <c r="I141" s="566">
        <v>137.5</v>
      </c>
    </row>
    <row r="142" spans="1:9" ht="15">
      <c r="A142" s="15">
        <v>134</v>
      </c>
      <c r="B142" s="526" t="s">
        <v>540</v>
      </c>
      <c r="C142" s="525" t="s">
        <v>541</v>
      </c>
      <c r="D142" s="435" t="s">
        <v>542</v>
      </c>
      <c r="E142" s="438" t="s">
        <v>526</v>
      </c>
      <c r="F142" s="95" t="s">
        <v>634</v>
      </c>
      <c r="G142" s="510">
        <v>687.5</v>
      </c>
      <c r="H142" s="510">
        <v>687.5</v>
      </c>
      <c r="I142" s="566">
        <v>134.75</v>
      </c>
    </row>
    <row r="143" spans="1:9" ht="15">
      <c r="A143" s="15">
        <v>135</v>
      </c>
      <c r="B143" s="530" t="s">
        <v>543</v>
      </c>
      <c r="C143" s="527" t="s">
        <v>544</v>
      </c>
      <c r="D143" s="435" t="s">
        <v>545</v>
      </c>
      <c r="E143" s="515" t="s">
        <v>546</v>
      </c>
      <c r="F143" s="95" t="s">
        <v>634</v>
      </c>
      <c r="G143" s="502">
        <v>1250</v>
      </c>
      <c r="H143" s="502">
        <v>1250</v>
      </c>
      <c r="I143" s="566">
        <v>250</v>
      </c>
    </row>
    <row r="144" spans="1:9" ht="15">
      <c r="A144" s="15">
        <v>136</v>
      </c>
      <c r="B144" s="531" t="s">
        <v>547</v>
      </c>
      <c r="C144" s="528" t="s">
        <v>548</v>
      </c>
      <c r="D144" s="435" t="s">
        <v>549</v>
      </c>
      <c r="E144" s="438" t="s">
        <v>550</v>
      </c>
      <c r="F144" s="95" t="s">
        <v>634</v>
      </c>
      <c r="G144" s="493">
        <v>1250</v>
      </c>
      <c r="H144" s="493">
        <v>1250</v>
      </c>
      <c r="I144" s="566">
        <v>250</v>
      </c>
    </row>
    <row r="145" spans="1:9" ht="15">
      <c r="A145" s="15">
        <v>137</v>
      </c>
      <c r="B145" s="532" t="s">
        <v>551</v>
      </c>
      <c r="C145" s="529" t="s">
        <v>552</v>
      </c>
      <c r="D145" s="435" t="s">
        <v>553</v>
      </c>
      <c r="E145" s="438" t="s">
        <v>633</v>
      </c>
      <c r="F145" s="95" t="s">
        <v>634</v>
      </c>
      <c r="G145" s="493">
        <v>1000</v>
      </c>
      <c r="H145" s="493">
        <v>1000</v>
      </c>
      <c r="I145" s="566">
        <v>200</v>
      </c>
    </row>
    <row r="146" spans="1:9" ht="15">
      <c r="A146" s="15">
        <v>138</v>
      </c>
      <c r="B146" s="532" t="s">
        <v>554</v>
      </c>
      <c r="C146" s="529" t="s">
        <v>555</v>
      </c>
      <c r="D146" s="435" t="s">
        <v>556</v>
      </c>
      <c r="E146" s="438" t="s">
        <v>557</v>
      </c>
      <c r="F146" s="95" t="s">
        <v>634</v>
      </c>
      <c r="G146" s="504">
        <v>1020.4</v>
      </c>
      <c r="H146" s="504">
        <v>1020.4</v>
      </c>
      <c r="I146" s="566">
        <v>200</v>
      </c>
    </row>
    <row r="147" spans="1:9" ht="15">
      <c r="A147" s="15">
        <v>139</v>
      </c>
      <c r="B147" s="532" t="s">
        <v>558</v>
      </c>
      <c r="C147" s="529" t="s">
        <v>559</v>
      </c>
      <c r="D147" s="435" t="s">
        <v>560</v>
      </c>
      <c r="E147" s="438" t="s">
        <v>637</v>
      </c>
      <c r="F147" s="95" t="s">
        <v>634</v>
      </c>
      <c r="G147" s="493">
        <v>625</v>
      </c>
      <c r="H147" s="493">
        <v>625</v>
      </c>
      <c r="I147" s="566">
        <v>125</v>
      </c>
    </row>
    <row r="148" spans="1:9" ht="15">
      <c r="A148" s="15">
        <v>140</v>
      </c>
      <c r="B148" s="531" t="s">
        <v>562</v>
      </c>
      <c r="C148" s="528" t="s">
        <v>563</v>
      </c>
      <c r="D148" s="435" t="s">
        <v>564</v>
      </c>
      <c r="E148" s="438" t="s">
        <v>637</v>
      </c>
      <c r="F148" s="95" t="s">
        <v>634</v>
      </c>
      <c r="G148" s="493">
        <v>510.2</v>
      </c>
      <c r="H148" s="493">
        <v>510.2</v>
      </c>
      <c r="I148" s="566">
        <v>100</v>
      </c>
    </row>
    <row r="149" spans="1:9" ht="15">
      <c r="A149" s="15">
        <v>141</v>
      </c>
      <c r="B149" s="531" t="s">
        <v>558</v>
      </c>
      <c r="C149" s="528" t="s">
        <v>565</v>
      </c>
      <c r="D149" s="435" t="s">
        <v>566</v>
      </c>
      <c r="E149" s="438" t="s">
        <v>638</v>
      </c>
      <c r="F149" s="95" t="s">
        <v>634</v>
      </c>
      <c r="G149" s="493">
        <v>1275.51</v>
      </c>
      <c r="H149" s="493">
        <v>1275.51</v>
      </c>
      <c r="I149" s="566">
        <v>250</v>
      </c>
    </row>
    <row r="150" spans="1:9" ht="15">
      <c r="A150" s="15">
        <v>142</v>
      </c>
      <c r="B150" s="531" t="s">
        <v>568</v>
      </c>
      <c r="C150" s="528" t="s">
        <v>569</v>
      </c>
      <c r="D150" s="435" t="s">
        <v>570</v>
      </c>
      <c r="E150" s="438" t="s">
        <v>571</v>
      </c>
      <c r="F150" s="95" t="s">
        <v>634</v>
      </c>
      <c r="G150" s="493">
        <v>1250</v>
      </c>
      <c r="H150" s="493">
        <v>1250</v>
      </c>
      <c r="I150" s="566">
        <v>245</v>
      </c>
    </row>
    <row r="151" spans="1:9" ht="15">
      <c r="A151" s="15">
        <v>143</v>
      </c>
      <c r="B151" s="531" t="s">
        <v>585</v>
      </c>
      <c r="C151" s="528" t="s">
        <v>586</v>
      </c>
      <c r="D151" s="450" t="s">
        <v>581</v>
      </c>
      <c r="E151" s="438" t="s">
        <v>578</v>
      </c>
      <c r="F151" s="95" t="s">
        <v>634</v>
      </c>
      <c r="G151" s="493">
        <v>1375</v>
      </c>
      <c r="H151" s="493">
        <v>1375</v>
      </c>
      <c r="I151" s="566">
        <v>275</v>
      </c>
    </row>
    <row r="152" spans="1:9" ht="15">
      <c r="A152" s="15">
        <v>144</v>
      </c>
      <c r="B152" s="531" t="s">
        <v>587</v>
      </c>
      <c r="C152" s="528" t="s">
        <v>583</v>
      </c>
      <c r="D152" s="450" t="s">
        <v>584</v>
      </c>
      <c r="E152" s="438" t="s">
        <v>571</v>
      </c>
      <c r="F152" s="95" t="s">
        <v>634</v>
      </c>
      <c r="G152" s="493">
        <v>1250</v>
      </c>
      <c r="H152" s="493">
        <v>1250</v>
      </c>
      <c r="I152" s="566">
        <v>250</v>
      </c>
    </row>
    <row r="153" spans="1:9" ht="15">
      <c r="A153" s="15">
        <v>145</v>
      </c>
      <c r="B153" s="531" t="s">
        <v>640</v>
      </c>
      <c r="C153" s="528" t="s">
        <v>641</v>
      </c>
      <c r="D153" s="498" t="s">
        <v>642</v>
      </c>
      <c r="E153" s="461" t="s">
        <v>643</v>
      </c>
      <c r="F153" s="95" t="s">
        <v>634</v>
      </c>
      <c r="G153" s="493">
        <v>1020.4</v>
      </c>
      <c r="H153" s="493">
        <v>1020.4</v>
      </c>
      <c r="I153" s="566">
        <v>200</v>
      </c>
    </row>
    <row r="154" spans="1:9" ht="15">
      <c r="A154" s="15">
        <v>146</v>
      </c>
      <c r="B154" s="526" t="s">
        <v>519</v>
      </c>
      <c r="C154" s="525" t="s">
        <v>520</v>
      </c>
      <c r="D154" s="431" t="s">
        <v>521</v>
      </c>
      <c r="E154" s="438" t="s">
        <v>522</v>
      </c>
      <c r="F154" s="95" t="s">
        <v>634</v>
      </c>
      <c r="G154" s="493">
        <v>1250</v>
      </c>
      <c r="H154" s="493">
        <v>1250</v>
      </c>
      <c r="I154" s="566">
        <v>250</v>
      </c>
    </row>
    <row r="155" spans="1:9" ht="15">
      <c r="A155" s="15">
        <v>147</v>
      </c>
      <c r="B155" s="526" t="s">
        <v>523</v>
      </c>
      <c r="C155" s="525" t="s">
        <v>524</v>
      </c>
      <c r="D155" s="435" t="s">
        <v>525</v>
      </c>
      <c r="E155" s="438" t="s">
        <v>526</v>
      </c>
      <c r="F155" s="95" t="s">
        <v>634</v>
      </c>
      <c r="G155" s="493">
        <v>2000</v>
      </c>
      <c r="H155" s="493">
        <v>2000</v>
      </c>
      <c r="I155" s="566">
        <v>400</v>
      </c>
    </row>
    <row r="156" spans="1:9" ht="15">
      <c r="A156" s="15">
        <v>148</v>
      </c>
      <c r="B156" s="526" t="s">
        <v>527</v>
      </c>
      <c r="C156" s="525" t="s">
        <v>528</v>
      </c>
      <c r="D156" s="435" t="s">
        <v>529</v>
      </c>
      <c r="E156" s="436" t="s">
        <v>633</v>
      </c>
      <c r="F156" s="95" t="s">
        <v>634</v>
      </c>
      <c r="G156" s="493">
        <v>382.65</v>
      </c>
      <c r="H156" s="493">
        <v>382.65</v>
      </c>
      <c r="I156" s="566">
        <v>75</v>
      </c>
    </row>
    <row r="157" spans="1:9" ht="15">
      <c r="A157" s="15">
        <v>149</v>
      </c>
      <c r="B157" s="526" t="s">
        <v>531</v>
      </c>
      <c r="C157" s="526" t="s">
        <v>532</v>
      </c>
      <c r="D157" s="435" t="s">
        <v>533</v>
      </c>
      <c r="E157" s="438" t="s">
        <v>534</v>
      </c>
      <c r="F157" s="95" t="s">
        <v>634</v>
      </c>
      <c r="G157" s="493">
        <v>5102.04</v>
      </c>
      <c r="H157" s="493">
        <v>5102.04</v>
      </c>
      <c r="I157" s="566">
        <v>1000</v>
      </c>
    </row>
    <row r="158" spans="1:9" ht="15">
      <c r="A158" s="15">
        <v>150</v>
      </c>
      <c r="B158" s="526" t="s">
        <v>535</v>
      </c>
      <c r="C158" s="525" t="s">
        <v>536</v>
      </c>
      <c r="D158" s="435">
        <v>61001014945</v>
      </c>
      <c r="E158" s="438" t="s">
        <v>526</v>
      </c>
      <c r="F158" s="95" t="s">
        <v>634</v>
      </c>
      <c r="G158" s="493">
        <v>1000</v>
      </c>
      <c r="H158" s="493">
        <v>1000</v>
      </c>
      <c r="I158" s="566">
        <v>196</v>
      </c>
    </row>
    <row r="159" spans="1:9" ht="15">
      <c r="A159" s="15">
        <v>151</v>
      </c>
      <c r="B159" s="526" t="s">
        <v>537</v>
      </c>
      <c r="C159" s="525" t="s">
        <v>538</v>
      </c>
      <c r="D159" s="435" t="s">
        <v>539</v>
      </c>
      <c r="E159" s="438" t="s">
        <v>526</v>
      </c>
      <c r="F159" s="95" t="s">
        <v>634</v>
      </c>
      <c r="G159" s="493">
        <v>687.5</v>
      </c>
      <c r="H159" s="493">
        <v>687.5</v>
      </c>
      <c r="I159" s="566">
        <v>137.5</v>
      </c>
    </row>
    <row r="160" spans="1:9" ht="15">
      <c r="A160" s="15">
        <v>152</v>
      </c>
      <c r="B160" s="526" t="s">
        <v>540</v>
      </c>
      <c r="C160" s="525" t="s">
        <v>541</v>
      </c>
      <c r="D160" s="435" t="s">
        <v>542</v>
      </c>
      <c r="E160" s="438" t="s">
        <v>526</v>
      </c>
      <c r="F160" s="95" t="s">
        <v>634</v>
      </c>
      <c r="G160" s="510">
        <v>687.5</v>
      </c>
      <c r="H160" s="510">
        <v>687.5</v>
      </c>
      <c r="I160" s="566">
        <v>134.75</v>
      </c>
    </row>
    <row r="161" spans="1:9" ht="15">
      <c r="A161" s="15">
        <v>153</v>
      </c>
      <c r="B161" s="530" t="s">
        <v>543</v>
      </c>
      <c r="C161" s="527" t="s">
        <v>544</v>
      </c>
      <c r="D161" s="435" t="s">
        <v>545</v>
      </c>
      <c r="E161" s="515" t="s">
        <v>546</v>
      </c>
      <c r="F161" s="95" t="s">
        <v>634</v>
      </c>
      <c r="G161" s="502">
        <v>1250</v>
      </c>
      <c r="H161" s="502">
        <v>1250</v>
      </c>
      <c r="I161" s="566">
        <v>250</v>
      </c>
    </row>
    <row r="162" spans="1:9" ht="15">
      <c r="A162" s="15">
        <v>154</v>
      </c>
      <c r="B162" s="531" t="s">
        <v>547</v>
      </c>
      <c r="C162" s="528" t="s">
        <v>548</v>
      </c>
      <c r="D162" s="435" t="s">
        <v>549</v>
      </c>
      <c r="E162" s="438" t="s">
        <v>550</v>
      </c>
      <c r="F162" s="95" t="s">
        <v>634</v>
      </c>
      <c r="G162" s="493">
        <v>1250</v>
      </c>
      <c r="H162" s="493">
        <v>1250</v>
      </c>
      <c r="I162" s="566">
        <v>250</v>
      </c>
    </row>
    <row r="163" spans="1:9" ht="15">
      <c r="A163" s="15">
        <v>155</v>
      </c>
      <c r="B163" s="532" t="s">
        <v>551</v>
      </c>
      <c r="C163" s="529" t="s">
        <v>552</v>
      </c>
      <c r="D163" s="435" t="s">
        <v>553</v>
      </c>
      <c r="E163" s="438" t="s">
        <v>633</v>
      </c>
      <c r="F163" s="95" t="s">
        <v>634</v>
      </c>
      <c r="G163" s="493">
        <v>1000</v>
      </c>
      <c r="H163" s="493">
        <v>1000</v>
      </c>
      <c r="I163" s="566">
        <v>200</v>
      </c>
    </row>
    <row r="164" spans="1:9" ht="15">
      <c r="A164" s="15">
        <v>156</v>
      </c>
      <c r="B164" s="532" t="s">
        <v>554</v>
      </c>
      <c r="C164" s="529" t="s">
        <v>555</v>
      </c>
      <c r="D164" s="435" t="s">
        <v>556</v>
      </c>
      <c r="E164" s="438" t="s">
        <v>557</v>
      </c>
      <c r="F164" s="95" t="s">
        <v>634</v>
      </c>
      <c r="G164" s="504">
        <v>1020.4</v>
      </c>
      <c r="H164" s="504">
        <v>1020.4</v>
      </c>
      <c r="I164" s="566">
        <v>200</v>
      </c>
    </row>
    <row r="165" spans="1:9" ht="15">
      <c r="A165" s="15">
        <v>157</v>
      </c>
      <c r="B165" s="532" t="s">
        <v>558</v>
      </c>
      <c r="C165" s="529" t="s">
        <v>559</v>
      </c>
      <c r="D165" s="435" t="s">
        <v>560</v>
      </c>
      <c r="E165" s="438" t="s">
        <v>637</v>
      </c>
      <c r="F165" s="95" t="s">
        <v>634</v>
      </c>
      <c r="G165" s="493">
        <v>625</v>
      </c>
      <c r="H165" s="493">
        <v>625</v>
      </c>
      <c r="I165" s="566">
        <v>125</v>
      </c>
    </row>
    <row r="166" spans="1:9" ht="15">
      <c r="A166" s="15">
        <v>158</v>
      </c>
      <c r="B166" s="531" t="s">
        <v>562</v>
      </c>
      <c r="C166" s="528" t="s">
        <v>563</v>
      </c>
      <c r="D166" s="435" t="s">
        <v>564</v>
      </c>
      <c r="E166" s="438" t="s">
        <v>637</v>
      </c>
      <c r="F166" s="95" t="s">
        <v>634</v>
      </c>
      <c r="G166" s="493">
        <v>510.2</v>
      </c>
      <c r="H166" s="493">
        <v>510.2</v>
      </c>
      <c r="I166" s="566">
        <v>100</v>
      </c>
    </row>
    <row r="167" spans="1:9" ht="15">
      <c r="A167" s="15">
        <v>159</v>
      </c>
      <c r="B167" s="531" t="s">
        <v>558</v>
      </c>
      <c r="C167" s="528" t="s">
        <v>565</v>
      </c>
      <c r="D167" s="435" t="s">
        <v>566</v>
      </c>
      <c r="E167" s="438" t="s">
        <v>638</v>
      </c>
      <c r="F167" s="95" t="s">
        <v>634</v>
      </c>
      <c r="G167" s="493">
        <v>1275.51</v>
      </c>
      <c r="H167" s="493">
        <v>1275.51</v>
      </c>
      <c r="I167" s="566">
        <v>250</v>
      </c>
    </row>
    <row r="168" spans="1:9" ht="15">
      <c r="A168" s="15">
        <v>160</v>
      </c>
      <c r="B168" s="531" t="s">
        <v>568</v>
      </c>
      <c r="C168" s="528" t="s">
        <v>569</v>
      </c>
      <c r="D168" s="435" t="s">
        <v>570</v>
      </c>
      <c r="E168" s="438" t="s">
        <v>571</v>
      </c>
      <c r="F168" s="95" t="s">
        <v>634</v>
      </c>
      <c r="G168" s="493">
        <v>1250</v>
      </c>
      <c r="H168" s="493">
        <v>1250</v>
      </c>
      <c r="I168" s="566">
        <v>245</v>
      </c>
    </row>
    <row r="169" spans="1:9" ht="15">
      <c r="A169" s="15">
        <v>161</v>
      </c>
      <c r="B169" s="531" t="s">
        <v>585</v>
      </c>
      <c r="C169" s="528" t="s">
        <v>586</v>
      </c>
      <c r="D169" s="450" t="s">
        <v>581</v>
      </c>
      <c r="E169" s="438" t="s">
        <v>578</v>
      </c>
      <c r="F169" s="95" t="s">
        <v>634</v>
      </c>
      <c r="G169" s="493">
        <v>1375</v>
      </c>
      <c r="H169" s="493">
        <v>1375</v>
      </c>
      <c r="I169" s="566">
        <v>275</v>
      </c>
    </row>
    <row r="170" spans="1:9" ht="15">
      <c r="A170" s="15">
        <v>162</v>
      </c>
      <c r="B170" s="531" t="s">
        <v>587</v>
      </c>
      <c r="C170" s="528" t="s">
        <v>583</v>
      </c>
      <c r="D170" s="450" t="s">
        <v>584</v>
      </c>
      <c r="E170" s="438" t="s">
        <v>571</v>
      </c>
      <c r="F170" s="95" t="s">
        <v>634</v>
      </c>
      <c r="G170" s="493">
        <v>1437.5</v>
      </c>
      <c r="H170" s="493">
        <v>1437.5</v>
      </c>
      <c r="I170" s="566">
        <v>287.5</v>
      </c>
    </row>
    <row r="171" spans="1:9" ht="15">
      <c r="A171" s="15">
        <v>163</v>
      </c>
      <c r="B171" s="526" t="s">
        <v>519</v>
      </c>
      <c r="C171" s="526" t="s">
        <v>520</v>
      </c>
      <c r="D171" s="431" t="s">
        <v>521</v>
      </c>
      <c r="E171" s="438" t="s">
        <v>522</v>
      </c>
      <c r="F171" s="95" t="s">
        <v>634</v>
      </c>
      <c r="G171" s="493">
        <v>2500</v>
      </c>
      <c r="H171" s="493">
        <v>2500</v>
      </c>
      <c r="I171" s="566">
        <v>500</v>
      </c>
    </row>
    <row r="172" spans="1:9" ht="15">
      <c r="A172" s="15">
        <v>164</v>
      </c>
      <c r="B172" s="526" t="s">
        <v>523</v>
      </c>
      <c r="C172" s="526" t="s">
        <v>524</v>
      </c>
      <c r="D172" s="435" t="s">
        <v>525</v>
      </c>
      <c r="E172" s="438" t="s">
        <v>526</v>
      </c>
      <c r="F172" s="95" t="s">
        <v>634</v>
      </c>
      <c r="G172" s="493">
        <v>2000</v>
      </c>
      <c r="H172" s="493">
        <v>2000</v>
      </c>
      <c r="I172" s="566">
        <v>400</v>
      </c>
    </row>
    <row r="173" spans="1:9" ht="15">
      <c r="A173" s="15">
        <v>165</v>
      </c>
      <c r="B173" s="526" t="s">
        <v>527</v>
      </c>
      <c r="C173" s="526" t="s">
        <v>528</v>
      </c>
      <c r="D173" s="435" t="s">
        <v>529</v>
      </c>
      <c r="E173" s="436" t="s">
        <v>633</v>
      </c>
      <c r="F173" s="95" t="s">
        <v>634</v>
      </c>
      <c r="G173" s="493">
        <v>382.65</v>
      </c>
      <c r="H173" s="493">
        <v>382.65</v>
      </c>
      <c r="I173" s="566">
        <v>75</v>
      </c>
    </row>
    <row r="174" spans="1:9" ht="15">
      <c r="A174" s="15">
        <v>166</v>
      </c>
      <c r="B174" s="526" t="s">
        <v>531</v>
      </c>
      <c r="C174" s="526" t="s">
        <v>532</v>
      </c>
      <c r="D174" s="435" t="s">
        <v>533</v>
      </c>
      <c r="E174" s="438" t="s">
        <v>534</v>
      </c>
      <c r="F174" s="95" t="s">
        <v>634</v>
      </c>
      <c r="G174" s="493">
        <v>3188.78</v>
      </c>
      <c r="H174" s="493">
        <v>3188.78</v>
      </c>
      <c r="I174" s="566">
        <v>625</v>
      </c>
    </row>
    <row r="175" spans="1:9" ht="15">
      <c r="A175" s="15">
        <v>167</v>
      </c>
      <c r="B175" s="526" t="s">
        <v>537</v>
      </c>
      <c r="C175" s="526" t="s">
        <v>538</v>
      </c>
      <c r="D175" s="435" t="s">
        <v>539</v>
      </c>
      <c r="E175" s="438" t="s">
        <v>526</v>
      </c>
      <c r="F175" s="95" t="s">
        <v>634</v>
      </c>
      <c r="G175" s="493">
        <v>687.5</v>
      </c>
      <c r="H175" s="493">
        <v>687.5</v>
      </c>
      <c r="I175" s="566">
        <v>137.5</v>
      </c>
    </row>
    <row r="176" spans="1:9" ht="15">
      <c r="A176" s="15">
        <v>168</v>
      </c>
      <c r="B176" s="526" t="s">
        <v>540</v>
      </c>
      <c r="C176" s="526" t="s">
        <v>541</v>
      </c>
      <c r="D176" s="435" t="s">
        <v>542</v>
      </c>
      <c r="E176" s="438" t="s">
        <v>526</v>
      </c>
      <c r="F176" s="95" t="s">
        <v>634</v>
      </c>
      <c r="G176" s="510">
        <v>687.5</v>
      </c>
      <c r="H176" s="510">
        <v>687.5</v>
      </c>
      <c r="I176" s="566">
        <v>134.75</v>
      </c>
    </row>
    <row r="177" spans="1:9" ht="15">
      <c r="A177" s="15">
        <v>169</v>
      </c>
      <c r="B177" s="530" t="s">
        <v>543</v>
      </c>
      <c r="C177" s="530" t="s">
        <v>544</v>
      </c>
      <c r="D177" s="435" t="s">
        <v>545</v>
      </c>
      <c r="E177" s="515" t="s">
        <v>546</v>
      </c>
      <c r="F177" s="95" t="s">
        <v>634</v>
      </c>
      <c r="G177" s="502">
        <v>1250</v>
      </c>
      <c r="H177" s="502">
        <v>1250</v>
      </c>
      <c r="I177" s="566">
        <v>250</v>
      </c>
    </row>
    <row r="178" spans="1:9" ht="15">
      <c r="A178" s="15">
        <v>170</v>
      </c>
      <c r="B178" s="531" t="s">
        <v>547</v>
      </c>
      <c r="C178" s="531" t="s">
        <v>548</v>
      </c>
      <c r="D178" s="435" t="s">
        <v>549</v>
      </c>
      <c r="E178" s="438" t="s">
        <v>550</v>
      </c>
      <c r="F178" s="95" t="s">
        <v>634</v>
      </c>
      <c r="G178" s="493">
        <v>1250</v>
      </c>
      <c r="H178" s="493">
        <v>1250</v>
      </c>
      <c r="I178" s="566">
        <v>250</v>
      </c>
    </row>
    <row r="179" spans="1:9" ht="15">
      <c r="A179" s="15">
        <v>171</v>
      </c>
      <c r="B179" s="532" t="s">
        <v>551</v>
      </c>
      <c r="C179" s="532" t="s">
        <v>552</v>
      </c>
      <c r="D179" s="435" t="s">
        <v>553</v>
      </c>
      <c r="E179" s="438" t="s">
        <v>633</v>
      </c>
      <c r="F179" s="95" t="s">
        <v>634</v>
      </c>
      <c r="G179" s="493">
        <v>1000</v>
      </c>
      <c r="H179" s="493">
        <v>1000</v>
      </c>
      <c r="I179" s="566">
        <v>200</v>
      </c>
    </row>
    <row r="180" spans="1:9" ht="15">
      <c r="A180" s="15">
        <v>172</v>
      </c>
      <c r="B180" s="532" t="s">
        <v>554</v>
      </c>
      <c r="C180" s="532" t="s">
        <v>555</v>
      </c>
      <c r="D180" s="435" t="s">
        <v>556</v>
      </c>
      <c r="E180" s="438" t="s">
        <v>557</v>
      </c>
      <c r="F180" s="95" t="s">
        <v>634</v>
      </c>
      <c r="G180" s="504">
        <v>1020.4</v>
      </c>
      <c r="H180" s="504">
        <v>1020.4</v>
      </c>
      <c r="I180" s="566">
        <v>200</v>
      </c>
    </row>
    <row r="181" spans="1:9" ht="15">
      <c r="A181" s="15">
        <v>173</v>
      </c>
      <c r="B181" s="532" t="s">
        <v>558</v>
      </c>
      <c r="C181" s="532" t="s">
        <v>559</v>
      </c>
      <c r="D181" s="435" t="s">
        <v>560</v>
      </c>
      <c r="E181" s="438" t="s">
        <v>637</v>
      </c>
      <c r="F181" s="95" t="s">
        <v>634</v>
      </c>
      <c r="G181" s="493">
        <v>625</v>
      </c>
      <c r="H181" s="493">
        <v>625</v>
      </c>
      <c r="I181" s="566">
        <v>125</v>
      </c>
    </row>
    <row r="182" spans="1:9" ht="15">
      <c r="A182" s="15">
        <v>174</v>
      </c>
      <c r="B182" s="531" t="s">
        <v>562</v>
      </c>
      <c r="C182" s="531" t="s">
        <v>563</v>
      </c>
      <c r="D182" s="435" t="s">
        <v>564</v>
      </c>
      <c r="E182" s="438" t="s">
        <v>637</v>
      </c>
      <c r="F182" s="95" t="s">
        <v>634</v>
      </c>
      <c r="G182" s="493">
        <v>510.2</v>
      </c>
      <c r="H182" s="493">
        <v>510.2</v>
      </c>
      <c r="I182" s="566">
        <v>100</v>
      </c>
    </row>
    <row r="183" spans="1:9" ht="15">
      <c r="A183" s="15">
        <v>175</v>
      </c>
      <c r="B183" s="531" t="s">
        <v>558</v>
      </c>
      <c r="C183" s="531" t="s">
        <v>565</v>
      </c>
      <c r="D183" s="435" t="s">
        <v>566</v>
      </c>
      <c r="E183" s="438" t="s">
        <v>638</v>
      </c>
      <c r="F183" s="95" t="s">
        <v>634</v>
      </c>
      <c r="G183" s="493">
        <v>2040.8</v>
      </c>
      <c r="H183" s="493">
        <v>2040.8</v>
      </c>
      <c r="I183" s="566">
        <v>400</v>
      </c>
    </row>
    <row r="184" spans="1:9" ht="15">
      <c r="A184" s="15">
        <v>176</v>
      </c>
      <c r="B184" s="531" t="s">
        <v>568</v>
      </c>
      <c r="C184" s="531" t="s">
        <v>569</v>
      </c>
      <c r="D184" s="435" t="s">
        <v>570</v>
      </c>
      <c r="E184" s="438" t="s">
        <v>571</v>
      </c>
      <c r="F184" s="95" t="s">
        <v>634</v>
      </c>
      <c r="G184" s="493">
        <v>1250</v>
      </c>
      <c r="H184" s="493">
        <v>1250</v>
      </c>
      <c r="I184" s="566">
        <v>245</v>
      </c>
    </row>
    <row r="185" spans="1:9" ht="15">
      <c r="A185" s="15">
        <v>177</v>
      </c>
      <c r="B185" s="531" t="s">
        <v>585</v>
      </c>
      <c r="C185" s="531" t="s">
        <v>586</v>
      </c>
      <c r="D185" s="450" t="s">
        <v>581</v>
      </c>
      <c r="E185" s="438" t="s">
        <v>578</v>
      </c>
      <c r="F185" s="95" t="s">
        <v>634</v>
      </c>
      <c r="G185" s="493">
        <v>1375</v>
      </c>
      <c r="H185" s="493">
        <v>1375</v>
      </c>
      <c r="I185" s="566">
        <v>275</v>
      </c>
    </row>
    <row r="186" spans="1:9" ht="15">
      <c r="A186" s="15">
        <v>178</v>
      </c>
      <c r="B186" s="531" t="s">
        <v>587</v>
      </c>
      <c r="C186" s="531" t="s">
        <v>583</v>
      </c>
      <c r="D186" s="450" t="s">
        <v>584</v>
      </c>
      <c r="E186" s="438" t="s">
        <v>571</v>
      </c>
      <c r="F186" s="95" t="s">
        <v>634</v>
      </c>
      <c r="G186" s="493">
        <v>1250</v>
      </c>
      <c r="H186" s="493">
        <v>1250</v>
      </c>
      <c r="I186" s="566">
        <v>250</v>
      </c>
    </row>
    <row r="187" spans="1:9" ht="15">
      <c r="A187" s="15">
        <v>179</v>
      </c>
      <c r="B187" s="526" t="s">
        <v>519</v>
      </c>
      <c r="C187" s="526" t="s">
        <v>520</v>
      </c>
      <c r="D187" s="431" t="s">
        <v>521</v>
      </c>
      <c r="E187" s="438" t="s">
        <v>522</v>
      </c>
      <c r="F187" s="95" t="s">
        <v>634</v>
      </c>
      <c r="G187" s="493">
        <v>3125</v>
      </c>
      <c r="H187" s="493">
        <v>3125</v>
      </c>
      <c r="I187" s="566">
        <v>625</v>
      </c>
    </row>
    <row r="188" spans="1:9" ht="15">
      <c r="A188" s="15">
        <v>180</v>
      </c>
      <c r="B188" s="525" t="s">
        <v>523</v>
      </c>
      <c r="C188" s="526" t="s">
        <v>524</v>
      </c>
      <c r="D188" s="435" t="s">
        <v>525</v>
      </c>
      <c r="E188" s="438" t="s">
        <v>526</v>
      </c>
      <c r="F188" s="95" t="s">
        <v>634</v>
      </c>
      <c r="G188" s="493">
        <v>1000</v>
      </c>
      <c r="H188" s="493">
        <v>1000</v>
      </c>
      <c r="I188" s="566">
        <v>200</v>
      </c>
    </row>
    <row r="189" spans="1:9" ht="15">
      <c r="A189" s="15">
        <v>181</v>
      </c>
      <c r="B189" s="525" t="s">
        <v>527</v>
      </c>
      <c r="C189" s="526" t="s">
        <v>528</v>
      </c>
      <c r="D189" s="435" t="s">
        <v>529</v>
      </c>
      <c r="E189" s="436" t="s">
        <v>633</v>
      </c>
      <c r="F189" s="95" t="s">
        <v>634</v>
      </c>
      <c r="G189" s="493">
        <v>382.65</v>
      </c>
      <c r="H189" s="493">
        <v>382.65</v>
      </c>
      <c r="I189" s="566">
        <v>75</v>
      </c>
    </row>
    <row r="190" spans="1:9" ht="15">
      <c r="A190" s="15">
        <v>182</v>
      </c>
      <c r="B190" s="526" t="s">
        <v>531</v>
      </c>
      <c r="C190" s="526" t="s">
        <v>532</v>
      </c>
      <c r="D190" s="435" t="s">
        <v>533</v>
      </c>
      <c r="E190" s="438" t="s">
        <v>534</v>
      </c>
      <c r="F190" s="95" t="s">
        <v>634</v>
      </c>
      <c r="G190" s="493">
        <v>2551.02</v>
      </c>
      <c r="H190" s="493">
        <v>2551.02</v>
      </c>
      <c r="I190" s="566">
        <v>500</v>
      </c>
    </row>
    <row r="191" spans="1:9" ht="15">
      <c r="A191" s="15">
        <v>183</v>
      </c>
      <c r="B191" s="525" t="s">
        <v>537</v>
      </c>
      <c r="C191" s="526" t="s">
        <v>538</v>
      </c>
      <c r="D191" s="435" t="s">
        <v>539</v>
      </c>
      <c r="E191" s="438" t="s">
        <v>526</v>
      </c>
      <c r="F191" s="95" t="s">
        <v>634</v>
      </c>
      <c r="G191" s="493">
        <v>687.5</v>
      </c>
      <c r="H191" s="493">
        <v>687.5</v>
      </c>
      <c r="I191" s="566">
        <v>137.5</v>
      </c>
    </row>
    <row r="192" spans="1:9" ht="15">
      <c r="A192" s="15">
        <v>184</v>
      </c>
      <c r="B192" s="525" t="s">
        <v>540</v>
      </c>
      <c r="C192" s="526" t="s">
        <v>541</v>
      </c>
      <c r="D192" s="435" t="s">
        <v>542</v>
      </c>
      <c r="E192" s="438" t="s">
        <v>526</v>
      </c>
      <c r="F192" s="95" t="s">
        <v>634</v>
      </c>
      <c r="G192" s="510">
        <v>687.5</v>
      </c>
      <c r="H192" s="510">
        <v>687.5</v>
      </c>
      <c r="I192" s="566">
        <v>134.75</v>
      </c>
    </row>
    <row r="193" spans="1:9" ht="15">
      <c r="A193" s="15">
        <v>185</v>
      </c>
      <c r="B193" s="527" t="s">
        <v>543</v>
      </c>
      <c r="C193" s="530" t="s">
        <v>544</v>
      </c>
      <c r="D193" s="435" t="s">
        <v>545</v>
      </c>
      <c r="E193" s="515" t="s">
        <v>546</v>
      </c>
      <c r="F193" s="95" t="s">
        <v>634</v>
      </c>
      <c r="G193" s="502">
        <v>1250</v>
      </c>
      <c r="H193" s="502">
        <v>1250</v>
      </c>
      <c r="I193" s="566">
        <v>250</v>
      </c>
    </row>
    <row r="194" spans="1:9" ht="15">
      <c r="A194" s="15">
        <v>186</v>
      </c>
      <c r="B194" s="528" t="s">
        <v>547</v>
      </c>
      <c r="C194" s="531" t="s">
        <v>548</v>
      </c>
      <c r="D194" s="435" t="s">
        <v>549</v>
      </c>
      <c r="E194" s="438" t="s">
        <v>550</v>
      </c>
      <c r="F194" s="95" t="s">
        <v>634</v>
      </c>
      <c r="G194" s="493">
        <v>1650</v>
      </c>
      <c r="H194" s="493">
        <v>1650</v>
      </c>
      <c r="I194" s="566">
        <v>330</v>
      </c>
    </row>
    <row r="195" spans="1:9" ht="15">
      <c r="A195" s="15">
        <v>187</v>
      </c>
      <c r="B195" s="529" t="s">
        <v>551</v>
      </c>
      <c r="C195" s="532" t="s">
        <v>552</v>
      </c>
      <c r="D195" s="435" t="s">
        <v>553</v>
      </c>
      <c r="E195" s="438" t="s">
        <v>633</v>
      </c>
      <c r="F195" s="95" t="s">
        <v>634</v>
      </c>
      <c r="G195" s="493">
        <v>1000</v>
      </c>
      <c r="H195" s="493">
        <v>1000</v>
      </c>
      <c r="I195" s="566">
        <v>200</v>
      </c>
    </row>
    <row r="196" spans="1:9" ht="15">
      <c r="A196" s="15">
        <v>188</v>
      </c>
      <c r="B196" s="529" t="s">
        <v>554</v>
      </c>
      <c r="C196" s="532" t="s">
        <v>555</v>
      </c>
      <c r="D196" s="435" t="s">
        <v>556</v>
      </c>
      <c r="E196" s="438" t="s">
        <v>557</v>
      </c>
      <c r="F196" s="95" t="s">
        <v>634</v>
      </c>
      <c r="G196" s="504">
        <v>1020.4</v>
      </c>
      <c r="H196" s="504">
        <v>1020.4</v>
      </c>
      <c r="I196" s="566">
        <v>200</v>
      </c>
    </row>
    <row r="197" spans="1:9" ht="15">
      <c r="A197" s="15">
        <v>189</v>
      </c>
      <c r="B197" s="529" t="s">
        <v>558</v>
      </c>
      <c r="C197" s="532" t="s">
        <v>559</v>
      </c>
      <c r="D197" s="435" t="s">
        <v>560</v>
      </c>
      <c r="E197" s="438" t="s">
        <v>637</v>
      </c>
      <c r="F197" s="95" t="s">
        <v>634</v>
      </c>
      <c r="G197" s="493">
        <v>625</v>
      </c>
      <c r="H197" s="493">
        <v>625</v>
      </c>
      <c r="I197" s="566">
        <v>125</v>
      </c>
    </row>
    <row r="198" spans="1:9" ht="15">
      <c r="A198" s="15">
        <v>190</v>
      </c>
      <c r="B198" s="528" t="s">
        <v>562</v>
      </c>
      <c r="C198" s="531" t="s">
        <v>563</v>
      </c>
      <c r="D198" s="435" t="s">
        <v>564</v>
      </c>
      <c r="E198" s="438" t="s">
        <v>637</v>
      </c>
      <c r="F198" s="95" t="s">
        <v>634</v>
      </c>
      <c r="G198" s="493">
        <v>510.2</v>
      </c>
      <c r="H198" s="493">
        <v>510.2</v>
      </c>
      <c r="I198" s="566">
        <v>100</v>
      </c>
    </row>
    <row r="199" spans="1:9" ht="15">
      <c r="A199" s="15">
        <v>191</v>
      </c>
      <c r="B199" s="528" t="s">
        <v>558</v>
      </c>
      <c r="C199" s="531" t="s">
        <v>565</v>
      </c>
      <c r="D199" s="435" t="s">
        <v>566</v>
      </c>
      <c r="E199" s="438" t="s">
        <v>638</v>
      </c>
      <c r="F199" s="95" t="s">
        <v>634</v>
      </c>
      <c r="G199" s="493">
        <v>2040.8</v>
      </c>
      <c r="H199" s="493">
        <v>2040.8</v>
      </c>
      <c r="I199" s="566">
        <v>400</v>
      </c>
    </row>
    <row r="200" spans="1:9" ht="15">
      <c r="A200" s="15">
        <v>192</v>
      </c>
      <c r="B200" s="528" t="s">
        <v>568</v>
      </c>
      <c r="C200" s="531" t="s">
        <v>569</v>
      </c>
      <c r="D200" s="435" t="s">
        <v>570</v>
      </c>
      <c r="E200" s="438" t="s">
        <v>571</v>
      </c>
      <c r="F200" s="95" t="s">
        <v>634</v>
      </c>
      <c r="G200" s="493">
        <v>1250</v>
      </c>
      <c r="H200" s="493">
        <v>1250</v>
      </c>
      <c r="I200" s="566">
        <v>245</v>
      </c>
    </row>
    <row r="201" spans="1:9" ht="15">
      <c r="A201" s="15">
        <v>193</v>
      </c>
      <c r="B201" s="528" t="s">
        <v>585</v>
      </c>
      <c r="C201" s="531" t="s">
        <v>586</v>
      </c>
      <c r="D201" s="450" t="s">
        <v>581</v>
      </c>
      <c r="E201" s="438" t="s">
        <v>578</v>
      </c>
      <c r="F201" s="95" t="s">
        <v>634</v>
      </c>
      <c r="G201" s="493">
        <v>1375</v>
      </c>
      <c r="H201" s="493">
        <v>1375</v>
      </c>
      <c r="I201" s="566">
        <v>275</v>
      </c>
    </row>
    <row r="202" spans="1:9" ht="15">
      <c r="A202" s="15">
        <v>194</v>
      </c>
      <c r="B202" s="533" t="s">
        <v>587</v>
      </c>
      <c r="C202" s="534" t="s">
        <v>583</v>
      </c>
      <c r="D202" s="450" t="s">
        <v>584</v>
      </c>
      <c r="E202" s="438" t="s">
        <v>571</v>
      </c>
      <c r="F202" s="95" t="s">
        <v>634</v>
      </c>
      <c r="G202" s="497">
        <v>1250</v>
      </c>
      <c r="H202" s="497">
        <v>1250</v>
      </c>
      <c r="I202" s="566">
        <v>250</v>
      </c>
    </row>
    <row r="203" spans="1:9" ht="15">
      <c r="A203" s="15">
        <v>195</v>
      </c>
      <c r="B203" s="525" t="s">
        <v>519</v>
      </c>
      <c r="C203" s="526" t="s">
        <v>520</v>
      </c>
      <c r="D203" s="431" t="s">
        <v>521</v>
      </c>
      <c r="E203" s="438" t="s">
        <v>522</v>
      </c>
      <c r="F203" s="95" t="s">
        <v>634</v>
      </c>
      <c r="G203" s="493">
        <v>1250</v>
      </c>
      <c r="H203" s="493">
        <v>1250</v>
      </c>
      <c r="I203" s="566">
        <v>250</v>
      </c>
    </row>
    <row r="204" spans="1:9" ht="15">
      <c r="A204" s="15">
        <v>196</v>
      </c>
      <c r="B204" s="525" t="s">
        <v>523</v>
      </c>
      <c r="C204" s="526" t="s">
        <v>524</v>
      </c>
      <c r="D204" s="435" t="s">
        <v>525</v>
      </c>
      <c r="E204" s="438" t="s">
        <v>526</v>
      </c>
      <c r="F204" s="95" t="s">
        <v>634</v>
      </c>
      <c r="G204" s="493">
        <v>1000</v>
      </c>
      <c r="H204" s="493">
        <v>1000</v>
      </c>
      <c r="I204" s="566">
        <v>200</v>
      </c>
    </row>
    <row r="205" spans="1:9" ht="15">
      <c r="A205" s="15">
        <v>197</v>
      </c>
      <c r="B205" s="525" t="s">
        <v>527</v>
      </c>
      <c r="C205" s="526" t="s">
        <v>528</v>
      </c>
      <c r="D205" s="435" t="s">
        <v>529</v>
      </c>
      <c r="E205" s="436" t="s">
        <v>633</v>
      </c>
      <c r="F205" s="95" t="s">
        <v>634</v>
      </c>
      <c r="G205" s="493">
        <v>382.65</v>
      </c>
      <c r="H205" s="493">
        <v>382.65</v>
      </c>
      <c r="I205" s="566">
        <v>75</v>
      </c>
    </row>
    <row r="206" spans="1:9" ht="15">
      <c r="A206" s="15">
        <v>198</v>
      </c>
      <c r="B206" s="526" t="s">
        <v>531</v>
      </c>
      <c r="C206" s="526" t="s">
        <v>532</v>
      </c>
      <c r="D206" s="435" t="s">
        <v>533</v>
      </c>
      <c r="E206" s="438" t="s">
        <v>534</v>
      </c>
      <c r="F206" s="95" t="s">
        <v>634</v>
      </c>
      <c r="G206" s="493">
        <v>2551.02</v>
      </c>
      <c r="H206" s="493">
        <v>2551.02</v>
      </c>
      <c r="I206" s="566">
        <v>500</v>
      </c>
    </row>
    <row r="207" spans="1:9" ht="15">
      <c r="A207" s="15">
        <v>199</v>
      </c>
      <c r="B207" s="525" t="s">
        <v>537</v>
      </c>
      <c r="C207" s="526" t="s">
        <v>538</v>
      </c>
      <c r="D207" s="435" t="s">
        <v>539</v>
      </c>
      <c r="E207" s="438" t="s">
        <v>526</v>
      </c>
      <c r="F207" s="95" t="s">
        <v>634</v>
      </c>
      <c r="G207" s="493">
        <v>687.5</v>
      </c>
      <c r="H207" s="493">
        <v>687.5</v>
      </c>
      <c r="I207" s="566">
        <v>137.5</v>
      </c>
    </row>
    <row r="208" spans="1:9" ht="15">
      <c r="A208" s="15">
        <v>200</v>
      </c>
      <c r="B208" s="525" t="s">
        <v>540</v>
      </c>
      <c r="C208" s="526" t="s">
        <v>541</v>
      </c>
      <c r="D208" s="435" t="s">
        <v>542</v>
      </c>
      <c r="E208" s="438" t="s">
        <v>526</v>
      </c>
      <c r="F208" s="95" t="s">
        <v>634</v>
      </c>
      <c r="G208" s="503">
        <v>687.5</v>
      </c>
      <c r="H208" s="503">
        <v>687.5</v>
      </c>
      <c r="I208" s="566">
        <v>134.75</v>
      </c>
    </row>
    <row r="209" spans="1:9" ht="15">
      <c r="A209" s="15">
        <v>201</v>
      </c>
      <c r="B209" s="527" t="s">
        <v>543</v>
      </c>
      <c r="C209" s="530" t="s">
        <v>544</v>
      </c>
      <c r="D209" s="435" t="s">
        <v>545</v>
      </c>
      <c r="E209" s="515" t="s">
        <v>546</v>
      </c>
      <c r="F209" s="95" t="s">
        <v>634</v>
      </c>
      <c r="G209" s="502">
        <v>1250</v>
      </c>
      <c r="H209" s="502">
        <v>1250</v>
      </c>
      <c r="I209" s="566">
        <v>250</v>
      </c>
    </row>
    <row r="210" spans="1:9" ht="15">
      <c r="A210" s="15">
        <v>202</v>
      </c>
      <c r="B210" s="528" t="s">
        <v>547</v>
      </c>
      <c r="C210" s="531" t="s">
        <v>548</v>
      </c>
      <c r="D210" s="435" t="s">
        <v>549</v>
      </c>
      <c r="E210" s="438" t="s">
        <v>550</v>
      </c>
      <c r="F210" s="95" t="s">
        <v>634</v>
      </c>
      <c r="G210" s="493">
        <v>1250</v>
      </c>
      <c r="H210" s="493">
        <v>1250</v>
      </c>
      <c r="I210" s="566">
        <v>250</v>
      </c>
    </row>
    <row r="211" spans="1:9" ht="15">
      <c r="A211" s="15">
        <v>203</v>
      </c>
      <c r="B211" s="529" t="s">
        <v>551</v>
      </c>
      <c r="C211" s="532" t="s">
        <v>552</v>
      </c>
      <c r="D211" s="435" t="s">
        <v>553</v>
      </c>
      <c r="E211" s="438" t="s">
        <v>633</v>
      </c>
      <c r="F211" s="95" t="s">
        <v>634</v>
      </c>
      <c r="G211" s="493">
        <v>1000</v>
      </c>
      <c r="H211" s="493">
        <v>1000</v>
      </c>
      <c r="I211" s="566">
        <v>200</v>
      </c>
    </row>
    <row r="212" spans="1:9" ht="15">
      <c r="A212" s="15">
        <v>204</v>
      </c>
      <c r="B212" s="529" t="s">
        <v>554</v>
      </c>
      <c r="C212" s="532" t="s">
        <v>555</v>
      </c>
      <c r="D212" s="435" t="s">
        <v>556</v>
      </c>
      <c r="E212" s="438" t="s">
        <v>557</v>
      </c>
      <c r="F212" s="95" t="s">
        <v>634</v>
      </c>
      <c r="G212" s="504">
        <v>1020.4</v>
      </c>
      <c r="H212" s="504">
        <v>1020.4</v>
      </c>
      <c r="I212" s="566">
        <v>200</v>
      </c>
    </row>
    <row r="213" spans="1:9" ht="15">
      <c r="A213" s="15">
        <v>205</v>
      </c>
      <c r="B213" s="529" t="s">
        <v>558</v>
      </c>
      <c r="C213" s="532" t="s">
        <v>559</v>
      </c>
      <c r="D213" s="435" t="s">
        <v>560</v>
      </c>
      <c r="E213" s="438" t="s">
        <v>637</v>
      </c>
      <c r="F213" s="95" t="s">
        <v>634</v>
      </c>
      <c r="G213" s="493">
        <v>625</v>
      </c>
      <c r="H213" s="493">
        <v>625</v>
      </c>
      <c r="I213" s="566">
        <v>125</v>
      </c>
    </row>
    <row r="214" spans="1:9" ht="15">
      <c r="A214" s="15">
        <v>206</v>
      </c>
      <c r="B214" s="528" t="s">
        <v>562</v>
      </c>
      <c r="C214" s="531" t="s">
        <v>563</v>
      </c>
      <c r="D214" s="435" t="s">
        <v>564</v>
      </c>
      <c r="E214" s="438" t="s">
        <v>637</v>
      </c>
      <c r="F214" s="95" t="s">
        <v>634</v>
      </c>
      <c r="G214" s="493">
        <v>510.2</v>
      </c>
      <c r="H214" s="493">
        <v>510.2</v>
      </c>
      <c r="I214" s="566">
        <v>100</v>
      </c>
    </row>
    <row r="215" spans="1:9" ht="15">
      <c r="A215" s="15">
        <v>207</v>
      </c>
      <c r="B215" s="528" t="s">
        <v>558</v>
      </c>
      <c r="C215" s="531" t="s">
        <v>565</v>
      </c>
      <c r="D215" s="435" t="s">
        <v>566</v>
      </c>
      <c r="E215" s="438" t="s">
        <v>638</v>
      </c>
      <c r="F215" s="95" t="s">
        <v>634</v>
      </c>
      <c r="G215" s="493">
        <v>2040.8</v>
      </c>
      <c r="H215" s="493">
        <v>2040.8</v>
      </c>
      <c r="I215" s="566">
        <v>400</v>
      </c>
    </row>
    <row r="216" spans="1:9" ht="15">
      <c r="A216" s="15">
        <v>208</v>
      </c>
      <c r="B216" s="528" t="s">
        <v>568</v>
      </c>
      <c r="C216" s="531" t="s">
        <v>569</v>
      </c>
      <c r="D216" s="435" t="s">
        <v>570</v>
      </c>
      <c r="E216" s="438" t="s">
        <v>571</v>
      </c>
      <c r="F216" s="95" t="s">
        <v>634</v>
      </c>
      <c r="G216" s="493">
        <v>1250</v>
      </c>
      <c r="H216" s="493">
        <v>1250</v>
      </c>
      <c r="I216" s="566">
        <v>245</v>
      </c>
    </row>
    <row r="217" spans="1:9" ht="15">
      <c r="A217" s="15">
        <v>209</v>
      </c>
      <c r="B217" s="528" t="s">
        <v>585</v>
      </c>
      <c r="C217" s="531" t="s">
        <v>586</v>
      </c>
      <c r="D217" s="450" t="s">
        <v>581</v>
      </c>
      <c r="E217" s="438" t="s">
        <v>578</v>
      </c>
      <c r="F217" s="95" t="s">
        <v>634</v>
      </c>
      <c r="G217" s="493">
        <v>1375</v>
      </c>
      <c r="H217" s="493">
        <v>1375</v>
      </c>
      <c r="I217" s="566">
        <v>275</v>
      </c>
    </row>
    <row r="218" spans="1:9" ht="15">
      <c r="A218" s="15">
        <v>210</v>
      </c>
      <c r="B218" s="528" t="s">
        <v>587</v>
      </c>
      <c r="C218" s="531" t="s">
        <v>583</v>
      </c>
      <c r="D218" s="450" t="s">
        <v>584</v>
      </c>
      <c r="E218" s="438" t="s">
        <v>571</v>
      </c>
      <c r="F218" s="95" t="s">
        <v>634</v>
      </c>
      <c r="G218" s="493">
        <v>1250</v>
      </c>
      <c r="H218" s="493">
        <v>1250</v>
      </c>
      <c r="I218" s="566">
        <v>250</v>
      </c>
    </row>
    <row r="219" spans="1:9" ht="15">
      <c r="A219" s="95"/>
      <c r="B219" s="516"/>
      <c r="C219" s="516"/>
      <c r="D219" s="84"/>
      <c r="E219" s="516"/>
      <c r="F219" s="95"/>
      <c r="G219" s="4"/>
      <c r="H219" s="4"/>
      <c r="I219" s="569"/>
    </row>
    <row r="220" spans="1:9" ht="15">
      <c r="A220" s="95"/>
      <c r="B220" s="516"/>
      <c r="C220" s="516"/>
      <c r="D220" s="84"/>
      <c r="E220" s="516"/>
      <c r="F220" s="95"/>
      <c r="G220" s="535">
        <f>SUM(G9:G219)</f>
        <v>263297.17999999993</v>
      </c>
      <c r="H220" s="535">
        <f>SUM(H9:H219)</f>
        <v>263297.17999999993</v>
      </c>
      <c r="I220" s="569">
        <f>SUM(I9:I219)</f>
        <v>52103.989999999991</v>
      </c>
    </row>
    <row r="221" spans="1:9" ht="15">
      <c r="A221" s="95"/>
      <c r="B221" s="605" t="s">
        <v>847</v>
      </c>
      <c r="C221" s="606"/>
      <c r="D221" s="95"/>
      <c r="E221" s="461"/>
      <c r="F221" s="95"/>
      <c r="G221" s="494">
        <v>5145.97</v>
      </c>
      <c r="H221" s="494">
        <f>G221</f>
        <v>5145.97</v>
      </c>
      <c r="I221" s="568"/>
    </row>
    <row r="222" spans="1:9" ht="15">
      <c r="A222" s="95"/>
      <c r="B222" s="605" t="s">
        <v>589</v>
      </c>
      <c r="C222" s="606"/>
      <c r="D222" s="458"/>
      <c r="E222" s="95"/>
      <c r="F222" s="95"/>
      <c r="G222" s="537">
        <f>'[2]ფორმა 5.2'!$G$29+'[3]ფორმა 5.2'!$G$14</f>
        <v>42800</v>
      </c>
      <c r="H222" s="535">
        <f>G222</f>
        <v>42800</v>
      </c>
      <c r="I222" s="569">
        <f>'[2]ფორმა 5.2'!$I$29+'[3]ფორმა 5.2'!$I$14</f>
        <v>8433.6</v>
      </c>
    </row>
    <row r="223" spans="1:9" ht="15">
      <c r="A223" s="95"/>
      <c r="B223" s="516"/>
      <c r="C223" s="516"/>
      <c r="D223" s="84"/>
      <c r="E223" s="516"/>
      <c r="F223" s="95"/>
      <c r="G223" s="4"/>
      <c r="H223" s="4"/>
      <c r="I223" s="569"/>
    </row>
    <row r="224" spans="1:9" ht="15">
      <c r="A224" s="95"/>
      <c r="B224" s="516"/>
      <c r="C224" s="516"/>
      <c r="D224" s="84"/>
      <c r="E224" s="516"/>
      <c r="F224" s="95"/>
      <c r="G224" s="4"/>
      <c r="H224" s="4"/>
      <c r="I224" s="569"/>
    </row>
    <row r="225" spans="1:9" ht="15">
      <c r="A225" s="95"/>
      <c r="B225" s="516"/>
      <c r="C225" s="516"/>
      <c r="D225" s="84"/>
      <c r="E225" s="516"/>
      <c r="F225" s="95"/>
      <c r="G225" s="4"/>
      <c r="H225" s="4"/>
      <c r="I225" s="569"/>
    </row>
    <row r="226" spans="1:9" ht="15">
      <c r="A226" s="84" t="s">
        <v>271</v>
      </c>
      <c r="B226" s="516"/>
      <c r="C226" s="516"/>
      <c r="D226" s="84"/>
      <c r="E226" s="516"/>
      <c r="F226" s="95"/>
      <c r="G226" s="4"/>
      <c r="H226" s="4"/>
      <c r="I226" s="569"/>
    </row>
    <row r="227" spans="1:9" ht="15">
      <c r="A227" s="84"/>
      <c r="B227" s="517"/>
      <c r="C227" s="517"/>
      <c r="D227" s="96"/>
      <c r="E227" s="517"/>
      <c r="F227" s="84" t="s">
        <v>421</v>
      </c>
      <c r="G227" s="539">
        <f>G220+G221+G222</f>
        <v>311243.14999999991</v>
      </c>
      <c r="H227" s="539">
        <f>H220+H221+H222</f>
        <v>311243.14999999991</v>
      </c>
      <c r="I227" s="570">
        <f>I220+I221+I222</f>
        <v>60537.589999999989</v>
      </c>
    </row>
    <row r="228" spans="1:9" ht="15">
      <c r="A228" s="210"/>
      <c r="B228" s="518"/>
      <c r="C228" s="518"/>
      <c r="D228" s="210"/>
      <c r="E228" s="518"/>
      <c r="F228" s="210"/>
      <c r="G228" s="181"/>
      <c r="H228" s="506"/>
      <c r="I228" s="571"/>
    </row>
    <row r="229" spans="1:9" ht="15">
      <c r="A229" s="211" t="s">
        <v>411</v>
      </c>
      <c r="B229" s="520"/>
      <c r="C229" s="518"/>
      <c r="D229" s="210"/>
      <c r="E229" s="518"/>
      <c r="F229" s="210"/>
      <c r="G229" s="181"/>
      <c r="H229" s="506"/>
      <c r="I229" s="571"/>
    </row>
    <row r="230" spans="1:9" ht="15">
      <c r="A230" s="211"/>
      <c r="B230" s="520"/>
      <c r="C230" s="518"/>
      <c r="D230" s="210"/>
      <c r="E230" s="518"/>
      <c r="F230" s="210"/>
      <c r="G230" s="181"/>
      <c r="H230" s="506"/>
      <c r="I230" s="571"/>
    </row>
    <row r="231" spans="1:9">
      <c r="A231" s="208"/>
      <c r="B231" s="519"/>
      <c r="C231" s="519"/>
      <c r="D231" s="208"/>
      <c r="E231" s="519"/>
      <c r="F231" s="208"/>
      <c r="G231" s="505"/>
      <c r="H231" s="505"/>
      <c r="I231" s="572"/>
    </row>
    <row r="232" spans="1:9" ht="15">
      <c r="A232" s="185" t="s">
        <v>107</v>
      </c>
      <c r="B232" s="518"/>
      <c r="C232" s="520"/>
      <c r="D232" s="179"/>
      <c r="E232" s="520"/>
      <c r="F232" s="179"/>
      <c r="G232" s="506"/>
      <c r="H232" s="506"/>
      <c r="I232" s="571"/>
    </row>
    <row r="233" spans="1:9" ht="15">
      <c r="A233" s="179"/>
      <c r="B233" s="520"/>
      <c r="C233" s="520"/>
      <c r="D233" s="179"/>
      <c r="E233" s="520"/>
      <c r="F233" s="179"/>
      <c r="G233" s="506"/>
      <c r="H233" s="506"/>
      <c r="I233" s="571"/>
    </row>
    <row r="234" spans="1:9" ht="15">
      <c r="A234" s="179"/>
      <c r="B234" s="520"/>
      <c r="C234" s="520"/>
      <c r="D234" s="179"/>
      <c r="E234" s="521"/>
      <c r="F234" s="183"/>
      <c r="G234" s="507"/>
      <c r="H234" s="506"/>
      <c r="I234" s="571"/>
    </row>
    <row r="235" spans="1:9" ht="15">
      <c r="A235" s="185"/>
      <c r="B235" s="518"/>
      <c r="C235" s="518" t="s">
        <v>375</v>
      </c>
      <c r="D235" s="185"/>
      <c r="E235" s="518"/>
      <c r="F235" s="185"/>
      <c r="G235" s="181"/>
      <c r="H235" s="506"/>
      <c r="I235" s="571"/>
    </row>
    <row r="236" spans="1:9" ht="15">
      <c r="A236" s="179"/>
      <c r="B236" s="520"/>
      <c r="C236" s="520" t="s">
        <v>374</v>
      </c>
      <c r="D236" s="179"/>
      <c r="E236" s="520"/>
      <c r="F236" s="179"/>
      <c r="G236" s="506"/>
      <c r="H236" s="506"/>
      <c r="I236" s="571"/>
    </row>
    <row r="237" spans="1:9">
      <c r="A237" s="187"/>
      <c r="B237" s="522"/>
      <c r="C237" s="522" t="s">
        <v>139</v>
      </c>
      <c r="D237" s="187"/>
      <c r="E237" s="522"/>
      <c r="F237" s="187"/>
      <c r="G237" s="508"/>
    </row>
  </sheetData>
  <mergeCells count="4">
    <mergeCell ref="I1:J1"/>
    <mergeCell ref="I2:J2"/>
    <mergeCell ref="B221:C221"/>
    <mergeCell ref="B222:C22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9:C15 B25:C25 B27:C33 B44:C44 B46:C53 B64:C65 B68:C74 B88:C94 B105:C111 B119:C125 B136:C142 B154:C160 B171:C176 B187:C192 B203:C208">
      <formula1>1</formula1>
      <formula2>70</formula2>
    </dataValidation>
  </dataValidation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9"/>
  <sheetViews>
    <sheetView view="pageBreakPreview" zoomScale="80" zoomScaleNormal="100" zoomScaleSheetLayoutView="80" workbookViewId="0">
      <selection activeCell="C31" sqref="C31"/>
    </sheetView>
  </sheetViews>
  <sheetFormatPr defaultRowHeight="12.75"/>
  <cols>
    <col min="1" max="1" width="5" customWidth="1"/>
    <col min="2" max="2" width="19.7109375" style="586" customWidth="1"/>
    <col min="3" max="3" width="18.7109375" style="586" customWidth="1"/>
    <col min="4" max="4" width="18.5703125" customWidth="1"/>
    <col min="5" max="5" width="14.7109375" customWidth="1"/>
    <col min="6" max="6" width="15.140625" customWidth="1"/>
    <col min="7" max="7" width="21.5703125" customWidth="1"/>
    <col min="8" max="8" width="12" customWidth="1"/>
    <col min="9" max="9" width="12.7109375" bestFit="1" customWidth="1"/>
  </cols>
  <sheetData>
    <row r="1" spans="1:9" ht="15">
      <c r="A1" s="71" t="s">
        <v>352</v>
      </c>
      <c r="B1" s="511"/>
      <c r="C1" s="511"/>
      <c r="D1" s="74"/>
      <c r="E1" s="74"/>
      <c r="F1" s="74"/>
      <c r="G1" s="601" t="s">
        <v>109</v>
      </c>
      <c r="H1" s="601"/>
      <c r="I1" s="350"/>
    </row>
    <row r="2" spans="1:9" ht="15">
      <c r="A2" s="73" t="s">
        <v>140</v>
      </c>
      <c r="B2" s="511"/>
      <c r="C2" s="511"/>
      <c r="D2" s="74"/>
      <c r="E2" s="74"/>
      <c r="F2" s="74"/>
      <c r="G2" s="599" t="str">
        <f>'ფორმა N1'!K2</f>
        <v>01/01/-2019-31/12/2019</v>
      </c>
      <c r="H2" s="599"/>
      <c r="I2" s="73"/>
    </row>
    <row r="3" spans="1:9" ht="15">
      <c r="A3" s="73"/>
      <c r="B3" s="524"/>
      <c r="C3" s="524"/>
      <c r="D3" s="73"/>
      <c r="E3" s="73"/>
      <c r="F3" s="73"/>
      <c r="G3" s="157"/>
      <c r="H3" s="157"/>
      <c r="I3" s="350"/>
    </row>
    <row r="4" spans="1:9" ht="15">
      <c r="A4" s="74" t="str">
        <f>'ფორმა N2'!A4</f>
        <v>ანგარიშვალდებული პირის დასახელება:</v>
      </c>
      <c r="B4" s="511"/>
      <c r="C4" s="511"/>
      <c r="D4" s="74"/>
      <c r="E4" s="74"/>
      <c r="F4" s="74"/>
      <c r="G4" s="73"/>
      <c r="H4" s="73"/>
      <c r="I4" s="73"/>
    </row>
    <row r="5" spans="1:9" ht="15">
      <c r="A5" s="418" t="str">
        <f>'ფორმა N1'!A5</f>
        <v>პ/გ "ქრისტიან-დემოოკრატიული მოძრაობა"</v>
      </c>
      <c r="B5" s="513"/>
      <c r="C5" s="513"/>
      <c r="D5" s="77"/>
      <c r="E5" s="77"/>
      <c r="F5" s="77"/>
      <c r="G5" s="78"/>
      <c r="H5" s="78"/>
      <c r="I5" s="350"/>
    </row>
    <row r="6" spans="1:9" ht="15">
      <c r="A6" s="74"/>
      <c r="B6" s="511"/>
      <c r="C6" s="511"/>
      <c r="D6" s="74"/>
      <c r="E6" s="74"/>
      <c r="F6" s="74"/>
      <c r="G6" s="73"/>
      <c r="H6" s="73"/>
      <c r="I6" s="73"/>
    </row>
    <row r="7" spans="1:9" ht="15">
      <c r="A7" s="156"/>
      <c r="B7" s="75"/>
      <c r="C7" s="75"/>
      <c r="D7" s="156"/>
      <c r="E7" s="156"/>
      <c r="F7" s="156"/>
      <c r="G7" s="75"/>
      <c r="H7" s="75"/>
      <c r="I7" s="73"/>
    </row>
    <row r="8" spans="1:9" ht="45">
      <c r="A8" s="346" t="s">
        <v>64</v>
      </c>
      <c r="B8" s="76" t="s">
        <v>326</v>
      </c>
      <c r="C8" s="87" t="s">
        <v>327</v>
      </c>
      <c r="D8" s="87" t="s">
        <v>227</v>
      </c>
      <c r="E8" s="87" t="s">
        <v>330</v>
      </c>
      <c r="F8" s="87" t="s">
        <v>329</v>
      </c>
      <c r="G8" s="87" t="s">
        <v>371</v>
      </c>
      <c r="H8" s="76" t="s">
        <v>10</v>
      </c>
      <c r="I8" s="76" t="s">
        <v>9</v>
      </c>
    </row>
    <row r="9" spans="1:9" ht="15">
      <c r="A9" s="347"/>
      <c r="B9" s="438" t="s">
        <v>591</v>
      </c>
      <c r="C9" s="461" t="s">
        <v>548</v>
      </c>
      <c r="D9" s="460" t="s">
        <v>549</v>
      </c>
      <c r="E9" s="461" t="s">
        <v>644</v>
      </c>
      <c r="F9" s="461" t="s">
        <v>592</v>
      </c>
      <c r="G9" s="542" t="s">
        <v>593</v>
      </c>
      <c r="H9" s="494">
        <v>150</v>
      </c>
      <c r="I9" s="462">
        <v>150</v>
      </c>
    </row>
    <row r="10" spans="1:9" ht="15">
      <c r="A10" s="347"/>
      <c r="B10" s="574" t="s">
        <v>594</v>
      </c>
      <c r="C10" s="577" t="s">
        <v>595</v>
      </c>
      <c r="D10" s="450" t="s">
        <v>533</v>
      </c>
      <c r="E10" s="461" t="s">
        <v>644</v>
      </c>
      <c r="F10" s="461" t="s">
        <v>592</v>
      </c>
      <c r="G10" s="542" t="s">
        <v>596</v>
      </c>
      <c r="H10" s="494">
        <v>100</v>
      </c>
      <c r="I10" s="462">
        <f>H10</f>
        <v>100</v>
      </c>
    </row>
    <row r="11" spans="1:9" ht="15">
      <c r="A11" s="347"/>
      <c r="B11" s="574" t="s">
        <v>597</v>
      </c>
      <c r="C11" s="577" t="s">
        <v>565</v>
      </c>
      <c r="D11" s="450" t="s">
        <v>566</v>
      </c>
      <c r="E11" s="461" t="s">
        <v>644</v>
      </c>
      <c r="F11" s="461" t="s">
        <v>592</v>
      </c>
      <c r="G11" s="542" t="s">
        <v>598</v>
      </c>
      <c r="H11" s="494">
        <v>100</v>
      </c>
      <c r="I11" s="462">
        <f t="shared" ref="I11:I13" si="0">H11</f>
        <v>100</v>
      </c>
    </row>
    <row r="12" spans="1:9" ht="15">
      <c r="A12" s="347"/>
      <c r="B12" s="574" t="s">
        <v>599</v>
      </c>
      <c r="C12" s="577" t="s">
        <v>600</v>
      </c>
      <c r="D12" s="431" t="s">
        <v>545</v>
      </c>
      <c r="E12" s="461" t="s">
        <v>644</v>
      </c>
      <c r="F12" s="461" t="s">
        <v>592</v>
      </c>
      <c r="G12" s="542" t="s">
        <v>598</v>
      </c>
      <c r="H12" s="494">
        <v>100</v>
      </c>
      <c r="I12" s="462">
        <f t="shared" si="0"/>
        <v>100</v>
      </c>
    </row>
    <row r="13" spans="1:9" ht="15">
      <c r="A13" s="347"/>
      <c r="B13" s="438" t="s">
        <v>591</v>
      </c>
      <c r="C13" s="461" t="s">
        <v>548</v>
      </c>
      <c r="D13" s="589" t="s">
        <v>549</v>
      </c>
      <c r="E13" s="461" t="s">
        <v>644</v>
      </c>
      <c r="F13" s="461" t="s">
        <v>592</v>
      </c>
      <c r="G13" s="542" t="s">
        <v>601</v>
      </c>
      <c r="H13" s="494">
        <v>100</v>
      </c>
      <c r="I13" s="462">
        <f t="shared" si="0"/>
        <v>100</v>
      </c>
    </row>
    <row r="14" spans="1:9" ht="16.5">
      <c r="A14" s="347"/>
      <c r="B14" s="575" t="s">
        <v>602</v>
      </c>
      <c r="C14" s="576" t="s">
        <v>603</v>
      </c>
      <c r="D14" s="589" t="s">
        <v>515</v>
      </c>
      <c r="E14" s="461" t="s">
        <v>644</v>
      </c>
      <c r="F14" s="461" t="s">
        <v>592</v>
      </c>
      <c r="G14" s="542" t="s">
        <v>604</v>
      </c>
      <c r="H14" s="466">
        <v>50</v>
      </c>
      <c r="I14" s="466">
        <f>H14</f>
        <v>50</v>
      </c>
    </row>
    <row r="15" spans="1:9" ht="16.5">
      <c r="A15" s="347"/>
      <c r="B15" s="576" t="s">
        <v>605</v>
      </c>
      <c r="C15" s="576" t="s">
        <v>606</v>
      </c>
      <c r="D15" s="589" t="s">
        <v>607</v>
      </c>
      <c r="E15" s="461" t="s">
        <v>644</v>
      </c>
      <c r="F15" s="461" t="s">
        <v>592</v>
      </c>
      <c r="G15" s="542" t="s">
        <v>596</v>
      </c>
      <c r="H15" s="466">
        <v>100</v>
      </c>
      <c r="I15" s="466">
        <f>H15</f>
        <v>100</v>
      </c>
    </row>
    <row r="16" spans="1:9" ht="16.5">
      <c r="A16" s="347"/>
      <c r="B16" s="576" t="s">
        <v>554</v>
      </c>
      <c r="C16" s="576" t="s">
        <v>608</v>
      </c>
      <c r="D16" s="589" t="s">
        <v>609</v>
      </c>
      <c r="E16" s="461" t="s">
        <v>644</v>
      </c>
      <c r="F16" s="461" t="s">
        <v>592</v>
      </c>
      <c r="G16" s="542" t="s">
        <v>596</v>
      </c>
      <c r="H16" s="466">
        <v>100</v>
      </c>
      <c r="I16" s="466">
        <f>H16</f>
        <v>100</v>
      </c>
    </row>
    <row r="17" spans="1:9" ht="15">
      <c r="A17" s="347"/>
      <c r="B17" s="577" t="s">
        <v>597</v>
      </c>
      <c r="C17" s="577" t="s">
        <v>610</v>
      </c>
      <c r="D17" s="450" t="s">
        <v>560</v>
      </c>
      <c r="E17" s="461" t="s">
        <v>644</v>
      </c>
      <c r="F17" s="461" t="s">
        <v>592</v>
      </c>
      <c r="G17" s="542" t="s">
        <v>611</v>
      </c>
      <c r="H17" s="467">
        <v>130</v>
      </c>
      <c r="I17" s="467">
        <v>130</v>
      </c>
    </row>
    <row r="18" spans="1:9" ht="15">
      <c r="A18" s="347"/>
      <c r="B18" s="577" t="s">
        <v>599</v>
      </c>
      <c r="C18" s="577" t="s">
        <v>600</v>
      </c>
      <c r="D18" s="431" t="s">
        <v>545</v>
      </c>
      <c r="E18" s="461" t="s">
        <v>644</v>
      </c>
      <c r="F18" s="461" t="s">
        <v>592</v>
      </c>
      <c r="G18" s="542" t="s">
        <v>611</v>
      </c>
      <c r="H18" s="467">
        <v>130</v>
      </c>
      <c r="I18" s="467">
        <v>130</v>
      </c>
    </row>
    <row r="19" spans="1:9" ht="15">
      <c r="A19" s="347"/>
      <c r="B19" s="577" t="s">
        <v>597</v>
      </c>
      <c r="C19" s="577" t="s">
        <v>610</v>
      </c>
      <c r="D19" s="450" t="s">
        <v>560</v>
      </c>
      <c r="E19" s="461" t="s">
        <v>644</v>
      </c>
      <c r="F19" s="461" t="s">
        <v>592</v>
      </c>
      <c r="G19" s="542" t="s">
        <v>612</v>
      </c>
      <c r="H19" s="467">
        <v>145</v>
      </c>
      <c r="I19" s="467">
        <v>145</v>
      </c>
    </row>
    <row r="20" spans="1:9" ht="15">
      <c r="A20" s="347"/>
      <c r="B20" s="577" t="s">
        <v>599</v>
      </c>
      <c r="C20" s="577" t="s">
        <v>600</v>
      </c>
      <c r="D20" s="431" t="s">
        <v>545</v>
      </c>
      <c r="E20" s="461" t="s">
        <v>644</v>
      </c>
      <c r="F20" s="461" t="s">
        <v>592</v>
      </c>
      <c r="G20" s="542" t="s">
        <v>612</v>
      </c>
      <c r="H20" s="467">
        <v>145</v>
      </c>
      <c r="I20" s="467">
        <v>145</v>
      </c>
    </row>
    <row r="21" spans="1:9" ht="15">
      <c r="A21" s="347"/>
      <c r="B21" s="578" t="s">
        <v>540</v>
      </c>
      <c r="C21" s="578" t="s">
        <v>541</v>
      </c>
      <c r="D21" s="450" t="s">
        <v>542</v>
      </c>
      <c r="E21" s="461" t="s">
        <v>644</v>
      </c>
      <c r="F21" s="461" t="s">
        <v>592</v>
      </c>
      <c r="G21" s="542" t="s">
        <v>613</v>
      </c>
      <c r="H21" s="467">
        <v>130</v>
      </c>
      <c r="I21" s="467">
        <v>130</v>
      </c>
    </row>
    <row r="22" spans="1:9" ht="15">
      <c r="A22" s="347"/>
      <c r="B22" s="578" t="s">
        <v>614</v>
      </c>
      <c r="C22" s="578" t="s">
        <v>524</v>
      </c>
      <c r="D22" s="431" t="s">
        <v>525</v>
      </c>
      <c r="E22" s="461" t="s">
        <v>644</v>
      </c>
      <c r="F22" s="461" t="s">
        <v>592</v>
      </c>
      <c r="G22" s="542" t="s">
        <v>615</v>
      </c>
      <c r="H22" s="467">
        <v>130</v>
      </c>
      <c r="I22" s="467">
        <v>130</v>
      </c>
    </row>
    <row r="23" spans="1:9" ht="15">
      <c r="A23" s="347"/>
      <c r="B23" s="578" t="s">
        <v>568</v>
      </c>
      <c r="C23" s="578" t="s">
        <v>569</v>
      </c>
      <c r="D23" s="450" t="s">
        <v>570</v>
      </c>
      <c r="E23" s="461" t="s">
        <v>644</v>
      </c>
      <c r="F23" s="461" t="s">
        <v>592</v>
      </c>
      <c r="G23" s="542" t="s">
        <v>615</v>
      </c>
      <c r="H23" s="467">
        <v>130</v>
      </c>
      <c r="I23" s="467">
        <v>130</v>
      </c>
    </row>
    <row r="24" spans="1:9" ht="15">
      <c r="A24" s="347"/>
      <c r="B24" s="576" t="s">
        <v>602</v>
      </c>
      <c r="C24" s="576" t="s">
        <v>603</v>
      </c>
      <c r="D24" s="450" t="s">
        <v>515</v>
      </c>
      <c r="E24" s="461" t="s">
        <v>644</v>
      </c>
      <c r="F24" s="461" t="s">
        <v>592</v>
      </c>
      <c r="G24" s="542" t="s">
        <v>615</v>
      </c>
      <c r="H24" s="467">
        <v>130</v>
      </c>
      <c r="I24" s="467">
        <v>130</v>
      </c>
    </row>
    <row r="25" spans="1:9" ht="15">
      <c r="A25" s="347"/>
      <c r="B25" s="576" t="s">
        <v>605</v>
      </c>
      <c r="C25" s="576" t="s">
        <v>606</v>
      </c>
      <c r="D25" s="450" t="s">
        <v>607</v>
      </c>
      <c r="E25" s="461" t="s">
        <v>644</v>
      </c>
      <c r="F25" s="461" t="s">
        <v>592</v>
      </c>
      <c r="G25" s="542" t="s">
        <v>615</v>
      </c>
      <c r="H25" s="467">
        <v>130</v>
      </c>
      <c r="I25" s="467">
        <v>130</v>
      </c>
    </row>
    <row r="26" spans="1:9" ht="15">
      <c r="A26" s="347"/>
      <c r="B26" s="578" t="s">
        <v>551</v>
      </c>
      <c r="C26" s="578" t="s">
        <v>552</v>
      </c>
      <c r="D26" s="431" t="s">
        <v>553</v>
      </c>
      <c r="E26" s="461" t="s">
        <v>644</v>
      </c>
      <c r="F26" s="461" t="s">
        <v>592</v>
      </c>
      <c r="G26" s="542" t="s">
        <v>596</v>
      </c>
      <c r="H26" s="467">
        <v>100</v>
      </c>
      <c r="I26" s="467">
        <v>100</v>
      </c>
    </row>
    <row r="27" spans="1:9" ht="15">
      <c r="A27" s="347"/>
      <c r="B27" s="578" t="s">
        <v>558</v>
      </c>
      <c r="C27" s="578" t="s">
        <v>565</v>
      </c>
      <c r="D27" s="435" t="s">
        <v>566</v>
      </c>
      <c r="E27" s="461" t="s">
        <v>644</v>
      </c>
      <c r="F27" s="461" t="s">
        <v>592</v>
      </c>
      <c r="G27" s="542" t="s">
        <v>596</v>
      </c>
      <c r="H27" s="467">
        <v>100</v>
      </c>
      <c r="I27" s="467">
        <v>100</v>
      </c>
    </row>
    <row r="28" spans="1:9" ht="15">
      <c r="A28" s="347"/>
      <c r="B28" s="578" t="s">
        <v>614</v>
      </c>
      <c r="C28" s="578" t="s">
        <v>524</v>
      </c>
      <c r="D28" s="431" t="s">
        <v>525</v>
      </c>
      <c r="E28" s="461" t="s">
        <v>644</v>
      </c>
      <c r="F28" s="461" t="s">
        <v>592</v>
      </c>
      <c r="G28" s="542" t="s">
        <v>616</v>
      </c>
      <c r="H28" s="467">
        <v>100</v>
      </c>
      <c r="I28" s="467">
        <v>100</v>
      </c>
    </row>
    <row r="29" spans="1:9" ht="16.5">
      <c r="A29" s="347"/>
      <c r="B29" s="579" t="s">
        <v>617</v>
      </c>
      <c r="C29" s="578" t="s">
        <v>532</v>
      </c>
      <c r="D29" s="450" t="s">
        <v>533</v>
      </c>
      <c r="E29" s="461" t="s">
        <v>644</v>
      </c>
      <c r="F29" s="461" t="s">
        <v>592</v>
      </c>
      <c r="G29" s="542" t="s">
        <v>618</v>
      </c>
      <c r="H29" s="467">
        <v>240</v>
      </c>
      <c r="I29" s="467">
        <v>240</v>
      </c>
    </row>
    <row r="30" spans="1:9" ht="16.5">
      <c r="A30" s="347"/>
      <c r="B30" s="579" t="s">
        <v>619</v>
      </c>
      <c r="C30" s="578" t="s">
        <v>559</v>
      </c>
      <c r="D30" s="450" t="s">
        <v>560</v>
      </c>
      <c r="E30" s="461" t="s">
        <v>644</v>
      </c>
      <c r="F30" s="461" t="s">
        <v>592</v>
      </c>
      <c r="G30" s="542" t="s">
        <v>620</v>
      </c>
      <c r="H30" s="467">
        <v>130</v>
      </c>
      <c r="I30" s="467">
        <v>130</v>
      </c>
    </row>
    <row r="31" spans="1:9" ht="16.5">
      <c r="A31" s="347"/>
      <c r="B31" s="579" t="s">
        <v>621</v>
      </c>
      <c r="C31" s="578" t="s">
        <v>544</v>
      </c>
      <c r="D31" s="431" t="s">
        <v>545</v>
      </c>
      <c r="E31" s="461" t="s">
        <v>644</v>
      </c>
      <c r="F31" s="461" t="s">
        <v>592</v>
      </c>
      <c r="G31" s="542" t="s">
        <v>620</v>
      </c>
      <c r="H31" s="467">
        <v>130</v>
      </c>
      <c r="I31" s="467">
        <v>130</v>
      </c>
    </row>
    <row r="32" spans="1:9" ht="15">
      <c r="A32" s="347"/>
      <c r="B32" s="578" t="s">
        <v>562</v>
      </c>
      <c r="C32" s="578" t="s">
        <v>563</v>
      </c>
      <c r="D32" s="431" t="s">
        <v>545</v>
      </c>
      <c r="E32" s="461" t="s">
        <v>644</v>
      </c>
      <c r="F32" s="461" t="s">
        <v>592</v>
      </c>
      <c r="G32" s="542" t="s">
        <v>622</v>
      </c>
      <c r="H32" s="462">
        <v>100</v>
      </c>
      <c r="I32" s="462">
        <v>100</v>
      </c>
    </row>
    <row r="33" spans="1:9" ht="15">
      <c r="A33" s="347"/>
      <c r="B33" s="578" t="s">
        <v>554</v>
      </c>
      <c r="C33" s="578" t="s">
        <v>555</v>
      </c>
      <c r="D33" s="450" t="s">
        <v>556</v>
      </c>
      <c r="E33" s="461" t="s">
        <v>644</v>
      </c>
      <c r="F33" s="461" t="s">
        <v>592</v>
      </c>
      <c r="G33" s="542" t="s">
        <v>623</v>
      </c>
      <c r="H33" s="462">
        <v>90</v>
      </c>
      <c r="I33" s="462">
        <v>90</v>
      </c>
    </row>
    <row r="34" spans="1:9" ht="18">
      <c r="A34" s="347"/>
      <c r="B34" s="580" t="s">
        <v>558</v>
      </c>
      <c r="C34" s="580" t="s">
        <v>565</v>
      </c>
      <c r="D34" s="435" t="s">
        <v>566</v>
      </c>
      <c r="E34" s="461" t="s">
        <v>644</v>
      </c>
      <c r="F34" s="461" t="s">
        <v>592</v>
      </c>
      <c r="G34" s="542" t="s">
        <v>622</v>
      </c>
      <c r="H34" s="462">
        <v>100</v>
      </c>
      <c r="I34" s="462">
        <v>100</v>
      </c>
    </row>
    <row r="35" spans="1:9" ht="18">
      <c r="A35" s="347"/>
      <c r="B35" s="580" t="s">
        <v>614</v>
      </c>
      <c r="C35" s="580" t="s">
        <v>524</v>
      </c>
      <c r="D35" s="431" t="s">
        <v>525</v>
      </c>
      <c r="E35" s="461" t="s">
        <v>644</v>
      </c>
      <c r="F35" s="461" t="s">
        <v>592</v>
      </c>
      <c r="G35" s="542" t="s">
        <v>622</v>
      </c>
      <c r="H35" s="462">
        <v>100</v>
      </c>
      <c r="I35" s="462">
        <v>100</v>
      </c>
    </row>
    <row r="36" spans="1:9" ht="18">
      <c r="A36" s="347"/>
      <c r="B36" s="580" t="s">
        <v>543</v>
      </c>
      <c r="C36" s="580" t="s">
        <v>544</v>
      </c>
      <c r="D36" s="431" t="s">
        <v>545</v>
      </c>
      <c r="E36" s="461" t="s">
        <v>644</v>
      </c>
      <c r="F36" s="461" t="s">
        <v>592</v>
      </c>
      <c r="G36" s="542" t="s">
        <v>622</v>
      </c>
      <c r="H36" s="462">
        <v>100</v>
      </c>
      <c r="I36" s="462">
        <v>100</v>
      </c>
    </row>
    <row r="37" spans="1:9" ht="15">
      <c r="A37" s="347"/>
      <c r="B37" s="577" t="s">
        <v>547</v>
      </c>
      <c r="C37" s="577" t="s">
        <v>548</v>
      </c>
      <c r="D37" s="589" t="s">
        <v>549</v>
      </c>
      <c r="E37" s="461" t="s">
        <v>644</v>
      </c>
      <c r="F37" s="461" t="s">
        <v>592</v>
      </c>
      <c r="G37" s="542" t="s">
        <v>624</v>
      </c>
      <c r="H37" s="467">
        <v>100</v>
      </c>
      <c r="I37" s="467">
        <f>H37</f>
        <v>100</v>
      </c>
    </row>
    <row r="38" spans="1:9" ht="15">
      <c r="A38" s="347"/>
      <c r="B38" s="578" t="s">
        <v>558</v>
      </c>
      <c r="C38" s="578" t="s">
        <v>565</v>
      </c>
      <c r="D38" s="435" t="s">
        <v>566</v>
      </c>
      <c r="E38" s="461" t="s">
        <v>644</v>
      </c>
      <c r="F38" s="461" t="s">
        <v>592</v>
      </c>
      <c r="G38" s="542">
        <v>76471</v>
      </c>
      <c r="H38" s="467">
        <v>100</v>
      </c>
      <c r="I38" s="467">
        <f t="shared" ref="I38:I39" si="1">H38</f>
        <v>100</v>
      </c>
    </row>
    <row r="39" spans="1:9" ht="18">
      <c r="A39" s="347"/>
      <c r="B39" s="580" t="s">
        <v>543</v>
      </c>
      <c r="C39" s="580" t="s">
        <v>544</v>
      </c>
      <c r="D39" s="431" t="s">
        <v>545</v>
      </c>
      <c r="E39" s="461" t="s">
        <v>644</v>
      </c>
      <c r="F39" s="461" t="s">
        <v>592</v>
      </c>
      <c r="G39" s="542">
        <v>43599</v>
      </c>
      <c r="H39" s="467">
        <v>100</v>
      </c>
      <c r="I39" s="467">
        <f t="shared" si="1"/>
        <v>100</v>
      </c>
    </row>
    <row r="40" spans="1:9" ht="15">
      <c r="A40" s="347"/>
      <c r="B40" s="578" t="s">
        <v>562</v>
      </c>
      <c r="C40" s="578" t="s">
        <v>563</v>
      </c>
      <c r="D40" s="431" t="s">
        <v>545</v>
      </c>
      <c r="E40" s="461" t="s">
        <v>644</v>
      </c>
      <c r="F40" s="461" t="s">
        <v>592</v>
      </c>
      <c r="G40" s="542">
        <v>43599</v>
      </c>
      <c r="H40" s="467">
        <v>100</v>
      </c>
      <c r="I40" s="467">
        <v>100</v>
      </c>
    </row>
    <row r="41" spans="1:9" ht="18">
      <c r="A41" s="347"/>
      <c r="B41" s="580"/>
      <c r="C41" s="580"/>
      <c r="D41" s="470"/>
      <c r="E41" s="461"/>
      <c r="F41" s="471"/>
      <c r="G41" s="472"/>
      <c r="H41" s="473">
        <v>3690</v>
      </c>
      <c r="I41" s="473">
        <f>SUM(I9:I40)</f>
        <v>3690</v>
      </c>
    </row>
    <row r="42" spans="1:9" ht="15">
      <c r="A42" s="544"/>
      <c r="B42" s="578" t="s">
        <v>625</v>
      </c>
      <c r="C42" s="578" t="s">
        <v>532</v>
      </c>
      <c r="D42" s="450" t="s">
        <v>533</v>
      </c>
      <c r="E42" s="461" t="s">
        <v>644</v>
      </c>
      <c r="F42" s="95" t="s">
        <v>626</v>
      </c>
      <c r="G42" s="547" t="s">
        <v>627</v>
      </c>
      <c r="H42" s="494">
        <v>5810</v>
      </c>
      <c r="I42" s="494">
        <v>5810</v>
      </c>
    </row>
    <row r="43" spans="1:9" ht="15">
      <c r="A43" s="544"/>
      <c r="B43" s="438" t="s">
        <v>645</v>
      </c>
      <c r="C43" s="461" t="s">
        <v>646</v>
      </c>
      <c r="D43" s="589" t="s">
        <v>647</v>
      </c>
      <c r="E43" s="461" t="s">
        <v>648</v>
      </c>
      <c r="F43" s="461" t="s">
        <v>649</v>
      </c>
      <c r="G43" s="542" t="s">
        <v>650</v>
      </c>
      <c r="H43" s="494">
        <v>150</v>
      </c>
      <c r="I43" s="494">
        <v>150</v>
      </c>
    </row>
    <row r="44" spans="1:9" ht="15">
      <c r="A44" s="544"/>
      <c r="B44" s="438" t="s">
        <v>568</v>
      </c>
      <c r="C44" s="461" t="s">
        <v>569</v>
      </c>
      <c r="D44" s="589" t="s">
        <v>570</v>
      </c>
      <c r="E44" s="543" t="s">
        <v>648</v>
      </c>
      <c r="F44" s="461" t="s">
        <v>651</v>
      </c>
      <c r="G44" s="542" t="s">
        <v>652</v>
      </c>
      <c r="H44" s="494">
        <v>100</v>
      </c>
      <c r="I44" s="494">
        <v>100</v>
      </c>
    </row>
    <row r="45" spans="1:9" ht="15">
      <c r="A45" s="544"/>
      <c r="B45" s="574" t="s">
        <v>653</v>
      </c>
      <c r="C45" s="577" t="s">
        <v>606</v>
      </c>
      <c r="D45" s="450" t="s">
        <v>654</v>
      </c>
      <c r="E45" s="543" t="s">
        <v>648</v>
      </c>
      <c r="F45" s="461" t="s">
        <v>651</v>
      </c>
      <c r="G45" s="542" t="s">
        <v>652</v>
      </c>
      <c r="H45" s="494">
        <v>100</v>
      </c>
      <c r="I45" s="494">
        <v>100</v>
      </c>
    </row>
    <row r="46" spans="1:9" ht="15">
      <c r="A46" s="544"/>
      <c r="B46" s="574" t="s">
        <v>655</v>
      </c>
      <c r="C46" s="577" t="s">
        <v>656</v>
      </c>
      <c r="D46" s="450" t="s">
        <v>657</v>
      </c>
      <c r="E46" s="543" t="s">
        <v>648</v>
      </c>
      <c r="F46" s="461" t="s">
        <v>651</v>
      </c>
      <c r="G46" s="542" t="s">
        <v>652</v>
      </c>
      <c r="H46" s="494">
        <v>100</v>
      </c>
      <c r="I46" s="494">
        <v>100</v>
      </c>
    </row>
    <row r="47" spans="1:9" ht="15">
      <c r="A47" s="544"/>
      <c r="B47" s="581" t="s">
        <v>640</v>
      </c>
      <c r="C47" s="587" t="s">
        <v>606</v>
      </c>
      <c r="D47" s="435" t="s">
        <v>658</v>
      </c>
      <c r="E47" s="543" t="s">
        <v>648</v>
      </c>
      <c r="F47" s="461" t="s">
        <v>651</v>
      </c>
      <c r="G47" s="542" t="s">
        <v>652</v>
      </c>
      <c r="H47" s="494">
        <v>100</v>
      </c>
      <c r="I47" s="494">
        <v>100</v>
      </c>
    </row>
    <row r="48" spans="1:9" ht="15">
      <c r="A48" s="544"/>
      <c r="B48" s="438" t="s">
        <v>640</v>
      </c>
      <c r="C48" s="461" t="s">
        <v>659</v>
      </c>
      <c r="D48" s="589" t="s">
        <v>660</v>
      </c>
      <c r="E48" s="543" t="s">
        <v>648</v>
      </c>
      <c r="F48" s="461" t="s">
        <v>651</v>
      </c>
      <c r="G48" s="542" t="s">
        <v>652</v>
      </c>
      <c r="H48" s="494">
        <v>100</v>
      </c>
      <c r="I48" s="494">
        <v>100</v>
      </c>
    </row>
    <row r="49" spans="1:9" ht="15">
      <c r="A49" s="544"/>
      <c r="B49" s="575" t="s">
        <v>661</v>
      </c>
      <c r="C49" s="576" t="s">
        <v>662</v>
      </c>
      <c r="D49" s="589" t="s">
        <v>663</v>
      </c>
      <c r="E49" s="543" t="s">
        <v>648</v>
      </c>
      <c r="F49" s="461" t="s">
        <v>651</v>
      </c>
      <c r="G49" s="542" t="s">
        <v>652</v>
      </c>
      <c r="H49" s="494">
        <v>100</v>
      </c>
      <c r="I49" s="494">
        <v>100</v>
      </c>
    </row>
    <row r="50" spans="1:9" ht="15">
      <c r="A50" s="544"/>
      <c r="B50" s="582" t="s">
        <v>664</v>
      </c>
      <c r="C50" s="588" t="s">
        <v>606</v>
      </c>
      <c r="D50" s="589" t="s">
        <v>665</v>
      </c>
      <c r="E50" s="543" t="s">
        <v>648</v>
      </c>
      <c r="F50" s="461" t="s">
        <v>651</v>
      </c>
      <c r="G50" s="542" t="s">
        <v>652</v>
      </c>
      <c r="H50" s="494">
        <v>100</v>
      </c>
      <c r="I50" s="494">
        <v>100</v>
      </c>
    </row>
    <row r="51" spans="1:9" ht="15">
      <c r="A51" s="544"/>
      <c r="B51" s="575" t="s">
        <v>666</v>
      </c>
      <c r="C51" s="576" t="s">
        <v>667</v>
      </c>
      <c r="D51" s="589" t="s">
        <v>668</v>
      </c>
      <c r="E51" s="543" t="s">
        <v>648</v>
      </c>
      <c r="F51" s="461" t="s">
        <v>651</v>
      </c>
      <c r="G51" s="542" t="s">
        <v>652</v>
      </c>
      <c r="H51" s="494">
        <v>100</v>
      </c>
      <c r="I51" s="494">
        <v>100</v>
      </c>
    </row>
    <row r="52" spans="1:9" ht="15">
      <c r="A52" s="544"/>
      <c r="B52" s="574" t="s">
        <v>640</v>
      </c>
      <c r="C52" s="577" t="s">
        <v>669</v>
      </c>
      <c r="D52" s="450" t="s">
        <v>670</v>
      </c>
      <c r="E52" s="543" t="s">
        <v>648</v>
      </c>
      <c r="F52" s="461" t="s">
        <v>651</v>
      </c>
      <c r="G52" s="542" t="s">
        <v>652</v>
      </c>
      <c r="H52" s="494">
        <v>100</v>
      </c>
      <c r="I52" s="494">
        <v>100</v>
      </c>
    </row>
    <row r="53" spans="1:9" ht="15">
      <c r="A53" s="544"/>
      <c r="B53" s="581" t="s">
        <v>671</v>
      </c>
      <c r="C53" s="587" t="s">
        <v>672</v>
      </c>
      <c r="D53" s="435" t="s">
        <v>673</v>
      </c>
      <c r="E53" s="543" t="s">
        <v>648</v>
      </c>
      <c r="F53" s="461" t="s">
        <v>651</v>
      </c>
      <c r="G53" s="542" t="s">
        <v>652</v>
      </c>
      <c r="H53" s="494">
        <v>100</v>
      </c>
      <c r="I53" s="494">
        <v>100</v>
      </c>
    </row>
    <row r="54" spans="1:9" ht="15">
      <c r="A54" s="544"/>
      <c r="B54" s="438" t="s">
        <v>547</v>
      </c>
      <c r="C54" s="461" t="s">
        <v>548</v>
      </c>
      <c r="D54" s="460" t="s">
        <v>549</v>
      </c>
      <c r="E54" s="461" t="s">
        <v>648</v>
      </c>
      <c r="F54" s="461" t="s">
        <v>674</v>
      </c>
      <c r="G54" s="542" t="s">
        <v>675</v>
      </c>
      <c r="H54" s="494">
        <v>87.5</v>
      </c>
      <c r="I54" s="494">
        <v>87.5</v>
      </c>
    </row>
    <row r="55" spans="1:9" ht="15">
      <c r="A55" s="544"/>
      <c r="B55" s="574" t="s">
        <v>614</v>
      </c>
      <c r="C55" s="577" t="s">
        <v>676</v>
      </c>
      <c r="D55" s="450" t="s">
        <v>677</v>
      </c>
      <c r="E55" s="461" t="s">
        <v>648</v>
      </c>
      <c r="F55" s="461" t="s">
        <v>674</v>
      </c>
      <c r="G55" s="542" t="s">
        <v>675</v>
      </c>
      <c r="H55" s="494">
        <v>87.5</v>
      </c>
      <c r="I55" s="494">
        <v>87.5</v>
      </c>
    </row>
    <row r="56" spans="1:9" ht="15">
      <c r="A56" s="544"/>
      <c r="B56" s="574" t="s">
        <v>678</v>
      </c>
      <c r="C56" s="577" t="s">
        <v>679</v>
      </c>
      <c r="D56" s="450" t="s">
        <v>680</v>
      </c>
      <c r="E56" s="461" t="s">
        <v>648</v>
      </c>
      <c r="F56" s="461" t="s">
        <v>674</v>
      </c>
      <c r="G56" s="542" t="s">
        <v>675</v>
      </c>
      <c r="H56" s="494">
        <v>87.5</v>
      </c>
      <c r="I56" s="494">
        <v>87.5</v>
      </c>
    </row>
    <row r="57" spans="1:9" ht="15">
      <c r="A57" s="544"/>
      <c r="B57" s="581" t="s">
        <v>681</v>
      </c>
      <c r="C57" s="587" t="s">
        <v>682</v>
      </c>
      <c r="D57" s="435" t="s">
        <v>683</v>
      </c>
      <c r="E57" s="461" t="s">
        <v>648</v>
      </c>
      <c r="F57" s="461" t="s">
        <v>674</v>
      </c>
      <c r="G57" s="542" t="s">
        <v>675</v>
      </c>
      <c r="H57" s="494">
        <v>87.5</v>
      </c>
      <c r="I57" s="494">
        <v>87.5</v>
      </c>
    </row>
    <row r="58" spans="1:9" ht="15">
      <c r="A58" s="544"/>
      <c r="B58" s="581" t="s">
        <v>684</v>
      </c>
      <c r="C58" s="587" t="s">
        <v>544</v>
      </c>
      <c r="D58" s="435" t="s">
        <v>545</v>
      </c>
      <c r="E58" s="461" t="s">
        <v>648</v>
      </c>
      <c r="F58" s="461" t="s">
        <v>685</v>
      </c>
      <c r="G58" s="542" t="s">
        <v>686</v>
      </c>
      <c r="H58" s="494">
        <v>150</v>
      </c>
      <c r="I58" s="494">
        <v>150</v>
      </c>
    </row>
    <row r="59" spans="1:9" ht="15">
      <c r="A59" s="544"/>
      <c r="B59" s="581" t="s">
        <v>554</v>
      </c>
      <c r="C59" s="587" t="s">
        <v>555</v>
      </c>
      <c r="D59" s="435" t="s">
        <v>556</v>
      </c>
      <c r="E59" s="461" t="s">
        <v>648</v>
      </c>
      <c r="F59" s="461" t="s">
        <v>685</v>
      </c>
      <c r="G59" s="542" t="s">
        <v>686</v>
      </c>
      <c r="H59" s="494">
        <v>150</v>
      </c>
      <c r="I59" s="494">
        <v>150</v>
      </c>
    </row>
    <row r="60" spans="1:9" ht="15">
      <c r="A60" s="544"/>
      <c r="B60" s="581" t="s">
        <v>687</v>
      </c>
      <c r="C60" s="587" t="s">
        <v>555</v>
      </c>
      <c r="D60" s="435" t="s">
        <v>688</v>
      </c>
      <c r="E60" s="461" t="s">
        <v>648</v>
      </c>
      <c r="F60" s="461" t="s">
        <v>685</v>
      </c>
      <c r="G60" s="542" t="s">
        <v>686</v>
      </c>
      <c r="H60" s="494">
        <v>150</v>
      </c>
      <c r="I60" s="494">
        <v>150</v>
      </c>
    </row>
    <row r="61" spans="1:9" ht="15">
      <c r="A61" s="544"/>
      <c r="B61" s="581" t="s">
        <v>671</v>
      </c>
      <c r="C61" s="587" t="s">
        <v>555</v>
      </c>
      <c r="D61" s="435" t="s">
        <v>689</v>
      </c>
      <c r="E61" s="461" t="s">
        <v>648</v>
      </c>
      <c r="F61" s="461" t="s">
        <v>685</v>
      </c>
      <c r="G61" s="542" t="s">
        <v>686</v>
      </c>
      <c r="H61" s="494">
        <v>150</v>
      </c>
      <c r="I61" s="494">
        <v>150</v>
      </c>
    </row>
    <row r="62" spans="1:9" ht="15">
      <c r="A62" s="544"/>
      <c r="B62" s="581" t="s">
        <v>690</v>
      </c>
      <c r="C62" s="587" t="s">
        <v>691</v>
      </c>
      <c r="D62" s="435" t="s">
        <v>692</v>
      </c>
      <c r="E62" s="461" t="s">
        <v>648</v>
      </c>
      <c r="F62" s="461" t="s">
        <v>685</v>
      </c>
      <c r="G62" s="542" t="s">
        <v>686</v>
      </c>
      <c r="H62" s="494">
        <v>150</v>
      </c>
      <c r="I62" s="494">
        <v>150</v>
      </c>
    </row>
    <row r="63" spans="1:9" ht="15">
      <c r="A63" s="544"/>
      <c r="B63" s="581" t="s">
        <v>690</v>
      </c>
      <c r="C63" s="587" t="s">
        <v>693</v>
      </c>
      <c r="D63" s="435" t="s">
        <v>694</v>
      </c>
      <c r="E63" s="461" t="s">
        <v>648</v>
      </c>
      <c r="F63" s="461" t="s">
        <v>685</v>
      </c>
      <c r="G63" s="542" t="s">
        <v>686</v>
      </c>
      <c r="H63" s="494">
        <v>150</v>
      </c>
      <c r="I63" s="494">
        <v>150</v>
      </c>
    </row>
    <row r="64" spans="1:9" ht="15">
      <c r="A64" s="544"/>
      <c r="B64" s="581" t="s">
        <v>695</v>
      </c>
      <c r="C64" s="587" t="s">
        <v>696</v>
      </c>
      <c r="D64" s="435" t="s">
        <v>697</v>
      </c>
      <c r="E64" s="461" t="s">
        <v>648</v>
      </c>
      <c r="F64" s="461" t="s">
        <v>685</v>
      </c>
      <c r="G64" s="542" t="s">
        <v>686</v>
      </c>
      <c r="H64" s="494">
        <v>150</v>
      </c>
      <c r="I64" s="494">
        <v>150</v>
      </c>
    </row>
    <row r="65" spans="1:9" ht="15">
      <c r="A65" s="544"/>
      <c r="B65" s="581" t="s">
        <v>698</v>
      </c>
      <c r="C65" s="587" t="s">
        <v>699</v>
      </c>
      <c r="D65" s="435" t="s">
        <v>700</v>
      </c>
      <c r="E65" s="461" t="s">
        <v>648</v>
      </c>
      <c r="F65" s="461" t="s">
        <v>685</v>
      </c>
      <c r="G65" s="542" t="s">
        <v>686</v>
      </c>
      <c r="H65" s="494">
        <v>150</v>
      </c>
      <c r="I65" s="494">
        <v>150</v>
      </c>
    </row>
    <row r="66" spans="1:9" ht="15">
      <c r="A66" s="544"/>
      <c r="B66" s="581" t="s">
        <v>701</v>
      </c>
      <c r="C66" s="587" t="s">
        <v>702</v>
      </c>
      <c r="D66" s="435" t="s">
        <v>703</v>
      </c>
      <c r="E66" s="461" t="s">
        <v>648</v>
      </c>
      <c r="F66" s="461" t="s">
        <v>685</v>
      </c>
      <c r="G66" s="542" t="s">
        <v>686</v>
      </c>
      <c r="H66" s="494">
        <v>150</v>
      </c>
      <c r="I66" s="494">
        <v>150</v>
      </c>
    </row>
    <row r="67" spans="1:9" ht="15">
      <c r="A67" s="544"/>
      <c r="B67" s="581" t="s">
        <v>704</v>
      </c>
      <c r="C67" s="587" t="s">
        <v>693</v>
      </c>
      <c r="D67" s="435">
        <v>57001035618</v>
      </c>
      <c r="E67" s="461" t="s">
        <v>648</v>
      </c>
      <c r="F67" s="461" t="s">
        <v>685</v>
      </c>
      <c r="G67" s="542" t="s">
        <v>686</v>
      </c>
      <c r="H67" s="494">
        <v>150</v>
      </c>
      <c r="I67" s="494">
        <v>150</v>
      </c>
    </row>
    <row r="68" spans="1:9" ht="15">
      <c r="A68" s="544"/>
      <c r="B68" s="438" t="s">
        <v>562</v>
      </c>
      <c r="C68" s="461" t="s">
        <v>563</v>
      </c>
      <c r="D68" s="460" t="s">
        <v>564</v>
      </c>
      <c r="E68" s="461" t="s">
        <v>648</v>
      </c>
      <c r="F68" s="461" t="s">
        <v>705</v>
      </c>
      <c r="G68" s="542" t="s">
        <v>706</v>
      </c>
      <c r="H68" s="494">
        <v>50</v>
      </c>
      <c r="I68" s="494">
        <v>50</v>
      </c>
    </row>
    <row r="69" spans="1:9" ht="15">
      <c r="A69" s="544"/>
      <c r="B69" s="438" t="s">
        <v>709</v>
      </c>
      <c r="C69" s="461" t="s">
        <v>710</v>
      </c>
      <c r="D69" s="589" t="s">
        <v>711</v>
      </c>
      <c r="E69" s="461" t="s">
        <v>648</v>
      </c>
      <c r="F69" s="461" t="s">
        <v>712</v>
      </c>
      <c r="G69" s="542" t="s">
        <v>713</v>
      </c>
      <c r="H69" s="494">
        <v>100</v>
      </c>
      <c r="I69" s="494">
        <v>100</v>
      </c>
    </row>
    <row r="70" spans="1:9" ht="15">
      <c r="A70" s="544"/>
      <c r="B70" s="574" t="s">
        <v>714</v>
      </c>
      <c r="C70" s="577" t="s">
        <v>715</v>
      </c>
      <c r="D70" s="450" t="s">
        <v>716</v>
      </c>
      <c r="E70" s="461" t="s">
        <v>648</v>
      </c>
      <c r="F70" s="461" t="s">
        <v>717</v>
      </c>
      <c r="G70" s="542" t="s">
        <v>713</v>
      </c>
      <c r="H70" s="494">
        <v>100</v>
      </c>
      <c r="I70" s="494">
        <v>100</v>
      </c>
    </row>
    <row r="71" spans="1:9" ht="15">
      <c r="A71" s="544"/>
      <c r="B71" s="574" t="s">
        <v>718</v>
      </c>
      <c r="C71" s="577" t="s">
        <v>719</v>
      </c>
      <c r="D71" s="450" t="s">
        <v>720</v>
      </c>
      <c r="E71" s="461" t="s">
        <v>648</v>
      </c>
      <c r="F71" s="461" t="s">
        <v>717</v>
      </c>
      <c r="G71" s="542" t="s">
        <v>713</v>
      </c>
      <c r="H71" s="494">
        <v>100</v>
      </c>
      <c r="I71" s="494">
        <v>100</v>
      </c>
    </row>
    <row r="72" spans="1:9" ht="15">
      <c r="A72" s="544"/>
      <c r="B72" s="581" t="s">
        <v>721</v>
      </c>
      <c r="C72" s="587" t="s">
        <v>722</v>
      </c>
      <c r="D72" s="435" t="s">
        <v>723</v>
      </c>
      <c r="E72" s="545" t="s">
        <v>648</v>
      </c>
      <c r="F72" s="545" t="s">
        <v>717</v>
      </c>
      <c r="G72" s="542" t="s">
        <v>713</v>
      </c>
      <c r="H72" s="494">
        <v>100</v>
      </c>
      <c r="I72" s="494">
        <v>100</v>
      </c>
    </row>
    <row r="73" spans="1:9" ht="15">
      <c r="A73" s="544"/>
      <c r="B73" s="438" t="s">
        <v>551</v>
      </c>
      <c r="C73" s="461" t="s">
        <v>724</v>
      </c>
      <c r="D73" s="589" t="s">
        <v>725</v>
      </c>
      <c r="E73" s="461" t="s">
        <v>648</v>
      </c>
      <c r="F73" s="461" t="s">
        <v>717</v>
      </c>
      <c r="G73" s="542" t="s">
        <v>713</v>
      </c>
      <c r="H73" s="494">
        <v>100</v>
      </c>
      <c r="I73" s="494">
        <v>100</v>
      </c>
    </row>
    <row r="74" spans="1:9" ht="15">
      <c r="A74" s="544"/>
      <c r="B74" s="438" t="s">
        <v>655</v>
      </c>
      <c r="C74" s="461" t="s">
        <v>726</v>
      </c>
      <c r="D74" s="589" t="s">
        <v>727</v>
      </c>
      <c r="E74" s="461" t="s">
        <v>648</v>
      </c>
      <c r="F74" s="461" t="s">
        <v>707</v>
      </c>
      <c r="G74" s="542" t="s">
        <v>728</v>
      </c>
      <c r="H74" s="494">
        <v>100</v>
      </c>
      <c r="I74" s="494">
        <v>100</v>
      </c>
    </row>
    <row r="75" spans="1:9" ht="15">
      <c r="A75" s="544"/>
      <c r="B75" s="438" t="s">
        <v>562</v>
      </c>
      <c r="C75" s="461" t="s">
        <v>563</v>
      </c>
      <c r="D75" s="589" t="s">
        <v>564</v>
      </c>
      <c r="E75" s="461" t="s">
        <v>648</v>
      </c>
      <c r="F75" s="461" t="s">
        <v>707</v>
      </c>
      <c r="G75" s="542" t="s">
        <v>728</v>
      </c>
      <c r="H75" s="494">
        <v>100</v>
      </c>
      <c r="I75" s="494">
        <v>100</v>
      </c>
    </row>
    <row r="76" spans="1:9" ht="15">
      <c r="A76" s="544"/>
      <c r="B76" s="438" t="s">
        <v>729</v>
      </c>
      <c r="C76" s="461" t="s">
        <v>730</v>
      </c>
      <c r="D76" s="589" t="s">
        <v>731</v>
      </c>
      <c r="E76" s="461" t="s">
        <v>648</v>
      </c>
      <c r="F76" s="461" t="s">
        <v>732</v>
      </c>
      <c r="G76" s="542" t="s">
        <v>728</v>
      </c>
      <c r="H76" s="494">
        <v>100</v>
      </c>
      <c r="I76" s="494">
        <v>100</v>
      </c>
    </row>
    <row r="77" spans="1:9" ht="15">
      <c r="A77" s="347"/>
      <c r="B77" s="574" t="s">
        <v>540</v>
      </c>
      <c r="C77" s="577" t="s">
        <v>733</v>
      </c>
      <c r="D77" s="450" t="s">
        <v>734</v>
      </c>
      <c r="E77" s="461" t="s">
        <v>648</v>
      </c>
      <c r="F77" s="461" t="s">
        <v>732</v>
      </c>
      <c r="G77" s="542" t="s">
        <v>728</v>
      </c>
      <c r="H77" s="494">
        <v>100</v>
      </c>
      <c r="I77" s="494">
        <v>100</v>
      </c>
    </row>
    <row r="78" spans="1:9" ht="15">
      <c r="A78" s="347"/>
      <c r="B78" s="438" t="s">
        <v>729</v>
      </c>
      <c r="C78" s="461" t="s">
        <v>730</v>
      </c>
      <c r="D78" s="589" t="s">
        <v>731</v>
      </c>
      <c r="E78" s="461" t="s">
        <v>648</v>
      </c>
      <c r="F78" s="461" t="s">
        <v>735</v>
      </c>
      <c r="G78" s="542" t="s">
        <v>736</v>
      </c>
      <c r="H78" s="494">
        <v>100</v>
      </c>
      <c r="I78" s="494">
        <v>100</v>
      </c>
    </row>
    <row r="79" spans="1:9" ht="15">
      <c r="A79" s="347"/>
      <c r="B79" s="574" t="s">
        <v>540</v>
      </c>
      <c r="C79" s="577" t="s">
        <v>733</v>
      </c>
      <c r="D79" s="450" t="s">
        <v>734</v>
      </c>
      <c r="E79" s="461" t="s">
        <v>648</v>
      </c>
      <c r="F79" s="461" t="s">
        <v>735</v>
      </c>
      <c r="G79" s="542" t="s">
        <v>736</v>
      </c>
      <c r="H79" s="494">
        <v>100</v>
      </c>
      <c r="I79" s="494">
        <v>100</v>
      </c>
    </row>
    <row r="80" spans="1:9" ht="15">
      <c r="A80" s="347"/>
      <c r="B80" s="574" t="s">
        <v>554</v>
      </c>
      <c r="C80" s="577" t="s">
        <v>555</v>
      </c>
      <c r="D80" s="450" t="s">
        <v>556</v>
      </c>
      <c r="E80" s="461" t="s">
        <v>648</v>
      </c>
      <c r="F80" s="461" t="s">
        <v>735</v>
      </c>
      <c r="G80" s="542" t="s">
        <v>736</v>
      </c>
      <c r="H80" s="494">
        <v>100</v>
      </c>
      <c r="I80" s="494">
        <v>100</v>
      </c>
    </row>
    <row r="81" spans="1:9" ht="15">
      <c r="A81" s="347"/>
      <c r="B81" s="581" t="s">
        <v>605</v>
      </c>
      <c r="C81" s="587" t="s">
        <v>606</v>
      </c>
      <c r="D81" s="435" t="s">
        <v>607</v>
      </c>
      <c r="E81" s="461" t="s">
        <v>648</v>
      </c>
      <c r="F81" s="461" t="s">
        <v>735</v>
      </c>
      <c r="G81" s="542" t="s">
        <v>736</v>
      </c>
      <c r="H81" s="494">
        <v>100</v>
      </c>
      <c r="I81" s="494">
        <v>100</v>
      </c>
    </row>
    <row r="82" spans="1:9" ht="15">
      <c r="A82" s="347"/>
      <c r="B82" s="438" t="s">
        <v>582</v>
      </c>
      <c r="C82" s="461" t="s">
        <v>583</v>
      </c>
      <c r="D82" s="460" t="s">
        <v>584</v>
      </c>
      <c r="E82" s="461" t="s">
        <v>648</v>
      </c>
      <c r="F82" s="461" t="s">
        <v>737</v>
      </c>
      <c r="G82" s="542" t="s">
        <v>738</v>
      </c>
      <c r="H82" s="494">
        <v>100</v>
      </c>
      <c r="I82" s="494">
        <v>100</v>
      </c>
    </row>
    <row r="83" spans="1:9" ht="15">
      <c r="A83" s="347"/>
      <c r="B83" s="574" t="s">
        <v>739</v>
      </c>
      <c r="C83" s="577" t="s">
        <v>740</v>
      </c>
      <c r="D83" s="450" t="s">
        <v>741</v>
      </c>
      <c r="E83" s="461" t="s">
        <v>648</v>
      </c>
      <c r="F83" s="461" t="s">
        <v>737</v>
      </c>
      <c r="G83" s="542" t="s">
        <v>738</v>
      </c>
      <c r="H83" s="494">
        <v>100</v>
      </c>
      <c r="I83" s="494">
        <v>100</v>
      </c>
    </row>
    <row r="84" spans="1:9" ht="15">
      <c r="A84" s="347"/>
      <c r="B84" s="438" t="s">
        <v>742</v>
      </c>
      <c r="C84" s="461" t="s">
        <v>743</v>
      </c>
      <c r="D84" s="460" t="s">
        <v>744</v>
      </c>
      <c r="E84" s="461" t="s">
        <v>648</v>
      </c>
      <c r="F84" s="461" t="s">
        <v>745</v>
      </c>
      <c r="G84" s="542" t="s">
        <v>738</v>
      </c>
      <c r="H84" s="494">
        <v>100</v>
      </c>
      <c r="I84" s="494">
        <v>100</v>
      </c>
    </row>
    <row r="85" spans="1:9" ht="15">
      <c r="A85" s="347"/>
      <c r="B85" s="574" t="s">
        <v>640</v>
      </c>
      <c r="C85" s="577" t="s">
        <v>746</v>
      </c>
      <c r="D85" s="450" t="s">
        <v>747</v>
      </c>
      <c r="E85" s="461" t="s">
        <v>648</v>
      </c>
      <c r="F85" s="461" t="s">
        <v>745</v>
      </c>
      <c r="G85" s="542" t="s">
        <v>738</v>
      </c>
      <c r="H85" s="494">
        <v>100</v>
      </c>
      <c r="I85" s="494">
        <v>100</v>
      </c>
    </row>
    <row r="86" spans="1:9" ht="15">
      <c r="A86" s="347"/>
      <c r="B86" s="438" t="s">
        <v>547</v>
      </c>
      <c r="C86" s="461" t="s">
        <v>548</v>
      </c>
      <c r="D86" s="460" t="s">
        <v>549</v>
      </c>
      <c r="E86" s="461" t="s">
        <v>648</v>
      </c>
      <c r="F86" s="461" t="s">
        <v>748</v>
      </c>
      <c r="G86" s="542" t="s">
        <v>749</v>
      </c>
      <c r="H86" s="494">
        <v>100</v>
      </c>
      <c r="I86" s="494">
        <v>100</v>
      </c>
    </row>
    <row r="87" spans="1:9" ht="15">
      <c r="A87" s="347"/>
      <c r="B87" s="574" t="s">
        <v>750</v>
      </c>
      <c r="C87" s="577" t="s">
        <v>751</v>
      </c>
      <c r="D87" s="450" t="s">
        <v>752</v>
      </c>
      <c r="E87" s="461" t="s">
        <v>648</v>
      </c>
      <c r="F87" s="461" t="s">
        <v>748</v>
      </c>
      <c r="G87" s="542" t="s">
        <v>749</v>
      </c>
      <c r="H87" s="494">
        <v>100</v>
      </c>
      <c r="I87" s="494">
        <v>100</v>
      </c>
    </row>
    <row r="88" spans="1:9" ht="15">
      <c r="A88" s="347"/>
      <c r="B88" s="574" t="s">
        <v>562</v>
      </c>
      <c r="C88" s="577" t="s">
        <v>646</v>
      </c>
      <c r="D88" s="450" t="s">
        <v>753</v>
      </c>
      <c r="E88" s="461" t="s">
        <v>648</v>
      </c>
      <c r="F88" s="461" t="s">
        <v>748</v>
      </c>
      <c r="G88" s="542" t="s">
        <v>749</v>
      </c>
      <c r="H88" s="494">
        <v>100</v>
      </c>
      <c r="I88" s="494">
        <v>100</v>
      </c>
    </row>
    <row r="89" spans="1:9" ht="15">
      <c r="A89" s="347"/>
      <c r="B89" s="581" t="s">
        <v>754</v>
      </c>
      <c r="C89" s="587" t="s">
        <v>755</v>
      </c>
      <c r="D89" s="435" t="s">
        <v>756</v>
      </c>
      <c r="E89" s="461" t="s">
        <v>648</v>
      </c>
      <c r="F89" s="461" t="s">
        <v>748</v>
      </c>
      <c r="G89" s="542" t="s">
        <v>749</v>
      </c>
      <c r="H89" s="494">
        <v>100</v>
      </c>
      <c r="I89" s="494">
        <v>100</v>
      </c>
    </row>
    <row r="90" spans="1:9" ht="15">
      <c r="A90" s="347"/>
      <c r="B90" s="438" t="s">
        <v>757</v>
      </c>
      <c r="C90" s="461" t="s">
        <v>758</v>
      </c>
      <c r="D90" s="589" t="s">
        <v>759</v>
      </c>
      <c r="E90" s="461" t="s">
        <v>648</v>
      </c>
      <c r="F90" s="461" t="s">
        <v>748</v>
      </c>
      <c r="G90" s="542" t="s">
        <v>749</v>
      </c>
      <c r="H90" s="494">
        <v>100</v>
      </c>
      <c r="I90" s="494">
        <v>100</v>
      </c>
    </row>
    <row r="91" spans="1:9" ht="15">
      <c r="A91" s="347"/>
      <c r="B91" s="575" t="s">
        <v>537</v>
      </c>
      <c r="C91" s="576" t="s">
        <v>760</v>
      </c>
      <c r="D91" s="589" t="s">
        <v>761</v>
      </c>
      <c r="E91" s="461" t="s">
        <v>648</v>
      </c>
      <c r="F91" s="461" t="s">
        <v>748</v>
      </c>
      <c r="G91" s="542" t="s">
        <v>749</v>
      </c>
      <c r="H91" s="494">
        <v>100</v>
      </c>
      <c r="I91" s="494">
        <v>100</v>
      </c>
    </row>
    <row r="92" spans="1:9" ht="15">
      <c r="A92" s="347"/>
      <c r="B92" s="575" t="s">
        <v>531</v>
      </c>
      <c r="C92" s="576" t="s">
        <v>762</v>
      </c>
      <c r="D92" s="589" t="s">
        <v>763</v>
      </c>
      <c r="E92" s="461" t="s">
        <v>648</v>
      </c>
      <c r="F92" s="461" t="s">
        <v>748</v>
      </c>
      <c r="G92" s="542" t="s">
        <v>749</v>
      </c>
      <c r="H92" s="494">
        <v>100</v>
      </c>
      <c r="I92" s="494">
        <v>100</v>
      </c>
    </row>
    <row r="93" spans="1:9" ht="15">
      <c r="A93" s="347"/>
      <c r="B93" s="575" t="s">
        <v>764</v>
      </c>
      <c r="C93" s="576" t="s">
        <v>765</v>
      </c>
      <c r="D93" s="589" t="s">
        <v>766</v>
      </c>
      <c r="E93" s="461" t="s">
        <v>648</v>
      </c>
      <c r="F93" s="461" t="s">
        <v>748</v>
      </c>
      <c r="G93" s="542" t="s">
        <v>749</v>
      </c>
      <c r="H93" s="494">
        <v>100</v>
      </c>
      <c r="I93" s="494">
        <v>100</v>
      </c>
    </row>
    <row r="94" spans="1:9" ht="15">
      <c r="A94" s="347"/>
      <c r="B94" s="574" t="s">
        <v>640</v>
      </c>
      <c r="C94" s="577" t="s">
        <v>767</v>
      </c>
      <c r="D94" s="450" t="s">
        <v>768</v>
      </c>
      <c r="E94" s="461" t="s">
        <v>648</v>
      </c>
      <c r="F94" s="461" t="s">
        <v>748</v>
      </c>
      <c r="G94" s="542" t="s">
        <v>749</v>
      </c>
      <c r="H94" s="494">
        <v>100</v>
      </c>
      <c r="I94" s="494">
        <v>100</v>
      </c>
    </row>
    <row r="95" spans="1:9" ht="15">
      <c r="A95" s="347"/>
      <c r="B95" s="574" t="s">
        <v>678</v>
      </c>
      <c r="C95" s="577" t="s">
        <v>769</v>
      </c>
      <c r="D95" s="431">
        <v>65008000943</v>
      </c>
      <c r="E95" s="461" t="s">
        <v>648</v>
      </c>
      <c r="F95" s="461" t="s">
        <v>748</v>
      </c>
      <c r="G95" s="542" t="s">
        <v>749</v>
      </c>
      <c r="H95" s="494">
        <v>100</v>
      </c>
      <c r="I95" s="494">
        <v>100</v>
      </c>
    </row>
    <row r="96" spans="1:9" ht="15">
      <c r="A96" s="347"/>
      <c r="B96" s="574" t="s">
        <v>770</v>
      </c>
      <c r="C96" s="577" t="s">
        <v>771</v>
      </c>
      <c r="D96" s="450" t="s">
        <v>772</v>
      </c>
      <c r="E96" s="461" t="s">
        <v>648</v>
      </c>
      <c r="F96" s="461" t="s">
        <v>748</v>
      </c>
      <c r="G96" s="542" t="s">
        <v>749</v>
      </c>
      <c r="H96" s="494">
        <v>100</v>
      </c>
      <c r="I96" s="494">
        <v>100</v>
      </c>
    </row>
    <row r="97" spans="1:9" ht="15">
      <c r="A97" s="347"/>
      <c r="B97" s="438" t="s">
        <v>773</v>
      </c>
      <c r="C97" s="461" t="s">
        <v>774</v>
      </c>
      <c r="D97" s="460" t="s">
        <v>775</v>
      </c>
      <c r="E97" s="461" t="s">
        <v>648</v>
      </c>
      <c r="F97" s="461" t="s">
        <v>776</v>
      </c>
      <c r="G97" s="542" t="s">
        <v>777</v>
      </c>
      <c r="H97" s="494">
        <v>75</v>
      </c>
      <c r="I97" s="494">
        <v>75</v>
      </c>
    </row>
    <row r="98" spans="1:9" ht="15">
      <c r="A98" s="347"/>
      <c r="B98" s="574" t="s">
        <v>718</v>
      </c>
      <c r="C98" s="577" t="s">
        <v>778</v>
      </c>
      <c r="D98" s="450" t="s">
        <v>779</v>
      </c>
      <c r="E98" s="461" t="s">
        <v>648</v>
      </c>
      <c r="F98" s="461" t="s">
        <v>776</v>
      </c>
      <c r="G98" s="542" t="s">
        <v>777</v>
      </c>
      <c r="H98" s="494">
        <v>75</v>
      </c>
      <c r="I98" s="494">
        <v>75</v>
      </c>
    </row>
    <row r="99" spans="1:9" ht="15">
      <c r="A99" s="347"/>
      <c r="B99" s="574" t="s">
        <v>780</v>
      </c>
      <c r="C99" s="577" t="s">
        <v>771</v>
      </c>
      <c r="D99" s="450" t="s">
        <v>781</v>
      </c>
      <c r="E99" s="461" t="s">
        <v>648</v>
      </c>
      <c r="F99" s="461" t="s">
        <v>782</v>
      </c>
      <c r="G99" s="546" t="s">
        <v>783</v>
      </c>
      <c r="H99" s="494">
        <v>170</v>
      </c>
      <c r="I99" s="494">
        <v>170</v>
      </c>
    </row>
    <row r="100" spans="1:9" ht="15">
      <c r="A100" s="347"/>
      <c r="B100" s="574" t="s">
        <v>784</v>
      </c>
      <c r="C100" s="577" t="s">
        <v>785</v>
      </c>
      <c r="D100" s="431">
        <v>59001114379</v>
      </c>
      <c r="E100" s="461" t="s">
        <v>648</v>
      </c>
      <c r="F100" s="461" t="s">
        <v>782</v>
      </c>
      <c r="G100" s="546" t="s">
        <v>783</v>
      </c>
      <c r="H100" s="494">
        <v>170</v>
      </c>
      <c r="I100" s="494">
        <v>170</v>
      </c>
    </row>
    <row r="101" spans="1:9" ht="15">
      <c r="A101" s="347"/>
      <c r="B101" s="578" t="s">
        <v>640</v>
      </c>
      <c r="C101" s="578" t="s">
        <v>786</v>
      </c>
      <c r="D101" s="450" t="s">
        <v>787</v>
      </c>
      <c r="E101" s="461" t="s">
        <v>648</v>
      </c>
      <c r="F101" s="461" t="s">
        <v>782</v>
      </c>
      <c r="G101" s="546" t="s">
        <v>783</v>
      </c>
      <c r="H101" s="494">
        <v>170</v>
      </c>
      <c r="I101" s="494">
        <v>170</v>
      </c>
    </row>
    <row r="102" spans="1:9" ht="15">
      <c r="A102" s="347"/>
      <c r="B102" s="578" t="s">
        <v>788</v>
      </c>
      <c r="C102" s="578" t="s">
        <v>789</v>
      </c>
      <c r="D102" s="431">
        <v>16001026915</v>
      </c>
      <c r="E102" s="461" t="s">
        <v>648</v>
      </c>
      <c r="F102" s="461" t="s">
        <v>782</v>
      </c>
      <c r="G102" s="546" t="s">
        <v>783</v>
      </c>
      <c r="H102" s="494">
        <v>170</v>
      </c>
      <c r="I102" s="494">
        <v>170</v>
      </c>
    </row>
    <row r="103" spans="1:9" ht="15">
      <c r="A103" s="347"/>
      <c r="B103" s="578" t="s">
        <v>678</v>
      </c>
      <c r="C103" s="578" t="s">
        <v>790</v>
      </c>
      <c r="D103" s="450" t="s">
        <v>791</v>
      </c>
      <c r="E103" s="461" t="s">
        <v>648</v>
      </c>
      <c r="F103" s="461" t="s">
        <v>782</v>
      </c>
      <c r="G103" s="546" t="s">
        <v>783</v>
      </c>
      <c r="H103" s="494">
        <v>170</v>
      </c>
      <c r="I103" s="494">
        <v>170</v>
      </c>
    </row>
    <row r="104" spans="1:9" ht="15">
      <c r="A104" s="347"/>
      <c r="B104" s="575" t="s">
        <v>792</v>
      </c>
      <c r="C104" s="576" t="s">
        <v>793</v>
      </c>
      <c r="D104" s="450" t="s">
        <v>794</v>
      </c>
      <c r="E104" s="461" t="s">
        <v>648</v>
      </c>
      <c r="F104" s="461" t="s">
        <v>782</v>
      </c>
      <c r="G104" s="546" t="s">
        <v>783</v>
      </c>
      <c r="H104" s="494">
        <v>170</v>
      </c>
      <c r="I104" s="494">
        <v>170</v>
      </c>
    </row>
    <row r="105" spans="1:9" ht="15">
      <c r="A105" s="347"/>
      <c r="B105" s="575" t="s">
        <v>718</v>
      </c>
      <c r="C105" s="576" t="s">
        <v>778</v>
      </c>
      <c r="D105" s="450" t="s">
        <v>779</v>
      </c>
      <c r="E105" s="461" t="s">
        <v>648</v>
      </c>
      <c r="F105" s="461" t="s">
        <v>782</v>
      </c>
      <c r="G105" s="546" t="s">
        <v>783</v>
      </c>
      <c r="H105" s="494">
        <v>170</v>
      </c>
      <c r="I105" s="494">
        <v>170</v>
      </c>
    </row>
    <row r="106" spans="1:9" ht="15">
      <c r="A106" s="347"/>
      <c r="B106" s="583" t="s">
        <v>795</v>
      </c>
      <c r="C106" s="583" t="s">
        <v>760</v>
      </c>
      <c r="D106" s="435" t="s">
        <v>796</v>
      </c>
      <c r="E106" s="545" t="s">
        <v>648</v>
      </c>
      <c r="F106" s="545" t="s">
        <v>782</v>
      </c>
      <c r="G106" s="546" t="s">
        <v>783</v>
      </c>
      <c r="H106" s="494">
        <v>170</v>
      </c>
      <c r="I106" s="494">
        <v>170</v>
      </c>
    </row>
    <row r="107" spans="1:9" ht="15">
      <c r="A107" s="347"/>
      <c r="B107" s="574" t="s">
        <v>640</v>
      </c>
      <c r="C107" s="577" t="s">
        <v>797</v>
      </c>
      <c r="D107" s="450" t="s">
        <v>798</v>
      </c>
      <c r="E107" s="461" t="s">
        <v>648</v>
      </c>
      <c r="F107" s="461" t="s">
        <v>782</v>
      </c>
      <c r="G107" s="546" t="s">
        <v>783</v>
      </c>
      <c r="H107" s="494">
        <v>170</v>
      </c>
      <c r="I107" s="494">
        <v>170</v>
      </c>
    </row>
    <row r="108" spans="1:9" ht="15">
      <c r="A108" s="347"/>
      <c r="B108" s="574" t="s">
        <v>562</v>
      </c>
      <c r="C108" s="577" t="s">
        <v>799</v>
      </c>
      <c r="D108" s="431">
        <v>12201103512</v>
      </c>
      <c r="E108" s="461" t="s">
        <v>648</v>
      </c>
      <c r="F108" s="461" t="s">
        <v>782</v>
      </c>
      <c r="G108" s="546" t="s">
        <v>783</v>
      </c>
      <c r="H108" s="494">
        <v>170</v>
      </c>
      <c r="I108" s="494">
        <v>170</v>
      </c>
    </row>
    <row r="109" spans="1:9" ht="15">
      <c r="A109" s="347"/>
      <c r="B109" s="438" t="s">
        <v>800</v>
      </c>
      <c r="C109" s="461" t="s">
        <v>740</v>
      </c>
      <c r="D109" s="589" t="s">
        <v>801</v>
      </c>
      <c r="E109" s="461" t="s">
        <v>648</v>
      </c>
      <c r="F109" s="461" t="s">
        <v>802</v>
      </c>
      <c r="G109" s="546" t="s">
        <v>803</v>
      </c>
      <c r="H109" s="494">
        <v>100</v>
      </c>
      <c r="I109" s="494">
        <v>100</v>
      </c>
    </row>
    <row r="110" spans="1:9" ht="15">
      <c r="A110" s="347"/>
      <c r="B110" s="574" t="s">
        <v>804</v>
      </c>
      <c r="C110" s="577" t="s">
        <v>805</v>
      </c>
      <c r="D110" s="450" t="s">
        <v>806</v>
      </c>
      <c r="E110" s="461" t="s">
        <v>648</v>
      </c>
      <c r="F110" s="461" t="s">
        <v>802</v>
      </c>
      <c r="G110" s="546" t="s">
        <v>803</v>
      </c>
      <c r="H110" s="494">
        <v>100</v>
      </c>
      <c r="I110" s="494">
        <v>100</v>
      </c>
    </row>
    <row r="111" spans="1:9" ht="15">
      <c r="A111" s="347"/>
      <c r="B111" s="438" t="s">
        <v>714</v>
      </c>
      <c r="C111" s="461" t="s">
        <v>715</v>
      </c>
      <c r="D111" s="589" t="s">
        <v>716</v>
      </c>
      <c r="E111" s="461" t="s">
        <v>648</v>
      </c>
      <c r="F111" s="461" t="s">
        <v>807</v>
      </c>
      <c r="G111" s="546" t="s">
        <v>808</v>
      </c>
      <c r="H111" s="494">
        <v>100</v>
      </c>
      <c r="I111" s="494">
        <v>100</v>
      </c>
    </row>
    <row r="112" spans="1:9" ht="15">
      <c r="A112" s="347"/>
      <c r="B112" s="574" t="s">
        <v>721</v>
      </c>
      <c r="C112" s="577" t="s">
        <v>722</v>
      </c>
      <c r="D112" s="450" t="s">
        <v>723</v>
      </c>
      <c r="E112" s="461" t="s">
        <v>648</v>
      </c>
      <c r="F112" s="461" t="s">
        <v>807</v>
      </c>
      <c r="G112" s="546" t="s">
        <v>808</v>
      </c>
      <c r="H112" s="494">
        <v>100</v>
      </c>
      <c r="I112" s="494">
        <v>100</v>
      </c>
    </row>
    <row r="113" spans="1:9" ht="15">
      <c r="A113" s="347"/>
      <c r="B113" s="574" t="s">
        <v>605</v>
      </c>
      <c r="C113" s="577" t="s">
        <v>606</v>
      </c>
      <c r="D113" s="450" t="s">
        <v>607</v>
      </c>
      <c r="E113" s="461" t="s">
        <v>648</v>
      </c>
      <c r="F113" s="461" t="s">
        <v>807</v>
      </c>
      <c r="G113" s="546" t="s">
        <v>808</v>
      </c>
      <c r="H113" s="494">
        <v>100</v>
      </c>
      <c r="I113" s="494">
        <v>100</v>
      </c>
    </row>
    <row r="114" spans="1:9" ht="15">
      <c r="A114" s="347"/>
      <c r="B114" s="581" t="s">
        <v>653</v>
      </c>
      <c r="C114" s="587" t="s">
        <v>606</v>
      </c>
      <c r="D114" s="435" t="s">
        <v>654</v>
      </c>
      <c r="E114" s="461" t="s">
        <v>648</v>
      </c>
      <c r="F114" s="461" t="s">
        <v>807</v>
      </c>
      <c r="G114" s="546" t="s">
        <v>808</v>
      </c>
      <c r="H114" s="494">
        <v>100</v>
      </c>
      <c r="I114" s="494">
        <v>100</v>
      </c>
    </row>
    <row r="115" spans="1:9" ht="15">
      <c r="A115" s="347"/>
      <c r="B115" s="438" t="s">
        <v>655</v>
      </c>
      <c r="C115" s="461" t="s">
        <v>656</v>
      </c>
      <c r="D115" s="589" t="s">
        <v>657</v>
      </c>
      <c r="E115" s="461" t="s">
        <v>648</v>
      </c>
      <c r="F115" s="461" t="s">
        <v>807</v>
      </c>
      <c r="G115" s="546" t="s">
        <v>808</v>
      </c>
      <c r="H115" s="494">
        <v>100</v>
      </c>
      <c r="I115" s="494">
        <v>100</v>
      </c>
    </row>
    <row r="116" spans="1:9" ht="15">
      <c r="A116" s="347"/>
      <c r="B116" s="575" t="s">
        <v>554</v>
      </c>
      <c r="C116" s="576" t="s">
        <v>555</v>
      </c>
      <c r="D116" s="589" t="s">
        <v>556</v>
      </c>
      <c r="E116" s="461" t="s">
        <v>648</v>
      </c>
      <c r="F116" s="461" t="s">
        <v>807</v>
      </c>
      <c r="G116" s="546" t="s">
        <v>808</v>
      </c>
      <c r="H116" s="494">
        <v>100</v>
      </c>
      <c r="I116" s="494">
        <v>100</v>
      </c>
    </row>
    <row r="117" spans="1:9" ht="15">
      <c r="A117" s="347"/>
      <c r="B117" s="574" t="s">
        <v>764</v>
      </c>
      <c r="C117" s="577" t="s">
        <v>809</v>
      </c>
      <c r="D117" s="450" t="s">
        <v>810</v>
      </c>
      <c r="E117" s="461" t="s">
        <v>648</v>
      </c>
      <c r="F117" s="461" t="s">
        <v>811</v>
      </c>
      <c r="G117" s="546" t="s">
        <v>812</v>
      </c>
      <c r="H117" s="494">
        <v>130</v>
      </c>
      <c r="I117" s="494">
        <v>130</v>
      </c>
    </row>
    <row r="118" spans="1:9" ht="15">
      <c r="A118" s="347"/>
      <c r="B118" s="581" t="s">
        <v>614</v>
      </c>
      <c r="C118" s="587" t="s">
        <v>676</v>
      </c>
      <c r="D118" s="435" t="s">
        <v>677</v>
      </c>
      <c r="E118" s="545" t="s">
        <v>648</v>
      </c>
      <c r="F118" s="461" t="s">
        <v>811</v>
      </c>
      <c r="G118" s="546" t="s">
        <v>812</v>
      </c>
      <c r="H118" s="494">
        <v>130</v>
      </c>
      <c r="I118" s="494">
        <v>130</v>
      </c>
    </row>
    <row r="119" spans="1:9" ht="15">
      <c r="A119" s="347"/>
      <c r="B119" s="578" t="s">
        <v>640</v>
      </c>
      <c r="C119" s="578" t="s">
        <v>659</v>
      </c>
      <c r="D119" s="450" t="s">
        <v>660</v>
      </c>
      <c r="E119" s="461" t="s">
        <v>648</v>
      </c>
      <c r="F119" s="461" t="s">
        <v>811</v>
      </c>
      <c r="G119" s="546" t="s">
        <v>812</v>
      </c>
      <c r="H119" s="494">
        <v>130</v>
      </c>
      <c r="I119" s="494">
        <v>130</v>
      </c>
    </row>
    <row r="120" spans="1:9" ht="15">
      <c r="A120" s="347"/>
      <c r="B120" s="583" t="s">
        <v>605</v>
      </c>
      <c r="C120" s="583" t="s">
        <v>662</v>
      </c>
      <c r="D120" s="435" t="s">
        <v>663</v>
      </c>
      <c r="E120" s="545" t="s">
        <v>648</v>
      </c>
      <c r="F120" s="461" t="s">
        <v>811</v>
      </c>
      <c r="G120" s="546" t="s">
        <v>812</v>
      </c>
      <c r="H120" s="494">
        <v>130</v>
      </c>
      <c r="I120" s="494">
        <v>130</v>
      </c>
    </row>
    <row r="121" spans="1:9" ht="15">
      <c r="A121" s="347"/>
      <c r="B121" s="578" t="s">
        <v>813</v>
      </c>
      <c r="C121" s="578" t="s">
        <v>606</v>
      </c>
      <c r="D121" s="450" t="s">
        <v>665</v>
      </c>
      <c r="E121" s="461" t="s">
        <v>648</v>
      </c>
      <c r="F121" s="461" t="s">
        <v>811</v>
      </c>
      <c r="G121" s="546" t="s">
        <v>812</v>
      </c>
      <c r="H121" s="494">
        <v>130</v>
      </c>
      <c r="I121" s="494">
        <v>130</v>
      </c>
    </row>
    <row r="122" spans="1:9" ht="15">
      <c r="A122" s="347"/>
      <c r="B122" s="575" t="s">
        <v>666</v>
      </c>
      <c r="C122" s="576" t="s">
        <v>667</v>
      </c>
      <c r="D122" s="589" t="s">
        <v>668</v>
      </c>
      <c r="E122" s="461" t="s">
        <v>648</v>
      </c>
      <c r="F122" s="461" t="s">
        <v>811</v>
      </c>
      <c r="G122" s="546" t="s">
        <v>812</v>
      </c>
      <c r="H122" s="494">
        <v>130</v>
      </c>
      <c r="I122" s="494">
        <v>130</v>
      </c>
    </row>
    <row r="123" spans="1:9" ht="15">
      <c r="A123" s="347"/>
      <c r="B123" s="575" t="s">
        <v>640</v>
      </c>
      <c r="C123" s="576" t="s">
        <v>669</v>
      </c>
      <c r="D123" s="460" t="s">
        <v>670</v>
      </c>
      <c r="E123" s="461" t="s">
        <v>648</v>
      </c>
      <c r="F123" s="461" t="s">
        <v>811</v>
      </c>
      <c r="G123" s="546" t="s">
        <v>812</v>
      </c>
      <c r="H123" s="494">
        <v>130</v>
      </c>
      <c r="I123" s="494">
        <v>130</v>
      </c>
    </row>
    <row r="124" spans="1:9" ht="15">
      <c r="A124" s="347"/>
      <c r="B124" s="583" t="s">
        <v>671</v>
      </c>
      <c r="C124" s="583" t="s">
        <v>672</v>
      </c>
      <c r="D124" s="435" t="s">
        <v>673</v>
      </c>
      <c r="E124" s="545" t="s">
        <v>648</v>
      </c>
      <c r="F124" s="461" t="s">
        <v>811</v>
      </c>
      <c r="G124" s="546" t="s">
        <v>812</v>
      </c>
      <c r="H124" s="494">
        <v>130</v>
      </c>
      <c r="I124" s="494">
        <v>130</v>
      </c>
    </row>
    <row r="125" spans="1:9" ht="15">
      <c r="A125" s="347"/>
      <c r="B125" s="574" t="s">
        <v>695</v>
      </c>
      <c r="C125" s="577" t="s">
        <v>814</v>
      </c>
      <c r="D125" s="450" t="s">
        <v>815</v>
      </c>
      <c r="E125" s="461" t="s">
        <v>648</v>
      </c>
      <c r="F125" s="461" t="s">
        <v>811</v>
      </c>
      <c r="G125" s="546" t="s">
        <v>812</v>
      </c>
      <c r="H125" s="494">
        <v>130</v>
      </c>
      <c r="I125" s="494">
        <v>130</v>
      </c>
    </row>
    <row r="126" spans="1:9" ht="15">
      <c r="A126" s="347"/>
      <c r="B126" s="581" t="s">
        <v>645</v>
      </c>
      <c r="C126" s="587" t="s">
        <v>646</v>
      </c>
      <c r="D126" s="435" t="s">
        <v>816</v>
      </c>
      <c r="E126" s="545" t="s">
        <v>648</v>
      </c>
      <c r="F126" s="461" t="s">
        <v>811</v>
      </c>
      <c r="G126" s="546" t="s">
        <v>812</v>
      </c>
      <c r="H126" s="494">
        <v>130</v>
      </c>
      <c r="I126" s="494">
        <v>130</v>
      </c>
    </row>
    <row r="127" spans="1:9" ht="15">
      <c r="A127" s="347"/>
      <c r="B127" s="438" t="s">
        <v>817</v>
      </c>
      <c r="C127" s="461" t="s">
        <v>818</v>
      </c>
      <c r="D127" s="460" t="s">
        <v>819</v>
      </c>
      <c r="E127" s="461" t="s">
        <v>648</v>
      </c>
      <c r="F127" s="461" t="s">
        <v>820</v>
      </c>
      <c r="G127" s="546" t="s">
        <v>812</v>
      </c>
      <c r="H127" s="494">
        <v>100</v>
      </c>
      <c r="I127" s="494">
        <v>100</v>
      </c>
    </row>
    <row r="128" spans="1:9" ht="15">
      <c r="A128" s="347"/>
      <c r="B128" s="574" t="s">
        <v>821</v>
      </c>
      <c r="C128" s="577" t="s">
        <v>822</v>
      </c>
      <c r="D128" s="450" t="s">
        <v>823</v>
      </c>
      <c r="E128" s="461" t="s">
        <v>648</v>
      </c>
      <c r="F128" s="461" t="s">
        <v>820</v>
      </c>
      <c r="G128" s="546" t="s">
        <v>812</v>
      </c>
      <c r="H128" s="494">
        <v>100</v>
      </c>
      <c r="I128" s="494">
        <v>100</v>
      </c>
    </row>
    <row r="129" spans="1:9" ht="15">
      <c r="A129" s="347"/>
      <c r="B129" s="438" t="s">
        <v>582</v>
      </c>
      <c r="C129" s="461" t="s">
        <v>576</v>
      </c>
      <c r="D129" s="460" t="s">
        <v>824</v>
      </c>
      <c r="E129" s="461" t="s">
        <v>648</v>
      </c>
      <c r="F129" s="461" t="s">
        <v>825</v>
      </c>
      <c r="G129" s="546" t="s">
        <v>826</v>
      </c>
      <c r="H129" s="494">
        <v>100</v>
      </c>
      <c r="I129" s="494">
        <v>100</v>
      </c>
    </row>
    <row r="130" spans="1:9" ht="15">
      <c r="A130" s="347"/>
      <c r="B130" s="574" t="s">
        <v>523</v>
      </c>
      <c r="C130" s="577" t="s">
        <v>827</v>
      </c>
      <c r="D130" s="450" t="s">
        <v>828</v>
      </c>
      <c r="E130" s="461" t="s">
        <v>648</v>
      </c>
      <c r="F130" s="461" t="s">
        <v>825</v>
      </c>
      <c r="G130" s="546" t="s">
        <v>826</v>
      </c>
      <c r="H130" s="494">
        <v>100</v>
      </c>
      <c r="I130" s="494">
        <v>100</v>
      </c>
    </row>
    <row r="131" spans="1:9" ht="15">
      <c r="A131" s="544"/>
      <c r="B131" s="438" t="s">
        <v>829</v>
      </c>
      <c r="C131" s="461" t="s">
        <v>830</v>
      </c>
      <c r="D131" s="460" t="s">
        <v>831</v>
      </c>
      <c r="E131" s="461" t="s">
        <v>648</v>
      </c>
      <c r="F131" s="461" t="s">
        <v>832</v>
      </c>
      <c r="G131" s="546" t="s">
        <v>833</v>
      </c>
      <c r="H131" s="494">
        <v>100</v>
      </c>
      <c r="I131" s="494">
        <v>100</v>
      </c>
    </row>
    <row r="132" spans="1:9" ht="15">
      <c r="A132" s="544"/>
      <c r="B132" s="574" t="s">
        <v>575</v>
      </c>
      <c r="C132" s="577" t="s">
        <v>834</v>
      </c>
      <c r="D132" s="450" t="s">
        <v>835</v>
      </c>
      <c r="E132" s="461" t="s">
        <v>648</v>
      </c>
      <c r="F132" s="461" t="s">
        <v>832</v>
      </c>
      <c r="G132" s="546" t="s">
        <v>833</v>
      </c>
      <c r="H132" s="494">
        <v>100</v>
      </c>
      <c r="I132" s="494">
        <v>100</v>
      </c>
    </row>
    <row r="133" spans="1:9" ht="15">
      <c r="A133" s="544"/>
      <c r="B133" s="438" t="s">
        <v>640</v>
      </c>
      <c r="C133" s="461" t="s">
        <v>836</v>
      </c>
      <c r="D133" s="450" t="s">
        <v>837</v>
      </c>
      <c r="E133" s="461" t="s">
        <v>648</v>
      </c>
      <c r="F133" s="461" t="s">
        <v>708</v>
      </c>
      <c r="G133" s="546" t="s">
        <v>838</v>
      </c>
      <c r="H133" s="494">
        <v>100</v>
      </c>
      <c r="I133" s="494">
        <v>100</v>
      </c>
    </row>
    <row r="134" spans="1:9" ht="15">
      <c r="A134" s="544"/>
      <c r="B134" s="438" t="s">
        <v>568</v>
      </c>
      <c r="C134" s="461" t="s">
        <v>569</v>
      </c>
      <c r="D134" s="450" t="s">
        <v>570</v>
      </c>
      <c r="E134" s="543" t="s">
        <v>648</v>
      </c>
      <c r="F134" s="461" t="s">
        <v>839</v>
      </c>
      <c r="G134" s="546" t="s">
        <v>840</v>
      </c>
      <c r="H134" s="494">
        <v>175</v>
      </c>
      <c r="I134" s="494">
        <v>175</v>
      </c>
    </row>
    <row r="135" spans="1:9" ht="15">
      <c r="A135" s="347"/>
      <c r="B135" s="581" t="s">
        <v>671</v>
      </c>
      <c r="C135" s="587" t="s">
        <v>672</v>
      </c>
      <c r="D135" s="450" t="s">
        <v>673</v>
      </c>
      <c r="E135" s="543" t="s">
        <v>648</v>
      </c>
      <c r="F135" s="461" t="s">
        <v>839</v>
      </c>
      <c r="G135" s="546" t="s">
        <v>840</v>
      </c>
      <c r="H135" s="494">
        <v>175</v>
      </c>
      <c r="I135" s="494">
        <v>175</v>
      </c>
    </row>
    <row r="136" spans="1:9" ht="15">
      <c r="A136" s="347"/>
      <c r="B136" s="574" t="s">
        <v>640</v>
      </c>
      <c r="C136" s="577" t="s">
        <v>669</v>
      </c>
      <c r="D136" s="450" t="s">
        <v>670</v>
      </c>
      <c r="E136" s="543" t="s">
        <v>648</v>
      </c>
      <c r="F136" s="461" t="s">
        <v>839</v>
      </c>
      <c r="G136" s="546" t="s">
        <v>840</v>
      </c>
      <c r="H136" s="494">
        <v>175</v>
      </c>
      <c r="I136" s="494">
        <v>175</v>
      </c>
    </row>
    <row r="137" spans="1:9" ht="15">
      <c r="A137" s="347"/>
      <c r="B137" s="581" t="s">
        <v>640</v>
      </c>
      <c r="C137" s="587" t="s">
        <v>606</v>
      </c>
      <c r="D137" s="450" t="s">
        <v>658</v>
      </c>
      <c r="E137" s="543" t="s">
        <v>648</v>
      </c>
      <c r="F137" s="461" t="s">
        <v>839</v>
      </c>
      <c r="G137" s="546" t="s">
        <v>840</v>
      </c>
      <c r="H137" s="494">
        <v>175</v>
      </c>
      <c r="I137" s="494">
        <v>175</v>
      </c>
    </row>
    <row r="138" spans="1:9" ht="15">
      <c r="A138" s="347"/>
      <c r="B138" s="438" t="s">
        <v>640</v>
      </c>
      <c r="C138" s="461" t="s">
        <v>659</v>
      </c>
      <c r="D138" s="589" t="s">
        <v>660</v>
      </c>
      <c r="E138" s="543" t="s">
        <v>648</v>
      </c>
      <c r="F138" s="461" t="s">
        <v>839</v>
      </c>
      <c r="G138" s="546" t="s">
        <v>840</v>
      </c>
      <c r="H138" s="494">
        <v>175</v>
      </c>
      <c r="I138" s="494">
        <v>175</v>
      </c>
    </row>
    <row r="139" spans="1:9" ht="15">
      <c r="A139" s="347"/>
      <c r="B139" s="575" t="s">
        <v>661</v>
      </c>
      <c r="C139" s="576" t="s">
        <v>662</v>
      </c>
      <c r="D139" s="589" t="s">
        <v>663</v>
      </c>
      <c r="E139" s="543" t="s">
        <v>648</v>
      </c>
      <c r="F139" s="461" t="s">
        <v>839</v>
      </c>
      <c r="G139" s="546" t="s">
        <v>840</v>
      </c>
      <c r="H139" s="494">
        <v>175</v>
      </c>
      <c r="I139" s="494">
        <v>175</v>
      </c>
    </row>
    <row r="140" spans="1:9" ht="15">
      <c r="A140" s="347"/>
      <c r="B140" s="582" t="s">
        <v>664</v>
      </c>
      <c r="C140" s="588" t="s">
        <v>606</v>
      </c>
      <c r="D140" s="589" t="s">
        <v>665</v>
      </c>
      <c r="E140" s="543" t="s">
        <v>648</v>
      </c>
      <c r="F140" s="461" t="s">
        <v>839</v>
      </c>
      <c r="G140" s="546" t="s">
        <v>840</v>
      </c>
      <c r="H140" s="494">
        <v>175</v>
      </c>
      <c r="I140" s="494">
        <v>175</v>
      </c>
    </row>
    <row r="141" spans="1:9" ht="15">
      <c r="A141" s="347"/>
      <c r="B141" s="575" t="s">
        <v>666</v>
      </c>
      <c r="C141" s="576" t="s">
        <v>667</v>
      </c>
      <c r="D141" s="589" t="s">
        <v>668</v>
      </c>
      <c r="E141" s="543" t="s">
        <v>648</v>
      </c>
      <c r="F141" s="461" t="s">
        <v>839</v>
      </c>
      <c r="G141" s="546" t="s">
        <v>840</v>
      </c>
      <c r="H141" s="494">
        <v>175</v>
      </c>
      <c r="I141" s="494">
        <v>175</v>
      </c>
    </row>
    <row r="142" spans="1:9" ht="15">
      <c r="A142" s="347"/>
      <c r="B142" s="578" t="s">
        <v>625</v>
      </c>
      <c r="C142" s="578" t="s">
        <v>532</v>
      </c>
      <c r="D142" s="589" t="s">
        <v>533</v>
      </c>
      <c r="E142" s="543" t="s">
        <v>648</v>
      </c>
      <c r="F142" s="95" t="s">
        <v>841</v>
      </c>
      <c r="G142" s="547" t="s">
        <v>842</v>
      </c>
      <c r="H142" s="494">
        <v>14018.4</v>
      </c>
      <c r="I142" s="494">
        <v>14018.4</v>
      </c>
    </row>
    <row r="143" spans="1:9" ht="15">
      <c r="A143" s="347"/>
      <c r="B143" s="578" t="s">
        <v>625</v>
      </c>
      <c r="C143" s="578" t="s">
        <v>532</v>
      </c>
      <c r="D143" s="450" t="s">
        <v>533</v>
      </c>
      <c r="E143" s="543" t="s">
        <v>648</v>
      </c>
      <c r="F143" s="95" t="s">
        <v>626</v>
      </c>
      <c r="G143" s="547" t="s">
        <v>843</v>
      </c>
      <c r="H143" s="494">
        <v>9104</v>
      </c>
      <c r="I143" s="494">
        <v>9104</v>
      </c>
    </row>
    <row r="144" spans="1:9" ht="15">
      <c r="A144" s="347"/>
      <c r="B144" s="578" t="s">
        <v>625</v>
      </c>
      <c r="C144" s="578" t="s">
        <v>532</v>
      </c>
      <c r="D144" s="450" t="s">
        <v>533</v>
      </c>
      <c r="E144" s="543" t="s">
        <v>648</v>
      </c>
      <c r="F144" s="95" t="s">
        <v>626</v>
      </c>
      <c r="G144" s="547" t="s">
        <v>844</v>
      </c>
      <c r="H144" s="494">
        <v>3512.9</v>
      </c>
      <c r="I144" s="494">
        <v>3512.9</v>
      </c>
    </row>
    <row r="145" spans="1:10" ht="15">
      <c r="A145" s="347"/>
      <c r="B145" s="578" t="s">
        <v>625</v>
      </c>
      <c r="C145" s="578" t="s">
        <v>532</v>
      </c>
      <c r="D145" s="450" t="s">
        <v>533</v>
      </c>
      <c r="E145" s="84"/>
      <c r="F145" s="84"/>
      <c r="G145" s="95" t="s">
        <v>845</v>
      </c>
      <c r="H145" s="494">
        <v>804</v>
      </c>
      <c r="I145" s="462">
        <v>804</v>
      </c>
    </row>
    <row r="146" spans="1:10" ht="15">
      <c r="A146" s="347"/>
      <c r="B146" s="578" t="s">
        <v>625</v>
      </c>
      <c r="C146" s="578" t="s">
        <v>532</v>
      </c>
      <c r="D146" s="450" t="s">
        <v>533</v>
      </c>
      <c r="E146" s="84"/>
      <c r="F146" s="84"/>
      <c r="G146" s="95" t="s">
        <v>845</v>
      </c>
      <c r="H146" s="494">
        <v>1820</v>
      </c>
      <c r="I146" s="462">
        <v>1820</v>
      </c>
      <c r="J146" s="548"/>
    </row>
    <row r="147" spans="1:10" ht="15">
      <c r="A147" s="347"/>
      <c r="B147" s="584"/>
      <c r="C147" s="516"/>
      <c r="D147" s="84"/>
      <c r="E147" s="84"/>
      <c r="F147" s="84"/>
      <c r="G147" s="84"/>
      <c r="H147" s="494"/>
      <c r="I147" s="4"/>
    </row>
    <row r="148" spans="1:10" ht="15">
      <c r="A148" s="347"/>
      <c r="B148" s="584"/>
      <c r="C148" s="516"/>
      <c r="D148" s="84"/>
      <c r="E148" s="84"/>
      <c r="F148" s="84"/>
      <c r="G148" s="84"/>
      <c r="H148" s="494"/>
      <c r="I148" s="4"/>
    </row>
    <row r="149" spans="1:10" ht="15">
      <c r="A149" s="347"/>
      <c r="B149" s="584"/>
      <c r="C149" s="516"/>
      <c r="D149" s="84"/>
      <c r="E149" s="84"/>
      <c r="F149" s="84"/>
      <c r="G149" s="84"/>
      <c r="H149" s="4"/>
      <c r="I149" s="4"/>
    </row>
    <row r="150" spans="1:10" ht="15">
      <c r="A150" s="347"/>
      <c r="B150" s="584"/>
      <c r="C150" s="516"/>
      <c r="D150" s="84"/>
      <c r="E150" s="84"/>
      <c r="F150" s="84"/>
      <c r="G150" s="84"/>
      <c r="H150" s="4"/>
      <c r="I150" s="4"/>
    </row>
    <row r="151" spans="1:10" ht="15">
      <c r="A151" s="347"/>
      <c r="B151" s="584"/>
      <c r="C151" s="516"/>
      <c r="D151" s="84"/>
      <c r="E151" s="84"/>
      <c r="F151" s="84"/>
      <c r="G151" s="84"/>
      <c r="H151" s="4"/>
      <c r="I151" s="4"/>
    </row>
    <row r="152" spans="1:10" ht="15">
      <c r="A152" s="347"/>
      <c r="B152" s="584"/>
      <c r="C152" s="516"/>
      <c r="D152" s="84"/>
      <c r="E152" s="84"/>
      <c r="F152" s="84"/>
      <c r="G152" s="84"/>
      <c r="H152" s="4"/>
      <c r="I152" s="4"/>
    </row>
    <row r="153" spans="1:10" ht="15">
      <c r="A153" s="347"/>
      <c r="B153" s="584"/>
      <c r="C153" s="516"/>
      <c r="D153" s="84"/>
      <c r="E153" s="84"/>
      <c r="F153" s="84"/>
      <c r="G153" s="84"/>
      <c r="H153" s="4"/>
      <c r="I153" s="4"/>
    </row>
    <row r="154" spans="1:10" ht="15">
      <c r="A154" s="347"/>
      <c r="B154" s="584"/>
      <c r="C154" s="516"/>
      <c r="D154" s="84"/>
      <c r="E154" s="84"/>
      <c r="F154" s="84"/>
      <c r="G154" s="84"/>
      <c r="H154" s="4"/>
      <c r="I154" s="4"/>
    </row>
    <row r="155" spans="1:10" ht="15">
      <c r="A155" s="347"/>
      <c r="B155" s="584"/>
      <c r="C155" s="516"/>
      <c r="D155" s="84"/>
      <c r="E155" s="84"/>
      <c r="F155" s="84"/>
      <c r="G155" s="84"/>
      <c r="H155" s="4"/>
      <c r="I155" s="4"/>
    </row>
    <row r="156" spans="1:10" ht="15">
      <c r="A156" s="347"/>
      <c r="B156" s="584"/>
      <c r="C156" s="516"/>
      <c r="D156" s="84"/>
      <c r="E156" s="84"/>
      <c r="F156" s="84"/>
      <c r="G156" s="84"/>
      <c r="H156" s="4"/>
      <c r="I156" s="4"/>
    </row>
    <row r="157" spans="1:10" ht="15">
      <c r="A157" s="347"/>
      <c r="B157" s="585"/>
      <c r="C157" s="517"/>
      <c r="D157" s="96"/>
      <c r="E157" s="96"/>
      <c r="F157" s="96"/>
      <c r="G157" s="96" t="s">
        <v>325</v>
      </c>
      <c r="H157" s="538">
        <f>SUM(H41:H151)</f>
        <v>50659.3</v>
      </c>
      <c r="I157" s="538">
        <f>SUM(I41:I149)</f>
        <v>50659.3</v>
      </c>
    </row>
    <row r="158" spans="1:10" ht="15">
      <c r="A158" s="210"/>
      <c r="B158" s="518"/>
      <c r="C158" s="518"/>
      <c r="D158" s="210"/>
      <c r="E158" s="210"/>
      <c r="F158" s="210"/>
      <c r="G158" s="179"/>
      <c r="H158" s="179"/>
      <c r="I158" s="184"/>
    </row>
    <row r="159" spans="1:10" ht="15">
      <c r="A159" s="211" t="s">
        <v>336</v>
      </c>
      <c r="B159" s="518"/>
      <c r="C159" s="518"/>
      <c r="D159" s="210"/>
      <c r="E159" s="210"/>
      <c r="F159" s="210"/>
      <c r="G159" s="179"/>
      <c r="H159" s="179"/>
      <c r="I159" s="184"/>
    </row>
    <row r="160" spans="1:10" ht="15">
      <c r="A160" s="211" t="s">
        <v>339</v>
      </c>
      <c r="B160" s="518"/>
      <c r="C160" s="518"/>
      <c r="D160" s="210"/>
      <c r="E160" s="210"/>
      <c r="F160" s="210"/>
      <c r="G160" s="179"/>
      <c r="H160" s="179"/>
      <c r="I160" s="184"/>
    </row>
    <row r="161" spans="1:9" ht="15">
      <c r="A161" s="211"/>
      <c r="B161" s="520"/>
      <c r="C161" s="520"/>
      <c r="D161" s="179"/>
      <c r="E161" s="179"/>
      <c r="F161" s="179"/>
      <c r="G161" s="179"/>
      <c r="H161" s="179"/>
      <c r="I161" s="184"/>
    </row>
    <row r="162" spans="1:9" ht="15">
      <c r="A162" s="211"/>
      <c r="B162" s="520"/>
      <c r="C162" s="520"/>
      <c r="D162" s="179"/>
      <c r="E162" s="179"/>
      <c r="G162" s="179"/>
      <c r="H162" s="179"/>
      <c r="I162" s="184"/>
    </row>
    <row r="163" spans="1:9">
      <c r="A163" s="208"/>
      <c r="B163" s="519"/>
      <c r="C163" s="519"/>
      <c r="D163" s="208"/>
      <c r="E163" s="208"/>
      <c r="F163" s="208"/>
      <c r="G163" s="208"/>
      <c r="H163" s="208"/>
      <c r="I163" s="184"/>
    </row>
    <row r="164" spans="1:9" ht="15">
      <c r="A164" s="185" t="s">
        <v>107</v>
      </c>
      <c r="B164" s="520"/>
      <c r="C164" s="520"/>
      <c r="D164" s="179"/>
      <c r="E164" s="179"/>
      <c r="F164" s="179"/>
      <c r="G164" s="179"/>
      <c r="H164" s="179"/>
      <c r="I164" s="184"/>
    </row>
    <row r="165" spans="1:9" ht="15">
      <c r="A165" s="179"/>
      <c r="B165" s="520"/>
      <c r="C165" s="520"/>
      <c r="D165" s="179"/>
      <c r="E165" s="179"/>
      <c r="F165" s="179"/>
      <c r="G165" s="179"/>
      <c r="H165" s="179"/>
      <c r="I165" s="184"/>
    </row>
    <row r="166" spans="1:9" ht="15">
      <c r="A166" s="179"/>
      <c r="B166" s="520"/>
      <c r="C166" s="520"/>
      <c r="D166" s="179"/>
      <c r="E166" s="179"/>
      <c r="F166" s="179"/>
      <c r="G166" s="179"/>
      <c r="H166" s="186"/>
      <c r="I166" s="184"/>
    </row>
    <row r="167" spans="1:9" ht="15">
      <c r="A167" s="185"/>
      <c r="B167" s="518" t="s">
        <v>266</v>
      </c>
      <c r="C167" s="518"/>
      <c r="D167" s="185"/>
      <c r="E167" s="185"/>
      <c r="F167" s="185"/>
      <c r="G167" s="179"/>
      <c r="H167" s="186"/>
      <c r="I167" s="184"/>
    </row>
    <row r="168" spans="1:9" ht="15">
      <c r="A168" s="179"/>
      <c r="B168" s="520" t="s">
        <v>265</v>
      </c>
      <c r="C168" s="520"/>
      <c r="D168" s="179"/>
      <c r="E168" s="179"/>
      <c r="F168" s="179"/>
      <c r="G168" s="179"/>
      <c r="H168" s="186"/>
      <c r="I168" s="184"/>
    </row>
    <row r="169" spans="1:9">
      <c r="A169" s="187"/>
      <c r="B169" s="522" t="s">
        <v>139</v>
      </c>
      <c r="C169" s="522"/>
      <c r="D169" s="187"/>
      <c r="E169" s="187"/>
      <c r="F169" s="187"/>
      <c r="G169" s="180"/>
      <c r="H169" s="180"/>
      <c r="I169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1" t="s">
        <v>428</v>
      </c>
      <c r="B1" s="71"/>
      <c r="C1" s="74"/>
      <c r="D1" s="74"/>
      <c r="E1" s="74"/>
      <c r="F1" s="74"/>
      <c r="G1" s="601" t="s">
        <v>109</v>
      </c>
      <c r="H1" s="601"/>
    </row>
    <row r="2" spans="1:10" ht="15">
      <c r="A2" s="73" t="s">
        <v>140</v>
      </c>
      <c r="B2" s="71"/>
      <c r="C2" s="74"/>
      <c r="D2" s="74"/>
      <c r="E2" s="74"/>
      <c r="F2" s="74"/>
      <c r="G2" s="599" t="str">
        <f>'ფორმა N1'!K2</f>
        <v>01/01/-2019-31/12/2019</v>
      </c>
      <c r="H2" s="599"/>
    </row>
    <row r="3" spans="1:10" ht="15">
      <c r="A3" s="73"/>
      <c r="B3" s="73"/>
      <c r="C3" s="73"/>
      <c r="D3" s="73"/>
      <c r="E3" s="73"/>
      <c r="F3" s="73"/>
      <c r="G3" s="200"/>
      <c r="H3" s="200"/>
    </row>
    <row r="4" spans="1:10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</row>
    <row r="5" spans="1:10" ht="15">
      <c r="A5" s="418" t="str">
        <f>'ფორმა N1'!A5</f>
        <v>პ/გ "ქრისტიან-დემოოკრატიული მოძრაობა"</v>
      </c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199"/>
      <c r="B7" s="199"/>
      <c r="C7" s="199"/>
      <c r="D7" s="203"/>
      <c r="E7" s="199"/>
      <c r="F7" s="199"/>
      <c r="G7" s="75"/>
      <c r="H7" s="75"/>
    </row>
    <row r="8" spans="1:10" ht="30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335</v>
      </c>
      <c r="F8" s="87" t="s">
        <v>328</v>
      </c>
      <c r="G8" s="76" t="s">
        <v>10</v>
      </c>
      <c r="H8" s="76" t="s">
        <v>9</v>
      </c>
      <c r="J8" s="212" t="s">
        <v>334</v>
      </c>
    </row>
    <row r="9" spans="1:10" ht="15">
      <c r="A9" s="95"/>
      <c r="B9" s="95"/>
      <c r="C9" s="95"/>
      <c r="D9" s="95"/>
      <c r="E9" s="95"/>
      <c r="F9" s="95"/>
      <c r="G9" s="4"/>
      <c r="H9" s="4"/>
      <c r="J9" s="212" t="s">
        <v>0</v>
      </c>
    </row>
    <row r="10" spans="1:10" ht="15">
      <c r="A10" s="95"/>
      <c r="B10" s="95"/>
      <c r="C10" s="95"/>
      <c r="D10" s="95"/>
      <c r="E10" s="95"/>
      <c r="F10" s="95"/>
      <c r="G10" s="4"/>
      <c r="H10" s="4"/>
    </row>
    <row r="11" spans="1:10" ht="15">
      <c r="A11" s="84"/>
      <c r="B11" s="84"/>
      <c r="C11" s="84"/>
      <c r="D11" s="84"/>
      <c r="E11" s="84"/>
      <c r="F11" s="84"/>
      <c r="G11" s="4"/>
      <c r="H11" s="4"/>
    </row>
    <row r="12" spans="1:10" ht="15">
      <c r="A12" s="84"/>
      <c r="B12" s="84"/>
      <c r="C12" s="84"/>
      <c r="D12" s="84"/>
      <c r="E12" s="84"/>
      <c r="F12" s="84"/>
      <c r="G12" s="4"/>
      <c r="H12" s="4"/>
    </row>
    <row r="13" spans="1:10" ht="15">
      <c r="A13" s="84"/>
      <c r="B13" s="84"/>
      <c r="C13" s="84"/>
      <c r="D13" s="84"/>
      <c r="E13" s="84"/>
      <c r="F13" s="84"/>
      <c r="G13" s="4"/>
      <c r="H13" s="4"/>
    </row>
    <row r="14" spans="1:10" ht="15">
      <c r="A14" s="84"/>
      <c r="B14" s="84"/>
      <c r="C14" s="84"/>
      <c r="D14" s="84"/>
      <c r="E14" s="84"/>
      <c r="F14" s="84"/>
      <c r="G14" s="4"/>
      <c r="H14" s="4"/>
    </row>
    <row r="15" spans="1:10" ht="15">
      <c r="A15" s="84"/>
      <c r="B15" s="84"/>
      <c r="C15" s="84"/>
      <c r="D15" s="84"/>
      <c r="E15" s="84"/>
      <c r="F15" s="84"/>
      <c r="G15" s="4"/>
      <c r="H15" s="4"/>
    </row>
    <row r="16" spans="1:10" ht="15">
      <c r="A16" s="84"/>
      <c r="B16" s="84"/>
      <c r="C16" s="84"/>
      <c r="D16" s="84"/>
      <c r="E16" s="84"/>
      <c r="F16" s="84"/>
      <c r="G16" s="4"/>
      <c r="H16" s="4"/>
    </row>
    <row r="17" spans="1:8" ht="15">
      <c r="A17" s="84"/>
      <c r="B17" s="84"/>
      <c r="C17" s="84"/>
      <c r="D17" s="84"/>
      <c r="E17" s="84"/>
      <c r="F17" s="84"/>
      <c r="G17" s="4"/>
      <c r="H17" s="4"/>
    </row>
    <row r="18" spans="1:8" ht="15">
      <c r="A18" s="84"/>
      <c r="B18" s="84"/>
      <c r="C18" s="84"/>
      <c r="D18" s="84"/>
      <c r="E18" s="84"/>
      <c r="F18" s="84"/>
      <c r="G18" s="4"/>
      <c r="H18" s="4"/>
    </row>
    <row r="19" spans="1:8" ht="15">
      <c r="A19" s="84"/>
      <c r="B19" s="84"/>
      <c r="C19" s="84"/>
      <c r="D19" s="84"/>
      <c r="E19" s="84"/>
      <c r="F19" s="84"/>
      <c r="G19" s="4"/>
      <c r="H19" s="4"/>
    </row>
    <row r="20" spans="1:8" ht="15">
      <c r="A20" s="84"/>
      <c r="B20" s="84"/>
      <c r="C20" s="84"/>
      <c r="D20" s="84"/>
      <c r="E20" s="84"/>
      <c r="F20" s="84"/>
      <c r="G20" s="4"/>
      <c r="H20" s="4"/>
    </row>
    <row r="21" spans="1:8" ht="15">
      <c r="A21" s="84"/>
      <c r="B21" s="84"/>
      <c r="C21" s="84"/>
      <c r="D21" s="84"/>
      <c r="E21" s="84"/>
      <c r="F21" s="84"/>
      <c r="G21" s="4"/>
      <c r="H21" s="4"/>
    </row>
    <row r="22" spans="1:8" ht="15">
      <c r="A22" s="84"/>
      <c r="B22" s="84"/>
      <c r="C22" s="84"/>
      <c r="D22" s="84"/>
      <c r="E22" s="84"/>
      <c r="F22" s="84"/>
      <c r="G22" s="4"/>
      <c r="H22" s="4"/>
    </row>
    <row r="23" spans="1:8" ht="15">
      <c r="A23" s="84"/>
      <c r="B23" s="84"/>
      <c r="C23" s="84"/>
      <c r="D23" s="84"/>
      <c r="E23" s="84"/>
      <c r="F23" s="84"/>
      <c r="G23" s="4"/>
      <c r="H23" s="4"/>
    </row>
    <row r="24" spans="1:8" ht="15">
      <c r="A24" s="84"/>
      <c r="B24" s="84"/>
      <c r="C24" s="84"/>
      <c r="D24" s="84"/>
      <c r="E24" s="84"/>
      <c r="F24" s="84"/>
      <c r="G24" s="4"/>
      <c r="H24" s="4"/>
    </row>
    <row r="25" spans="1:8" ht="15">
      <c r="A25" s="84"/>
      <c r="B25" s="84"/>
      <c r="C25" s="84"/>
      <c r="D25" s="84"/>
      <c r="E25" s="84"/>
      <c r="F25" s="84"/>
      <c r="G25" s="4"/>
      <c r="H25" s="4"/>
    </row>
    <row r="26" spans="1:8" ht="15">
      <c r="A26" s="84"/>
      <c r="B26" s="84"/>
      <c r="C26" s="84"/>
      <c r="D26" s="84"/>
      <c r="E26" s="84"/>
      <c r="F26" s="84"/>
      <c r="G26" s="4"/>
      <c r="H26" s="4"/>
    </row>
    <row r="27" spans="1:8" ht="15">
      <c r="A27" s="84"/>
      <c r="B27" s="84"/>
      <c r="C27" s="84"/>
      <c r="D27" s="84"/>
      <c r="E27" s="84"/>
      <c r="F27" s="84"/>
      <c r="G27" s="4"/>
      <c r="H27" s="4"/>
    </row>
    <row r="28" spans="1:8" ht="15">
      <c r="A28" s="84"/>
      <c r="B28" s="84"/>
      <c r="C28" s="84"/>
      <c r="D28" s="84"/>
      <c r="E28" s="84"/>
      <c r="F28" s="84"/>
      <c r="G28" s="4"/>
      <c r="H28" s="4"/>
    </row>
    <row r="29" spans="1:8" ht="15">
      <c r="A29" s="84"/>
      <c r="B29" s="84"/>
      <c r="C29" s="84"/>
      <c r="D29" s="84"/>
      <c r="E29" s="84"/>
      <c r="F29" s="84"/>
      <c r="G29" s="4"/>
      <c r="H29" s="4"/>
    </row>
    <row r="30" spans="1:8" ht="15">
      <c r="A30" s="84"/>
      <c r="B30" s="84"/>
      <c r="C30" s="84"/>
      <c r="D30" s="84"/>
      <c r="E30" s="84"/>
      <c r="F30" s="84"/>
      <c r="G30" s="4"/>
      <c r="H30" s="4"/>
    </row>
    <row r="31" spans="1:8" ht="15">
      <c r="A31" s="84"/>
      <c r="B31" s="84"/>
      <c r="C31" s="84"/>
      <c r="D31" s="84"/>
      <c r="E31" s="84"/>
      <c r="F31" s="84"/>
      <c r="G31" s="4"/>
      <c r="H31" s="4"/>
    </row>
    <row r="32" spans="1:8" ht="15">
      <c r="A32" s="84"/>
      <c r="B32" s="84"/>
      <c r="C32" s="84"/>
      <c r="D32" s="84"/>
      <c r="E32" s="84"/>
      <c r="F32" s="84"/>
      <c r="G32" s="4"/>
      <c r="H32" s="4"/>
    </row>
    <row r="33" spans="1:9" ht="15">
      <c r="A33" s="84"/>
      <c r="B33" s="84"/>
      <c r="C33" s="84"/>
      <c r="D33" s="84"/>
      <c r="E33" s="84"/>
      <c r="F33" s="84"/>
      <c r="G33" s="4"/>
      <c r="H33" s="4"/>
    </row>
    <row r="34" spans="1:9" ht="15">
      <c r="A34" s="84"/>
      <c r="B34" s="96"/>
      <c r="C34" s="96"/>
      <c r="D34" s="96"/>
      <c r="E34" s="96"/>
      <c r="F34" s="96" t="s">
        <v>333</v>
      </c>
      <c r="G34" s="83">
        <f>SUM(G9:G33)</f>
        <v>0</v>
      </c>
      <c r="H34" s="83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79"/>
      <c r="I35" s="179"/>
    </row>
    <row r="36" spans="1:9" ht="15">
      <c r="A36" s="211" t="s">
        <v>381</v>
      </c>
      <c r="B36" s="211"/>
      <c r="C36" s="210"/>
      <c r="D36" s="210"/>
      <c r="E36" s="210"/>
      <c r="F36" s="210"/>
      <c r="G36" s="210"/>
      <c r="H36" s="179"/>
      <c r="I36" s="179"/>
    </row>
    <row r="37" spans="1:9" ht="15">
      <c r="A37" s="211" t="s">
        <v>332</v>
      </c>
      <c r="B37" s="211"/>
      <c r="C37" s="210"/>
      <c r="D37" s="210"/>
      <c r="E37" s="210"/>
      <c r="F37" s="210"/>
      <c r="G37" s="210"/>
      <c r="H37" s="179"/>
      <c r="I37" s="179"/>
    </row>
    <row r="38" spans="1:9" ht="15">
      <c r="A38" s="211"/>
      <c r="B38" s="211"/>
      <c r="C38" s="179"/>
      <c r="D38" s="179"/>
      <c r="E38" s="179"/>
      <c r="F38" s="179"/>
      <c r="G38" s="179"/>
      <c r="H38" s="179"/>
      <c r="I38" s="179"/>
    </row>
    <row r="39" spans="1:9" ht="15">
      <c r="A39" s="211"/>
      <c r="B39" s="211"/>
      <c r="C39" s="179"/>
      <c r="D39" s="179"/>
      <c r="E39" s="179"/>
      <c r="F39" s="179"/>
      <c r="G39" s="179"/>
      <c r="H39" s="179"/>
      <c r="I39" s="179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10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0" customWidth="1"/>
    <col min="2" max="2" width="19.140625" style="180" bestFit="1" customWidth="1"/>
    <col min="3" max="3" width="27.5703125" style="180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>
      <c r="A2" s="608" t="s">
        <v>474</v>
      </c>
      <c r="B2" s="608"/>
      <c r="C2" s="608"/>
      <c r="D2" s="608"/>
      <c r="E2" s="608"/>
      <c r="F2" s="353"/>
      <c r="G2" s="74"/>
      <c r="H2" s="74"/>
      <c r="I2" s="74"/>
      <c r="J2" s="74"/>
      <c r="K2" s="354"/>
      <c r="L2" s="355"/>
      <c r="M2" s="355" t="s">
        <v>109</v>
      </c>
    </row>
    <row r="3" spans="1:13" ht="15">
      <c r="A3" s="73" t="s">
        <v>140</v>
      </c>
      <c r="B3" s="73"/>
      <c r="C3" s="71"/>
      <c r="D3" s="74"/>
      <c r="E3" s="74"/>
      <c r="F3" s="74"/>
      <c r="G3" s="74"/>
      <c r="H3" s="74"/>
      <c r="I3" s="74"/>
      <c r="J3" s="74"/>
      <c r="K3" s="354"/>
      <c r="L3" s="599" t="str">
        <f>'ფორმა N1'!K2</f>
        <v>01/01/-2019-31/12/2019</v>
      </c>
      <c r="M3" s="599"/>
    </row>
    <row r="4" spans="1:13" ht="15">
      <c r="A4" s="73"/>
      <c r="B4" s="73"/>
      <c r="C4" s="73"/>
      <c r="D4" s="71"/>
      <c r="E4" s="71"/>
      <c r="F4" s="71"/>
      <c r="G4" s="71"/>
      <c r="H4" s="71"/>
      <c r="I4" s="71"/>
      <c r="J4" s="71"/>
      <c r="K4" s="354"/>
      <c r="L4" s="354"/>
      <c r="M4" s="354"/>
    </row>
    <row r="5" spans="1:13" ht="15">
      <c r="A5" s="74" t="s">
        <v>269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>
      <c r="A6" s="418" t="str">
        <f>'ფორმა N1'!A5</f>
        <v>პ/გ "ქრისტიან-დემოოკრატიული მოძრაობა"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>
      <c r="A8" s="351"/>
      <c r="B8" s="364"/>
      <c r="C8" s="351"/>
      <c r="D8" s="351"/>
      <c r="E8" s="351"/>
      <c r="F8" s="351"/>
      <c r="G8" s="351"/>
      <c r="H8" s="351"/>
      <c r="I8" s="351"/>
      <c r="J8" s="351"/>
      <c r="K8" s="75"/>
      <c r="L8" s="75"/>
      <c r="M8" s="75"/>
    </row>
    <row r="9" spans="1:13" ht="45">
      <c r="A9" s="87" t="s">
        <v>64</v>
      </c>
      <c r="B9" s="87" t="s">
        <v>480</v>
      </c>
      <c r="C9" s="87" t="s">
        <v>445</v>
      </c>
      <c r="D9" s="87" t="s">
        <v>446</v>
      </c>
      <c r="E9" s="87" t="s">
        <v>447</v>
      </c>
      <c r="F9" s="87" t="s">
        <v>448</v>
      </c>
      <c r="G9" s="87" t="s">
        <v>449</v>
      </c>
      <c r="H9" s="87" t="s">
        <v>450</v>
      </c>
      <c r="I9" s="87" t="s">
        <v>451</v>
      </c>
      <c r="J9" s="87" t="s">
        <v>452</v>
      </c>
      <c r="K9" s="87" t="s">
        <v>453</v>
      </c>
      <c r="L9" s="87" t="s">
        <v>454</v>
      </c>
      <c r="M9" s="87" t="s">
        <v>311</v>
      </c>
    </row>
    <row r="10" spans="1:13" ht="15">
      <c r="A10" s="95">
        <v>1</v>
      </c>
      <c r="B10" s="371"/>
      <c r="C10" s="338"/>
      <c r="D10" s="95"/>
      <c r="E10" s="95"/>
      <c r="F10" s="95"/>
      <c r="G10" s="95"/>
      <c r="H10" s="95"/>
      <c r="I10" s="95"/>
      <c r="J10" s="95"/>
      <c r="K10" s="4"/>
      <c r="L10" s="4"/>
      <c r="M10" s="95"/>
    </row>
    <row r="11" spans="1:13" ht="15">
      <c r="A11" s="95">
        <v>2</v>
      </c>
      <c r="B11" s="371"/>
      <c r="C11" s="338"/>
      <c r="D11" s="95"/>
      <c r="E11" s="95"/>
      <c r="F11" s="95"/>
      <c r="G11" s="95"/>
      <c r="H11" s="95"/>
      <c r="I11" s="95"/>
      <c r="J11" s="95"/>
      <c r="K11" s="4"/>
      <c r="L11" s="4"/>
      <c r="M11" s="95"/>
    </row>
    <row r="12" spans="1:13" ht="15">
      <c r="A12" s="95">
        <v>3</v>
      </c>
      <c r="B12" s="371"/>
      <c r="C12" s="338"/>
      <c r="D12" s="84"/>
      <c r="E12" s="84"/>
      <c r="F12" s="84"/>
      <c r="G12" s="84"/>
      <c r="H12" s="84"/>
      <c r="I12" s="84"/>
      <c r="J12" s="84"/>
      <c r="K12" s="4"/>
      <c r="L12" s="4"/>
      <c r="M12" s="84"/>
    </row>
    <row r="13" spans="1:13" ht="15">
      <c r="A13" s="95">
        <v>4</v>
      </c>
      <c r="B13" s="371"/>
      <c r="C13" s="338"/>
      <c r="D13" s="84"/>
      <c r="E13" s="84"/>
      <c r="F13" s="84"/>
      <c r="G13" s="84"/>
      <c r="H13" s="84"/>
      <c r="I13" s="84"/>
      <c r="J13" s="84"/>
      <c r="K13" s="4"/>
      <c r="L13" s="4"/>
      <c r="M13" s="84"/>
    </row>
    <row r="14" spans="1:13" ht="15">
      <c r="A14" s="95">
        <v>5</v>
      </c>
      <c r="B14" s="371"/>
      <c r="C14" s="338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>
      <c r="A15" s="95">
        <v>6</v>
      </c>
      <c r="B15" s="371"/>
      <c r="C15" s="338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>
      <c r="A16" s="95">
        <v>7</v>
      </c>
      <c r="B16" s="371"/>
      <c r="C16" s="338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>
      <c r="A17" s="95">
        <v>8</v>
      </c>
      <c r="B17" s="371"/>
      <c r="C17" s="338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>
      <c r="A18" s="95">
        <v>9</v>
      </c>
      <c r="B18" s="371"/>
      <c r="C18" s="338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>
      <c r="A19" s="95">
        <v>10</v>
      </c>
      <c r="B19" s="371"/>
      <c r="C19" s="338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>
      <c r="A20" s="95">
        <v>11</v>
      </c>
      <c r="B20" s="371"/>
      <c r="C20" s="338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>
      <c r="A21" s="95">
        <v>12</v>
      </c>
      <c r="B21" s="371"/>
      <c r="C21" s="338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>
      <c r="A22" s="95">
        <v>13</v>
      </c>
      <c r="B22" s="371"/>
      <c r="C22" s="338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>
      <c r="A23" s="95">
        <v>14</v>
      </c>
      <c r="B23" s="371"/>
      <c r="C23" s="338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>
      <c r="A24" s="95">
        <v>15</v>
      </c>
      <c r="B24" s="371"/>
      <c r="C24" s="338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>
      <c r="A25" s="95">
        <v>16</v>
      </c>
      <c r="B25" s="371"/>
      <c r="C25" s="338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>
      <c r="A26" s="95">
        <v>17</v>
      </c>
      <c r="B26" s="371"/>
      <c r="C26" s="338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>
      <c r="A27" s="95">
        <v>18</v>
      </c>
      <c r="B27" s="371"/>
      <c r="C27" s="338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>
      <c r="A28" s="95">
        <v>19</v>
      </c>
      <c r="B28" s="371"/>
      <c r="C28" s="338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>
      <c r="A29" s="95">
        <v>20</v>
      </c>
      <c r="B29" s="371"/>
      <c r="C29" s="338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>
      <c r="A30" s="95">
        <v>21</v>
      </c>
      <c r="B30" s="371"/>
      <c r="C30" s="338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>
      <c r="A31" s="95">
        <v>22</v>
      </c>
      <c r="B31" s="371"/>
      <c r="C31" s="338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>
      <c r="A32" s="95">
        <v>23</v>
      </c>
      <c r="B32" s="371"/>
      <c r="C32" s="338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>
      <c r="A33" s="95">
        <v>24</v>
      </c>
      <c r="B33" s="371"/>
      <c r="C33" s="338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>
      <c r="A34" s="84" t="s">
        <v>271</v>
      </c>
      <c r="B34" s="372"/>
      <c r="C34" s="338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>
      <c r="A35" s="84"/>
      <c r="B35" s="372"/>
      <c r="C35" s="338"/>
      <c r="D35" s="96"/>
      <c r="E35" s="96"/>
      <c r="F35" s="96"/>
      <c r="G35" s="96"/>
      <c r="H35" s="84"/>
      <c r="I35" s="84"/>
      <c r="J35" s="84"/>
      <c r="K35" s="84" t="s">
        <v>455</v>
      </c>
      <c r="L35" s="83">
        <f>SUM(L10:L34)</f>
        <v>0</v>
      </c>
      <c r="M35" s="84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79"/>
    </row>
    <row r="37" spans="1:13" ht="15">
      <c r="A37" s="211" t="s">
        <v>456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79"/>
    </row>
    <row r="38" spans="1:13" ht="15">
      <c r="A38" s="211" t="s">
        <v>457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79"/>
    </row>
    <row r="39" spans="1:13" ht="15">
      <c r="A39" s="196" t="s">
        <v>458</v>
      </c>
      <c r="B39" s="196"/>
      <c r="C39" s="211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6" t="s">
        <v>475</v>
      </c>
      <c r="B40" s="196"/>
      <c r="C40" s="211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.75" customHeight="1">
      <c r="A41" s="613" t="s">
        <v>476</v>
      </c>
      <c r="B41" s="613"/>
      <c r="C41" s="613"/>
      <c r="D41" s="613"/>
      <c r="E41" s="613"/>
      <c r="F41" s="613"/>
      <c r="G41" s="613"/>
      <c r="H41" s="613"/>
      <c r="I41" s="613"/>
      <c r="J41" s="613"/>
      <c r="K41" s="613"/>
      <c r="L41" s="613"/>
    </row>
    <row r="42" spans="1:13" ht="15.75" customHeight="1">
      <c r="A42" s="613"/>
      <c r="B42" s="613"/>
      <c r="C42" s="613"/>
      <c r="D42" s="613"/>
      <c r="E42" s="613"/>
      <c r="F42" s="613"/>
      <c r="G42" s="613"/>
      <c r="H42" s="613"/>
      <c r="I42" s="613"/>
      <c r="J42" s="613"/>
      <c r="K42" s="613"/>
      <c r="L42" s="613"/>
    </row>
    <row r="43" spans="1:13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</row>
    <row r="44" spans="1:13" ht="15">
      <c r="A44" s="609" t="s">
        <v>107</v>
      </c>
      <c r="B44" s="609"/>
      <c r="C44" s="609"/>
      <c r="D44" s="339"/>
      <c r="E44" s="340"/>
      <c r="F44" s="340"/>
      <c r="G44" s="339"/>
      <c r="H44" s="339"/>
      <c r="I44" s="339"/>
      <c r="J44" s="339"/>
      <c r="K44" s="339"/>
      <c r="L44" s="179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79"/>
    </row>
    <row r="46" spans="1:13" ht="15" customHeight="1">
      <c r="A46" s="339"/>
      <c r="B46" s="339"/>
      <c r="C46" s="340"/>
      <c r="D46" s="610" t="s">
        <v>263</v>
      </c>
      <c r="E46" s="610"/>
      <c r="F46" s="352"/>
      <c r="G46" s="343"/>
      <c r="H46" s="611" t="s">
        <v>460</v>
      </c>
      <c r="I46" s="611"/>
      <c r="J46" s="611"/>
      <c r="K46" s="344"/>
      <c r="L46" s="179"/>
    </row>
    <row r="47" spans="1:13" ht="15">
      <c r="A47" s="339"/>
      <c r="B47" s="339"/>
      <c r="C47" s="340"/>
      <c r="D47" s="339"/>
      <c r="E47" s="340"/>
      <c r="F47" s="340"/>
      <c r="G47" s="339"/>
      <c r="H47" s="612"/>
      <c r="I47" s="612"/>
      <c r="J47" s="612"/>
      <c r="K47" s="344"/>
      <c r="L47" s="179"/>
    </row>
    <row r="48" spans="1:13" ht="15">
      <c r="A48" s="339"/>
      <c r="B48" s="339"/>
      <c r="C48" s="340"/>
      <c r="D48" s="607" t="s">
        <v>139</v>
      </c>
      <c r="E48" s="607"/>
      <c r="F48" s="352"/>
      <c r="G48" s="343"/>
      <c r="H48" s="339"/>
      <c r="I48" s="339"/>
      <c r="J48" s="339"/>
      <c r="K48" s="339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2020-01-29T15:22:49Z</cp:lastPrinted>
  <dcterms:created xsi:type="dcterms:W3CDTF">2011-12-27T13:20:18Z</dcterms:created>
  <dcterms:modified xsi:type="dcterms:W3CDTF">2020-01-29T15:23:20Z</dcterms:modified>
</cp:coreProperties>
</file>