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0" yWindow="0" windowWidth="20730" windowHeight="8250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 (2)" sheetId="65" r:id="rId14"/>
    <sheet name="ფორმა 5.4" sheetId="45" r:id="rId15"/>
    <sheet name="ფორმა 5.5 " sheetId="60" r:id="rId16"/>
    <sheet name="ფორმა N6" sheetId="5" r:id="rId17"/>
    <sheet name="ფორმა N6.1" sheetId="28" r:id="rId18"/>
    <sheet name="ფორმა N7" sheetId="12" r:id="rId19"/>
    <sheet name="ფორმა N8" sheetId="9" r:id="rId20"/>
    <sheet name="ფორმა N 8.1" sheetId="18" r:id="rId21"/>
    <sheet name="ფორმა N9" sheetId="10" r:id="rId22"/>
    <sheet name="ფორმა 9.1 " sheetId="61" r:id="rId23"/>
    <sheet name="ფორმა 9.2 " sheetId="62" r:id="rId24"/>
    <sheet name="ფორმა 9.6" sheetId="39" r:id="rId25"/>
    <sheet name="ფორმა N 9.7" sheetId="63" r:id="rId26"/>
    <sheet name="შემაჯამებელი ფორმა" sheetId="59" r:id="rId27"/>
    <sheet name="Validation" sheetId="13" state="veryHidden" r:id="rId28"/>
  </sheets>
  <externalReferences>
    <externalReference r:id="rId29"/>
    <externalReference r:id="rId30"/>
    <externalReference r:id="rId31"/>
  </externalReferences>
  <definedNames>
    <definedName name="_xlnm._FilterDatabase" localSheetId="8" hidden="1">'ფორმა 4.5'!$A$10:$M$10</definedName>
    <definedName name="_xlnm._FilterDatabase" localSheetId="15" hidden="1">'ფორმა 5.5 '!$A$9:$M$414</definedName>
    <definedName name="_xlnm._FilterDatabase" localSheetId="22" hidden="1">'ფორმა 9.1 '!$A$8:$I$225</definedName>
    <definedName name="_xlnm._FilterDatabase" localSheetId="25" hidden="1">'ფორმა N 9.7'!$A$8:$L$8</definedName>
    <definedName name="_xlnm._FilterDatabase" localSheetId="0" hidden="1">'ფორმა N1'!$A$9:$L$256</definedName>
    <definedName name="_xlnm._FilterDatabase" localSheetId="1" hidden="1">'ფორმა N2'!$A$8:$F$8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N5.1'!$B$9:$D$19</definedName>
    <definedName name="_xlnm._FilterDatabase" localSheetId="16" hidden="1">'ფორმა N6'!$A$9:$D$14</definedName>
    <definedName name="_xlnm._FilterDatabase" localSheetId="17" hidden="1">'ფორმა N6.1'!$B$9:$D$16</definedName>
    <definedName name="Date" localSheetId="7">#REF!</definedName>
    <definedName name="Date" localSheetId="8">#REF!</definedName>
    <definedName name="Date" localSheetId="14">#REF!</definedName>
    <definedName name="Date" localSheetId="13">#REF!</definedName>
    <definedName name="Date" localSheetId="15">#REF!</definedName>
    <definedName name="Date" localSheetId="22">#REF!</definedName>
    <definedName name="Date" localSheetId="23">#REF!</definedName>
    <definedName name="Date" localSheetId="24">#REF!</definedName>
    <definedName name="Date" localSheetId="25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7">#REF!</definedName>
    <definedName name="Date" localSheetId="26">#REF!</definedName>
    <definedName name="Date">#REF!</definedName>
    <definedName name="_xlnm.Print_Area" localSheetId="5">'ფორმა 4.2'!$A$1:$I$46</definedName>
    <definedName name="_xlnm.Print_Area" localSheetId="7">'ფორმა 4.4'!$A$1:$H$28</definedName>
    <definedName name="_xlnm.Print_Area" localSheetId="8">'ფორმა 4.5'!$A$1:$M$172</definedName>
    <definedName name="_xlnm.Print_Area" localSheetId="11">'ფორმა 5.2'!$A$1:$I$34</definedName>
    <definedName name="_xlnm.Print_Area" localSheetId="14">'ფორმა 5.4'!$A$1:$H$796</definedName>
    <definedName name="_xlnm.Print_Area" localSheetId="13">'ფორმა 5.4 (2)'!$A$1:$H$31</definedName>
    <definedName name="_xlnm.Print_Area" localSheetId="15">'ფორმა 5.5 '!$A$1:$M$497</definedName>
    <definedName name="_xlnm.Print_Area" localSheetId="22">'ფორმა 9.1 '!$A$1:$I$233</definedName>
    <definedName name="_xlnm.Print_Area" localSheetId="23">'ფორმა 9.2 '!$A$1:$K$840</definedName>
    <definedName name="_xlnm.Print_Area" localSheetId="24">'ფორმა 9.6'!$A$1:$I$27</definedName>
    <definedName name="_xlnm.Print_Area" localSheetId="20">'ფორმა N 8.1'!$A$1:$H$34</definedName>
    <definedName name="_xlnm.Print_Area" localSheetId="25">'ფორმა N 9.7'!$A$1:$I$112</definedName>
    <definedName name="_xlnm.Print_Area" localSheetId="0">'ფორმა N1'!$A$1:$L$273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N4.1'!$A$1:$D$38</definedName>
    <definedName name="_xlnm.Print_Area" localSheetId="9">'ფორმა N5'!$A$1:$D$87</definedName>
    <definedName name="_xlnm.Print_Area" localSheetId="10">'ფორმა N5.1'!$A$1:$D$33</definedName>
    <definedName name="_xlnm.Print_Area" localSheetId="16">'ფორმა N6'!$A$1:$D$32</definedName>
    <definedName name="_xlnm.Print_Area" localSheetId="17">'ფორმა N6.1'!$A$1:$D$29</definedName>
    <definedName name="_xlnm.Print_Area" localSheetId="18">'ფორმა N7'!$A$1:$D$90</definedName>
    <definedName name="_xlnm.Print_Area" localSheetId="19">'ფორმა N8'!$A$1:$J$27</definedName>
    <definedName name="_xlnm.Print_Area" localSheetId="21">'ფორმა N9'!$A$1:$K$52</definedName>
    <definedName name="_xlnm.Print_Area" localSheetId="26">'შემაჯამებელი ფორმა'!$A$1:$C$35</definedName>
  </definedNames>
  <calcPr calcId="145621"/>
</workbook>
</file>

<file path=xl/calcChain.xml><?xml version="1.0" encoding="utf-8"?>
<calcChain xmlns="http://schemas.openxmlformats.org/spreadsheetml/2006/main">
  <c r="I2" i="61" l="1"/>
  <c r="A5" i="62"/>
  <c r="A5" i="61"/>
  <c r="A5" i="63"/>
  <c r="I2" i="63"/>
  <c r="H19" i="65"/>
  <c r="A5" i="65"/>
  <c r="G2" i="65"/>
  <c r="G19" i="65" s="1"/>
  <c r="C11" i="27" l="1"/>
  <c r="D19" i="47"/>
  <c r="C19" i="47"/>
  <c r="D30" i="47"/>
  <c r="C30" i="47"/>
  <c r="C43" i="47" l="1"/>
  <c r="C40" i="47"/>
  <c r="C35" i="3" l="1"/>
  <c r="C25" i="3"/>
  <c r="C66" i="40" l="1"/>
  <c r="C13" i="40" l="1"/>
  <c r="D18" i="26"/>
  <c r="C18" i="26"/>
  <c r="C13" i="26"/>
  <c r="C52" i="40" l="1"/>
  <c r="C36" i="40"/>
  <c r="C37" i="40" l="1"/>
  <c r="C46" i="40"/>
  <c r="C32" i="40"/>
  <c r="C13" i="47" l="1"/>
  <c r="C17" i="7"/>
  <c r="I102" i="63" l="1"/>
  <c r="A4" i="63"/>
  <c r="D47" i="12" l="1"/>
  <c r="D46" i="40" l="1"/>
  <c r="D18" i="40"/>
  <c r="D21" i="40" l="1"/>
  <c r="D23" i="40"/>
  <c r="D13" i="47" l="1"/>
  <c r="D15" i="40"/>
  <c r="H784" i="45"/>
  <c r="G31" i="10"/>
  <c r="F31" i="10"/>
  <c r="E31" i="10"/>
  <c r="J31" i="10" s="1"/>
  <c r="D31" i="10"/>
  <c r="I31" i="10"/>
  <c r="J21" i="10"/>
  <c r="I21" i="10"/>
  <c r="J16" i="10"/>
  <c r="I16" i="10"/>
  <c r="J15" i="10"/>
  <c r="I15" i="10"/>
  <c r="H14" i="9"/>
  <c r="G14" i="9"/>
  <c r="I11" i="9"/>
  <c r="I12" i="9"/>
  <c r="I13" i="9"/>
  <c r="I10" i="9"/>
  <c r="K324" i="60"/>
  <c r="K323" i="60"/>
  <c r="K322" i="60"/>
  <c r="K321" i="60"/>
  <c r="K320" i="60"/>
  <c r="K319" i="60"/>
  <c r="K318" i="60"/>
  <c r="K317" i="60"/>
  <c r="K316" i="60"/>
  <c r="K315" i="60"/>
  <c r="K314" i="60"/>
  <c r="K313" i="60"/>
  <c r="K312" i="60"/>
  <c r="K311" i="60"/>
  <c r="K310" i="60"/>
  <c r="K309" i="60"/>
  <c r="K308" i="60"/>
  <c r="K307" i="60"/>
  <c r="K306" i="60"/>
  <c r="K305" i="60"/>
  <c r="K304" i="60"/>
  <c r="K303" i="60"/>
  <c r="K302" i="60"/>
  <c r="K301" i="60"/>
  <c r="K300" i="60"/>
  <c r="K299" i="60"/>
  <c r="K298" i="60"/>
  <c r="K297" i="60"/>
  <c r="K296" i="60"/>
  <c r="K295" i="60"/>
  <c r="K294" i="60"/>
  <c r="K293" i="60"/>
  <c r="K292" i="60"/>
  <c r="K291" i="60"/>
  <c r="K290" i="60"/>
  <c r="K289" i="60"/>
  <c r="K288" i="60"/>
  <c r="K287" i="60"/>
  <c r="K286" i="60"/>
  <c r="K285" i="60"/>
  <c r="K284" i="60"/>
  <c r="K283" i="60"/>
  <c r="K282" i="60"/>
  <c r="K281" i="60"/>
  <c r="K280" i="60"/>
  <c r="K279" i="60"/>
  <c r="K278" i="60"/>
  <c r="K277" i="60"/>
  <c r="K276" i="60"/>
  <c r="K275" i="60"/>
  <c r="K274" i="60"/>
  <c r="K273" i="60"/>
  <c r="K272" i="60"/>
  <c r="K271" i="60"/>
  <c r="K270" i="60"/>
  <c r="K269" i="60"/>
  <c r="K268" i="60"/>
  <c r="K267" i="60"/>
  <c r="K266" i="60"/>
  <c r="K265" i="60"/>
  <c r="K264" i="60"/>
  <c r="K263" i="60"/>
  <c r="K262" i="60"/>
  <c r="K261" i="60"/>
  <c r="K260" i="60"/>
  <c r="K259" i="60"/>
  <c r="K258" i="60"/>
  <c r="K257" i="60"/>
  <c r="K256" i="60"/>
  <c r="K255" i="60"/>
  <c r="K254" i="60"/>
  <c r="K253" i="60"/>
  <c r="K252" i="60"/>
  <c r="K251" i="60"/>
  <c r="K250" i="60"/>
  <c r="K249" i="60"/>
  <c r="K248" i="60"/>
  <c r="K247" i="60"/>
  <c r="L245" i="60"/>
  <c r="L242" i="60"/>
  <c r="L483" i="60" s="1"/>
  <c r="K241" i="60"/>
  <c r="K239" i="60"/>
  <c r="K238" i="60"/>
  <c r="K237" i="60"/>
  <c r="K236" i="60"/>
  <c r="K235" i="60"/>
  <c r="K101" i="60"/>
  <c r="K100" i="60"/>
  <c r="K99" i="60"/>
  <c r="K98" i="60"/>
  <c r="K97" i="60"/>
  <c r="K96" i="60"/>
  <c r="K95" i="60"/>
  <c r="K94" i="60"/>
  <c r="K93" i="60"/>
  <c r="K92" i="60"/>
  <c r="K91" i="60"/>
  <c r="K90" i="60"/>
  <c r="K89" i="60"/>
  <c r="K88" i="60"/>
  <c r="K87" i="60"/>
  <c r="K86" i="60"/>
  <c r="K85" i="60"/>
  <c r="K84" i="60"/>
  <c r="K83" i="60"/>
  <c r="K82" i="60"/>
  <c r="K81" i="60"/>
  <c r="K80" i="60"/>
  <c r="K79" i="60"/>
  <c r="K78" i="60"/>
  <c r="K77" i="60"/>
  <c r="K76" i="60"/>
  <c r="K75" i="60"/>
  <c r="K74" i="60"/>
  <c r="K73" i="60"/>
  <c r="K72" i="60"/>
  <c r="K71" i="60"/>
  <c r="K70" i="60"/>
  <c r="K69" i="60"/>
  <c r="K68" i="60"/>
  <c r="K67" i="60"/>
  <c r="K66" i="60"/>
  <c r="K65" i="60"/>
  <c r="K64" i="60"/>
  <c r="K63" i="60"/>
  <c r="K62" i="60"/>
  <c r="K61" i="60"/>
  <c r="K60" i="60"/>
  <c r="K59" i="60"/>
  <c r="K58" i="60"/>
  <c r="K57" i="60"/>
  <c r="K56" i="60"/>
  <c r="K55" i="60"/>
  <c r="K54" i="60"/>
  <c r="K53" i="60"/>
  <c r="K52" i="60"/>
  <c r="K51" i="60"/>
  <c r="K50" i="60"/>
  <c r="K49" i="60"/>
  <c r="K48" i="60"/>
  <c r="K47" i="60"/>
  <c r="K46" i="60"/>
  <c r="K45" i="60"/>
  <c r="K44" i="60"/>
  <c r="K43" i="60"/>
  <c r="K42" i="60"/>
  <c r="K41" i="60"/>
  <c r="K40" i="60"/>
  <c r="K39" i="60"/>
  <c r="K38" i="60"/>
  <c r="K37" i="60"/>
  <c r="K36" i="60"/>
  <c r="K35" i="60"/>
  <c r="K34" i="60"/>
  <c r="K33" i="60"/>
  <c r="K32" i="60"/>
  <c r="K31" i="60"/>
  <c r="K30" i="60"/>
  <c r="K29" i="60"/>
  <c r="K28" i="60"/>
  <c r="K27" i="60"/>
  <c r="K26" i="60"/>
  <c r="K25" i="60"/>
  <c r="K24" i="60"/>
  <c r="K23" i="60"/>
  <c r="K22" i="60"/>
  <c r="K21" i="60"/>
  <c r="K20" i="60"/>
  <c r="K19" i="60"/>
  <c r="K18" i="60"/>
  <c r="K17" i="60"/>
  <c r="K16" i="60"/>
  <c r="K15" i="60"/>
  <c r="K14" i="60"/>
  <c r="K13" i="60"/>
  <c r="K12" i="60"/>
  <c r="K11" i="60"/>
  <c r="K10" i="60"/>
  <c r="A6" i="60"/>
  <c r="I12" i="29"/>
  <c r="H12" i="29"/>
  <c r="G12" i="29"/>
  <c r="H10" i="29"/>
  <c r="G10" i="29"/>
  <c r="I10" i="29"/>
  <c r="I9" i="29"/>
  <c r="H9" i="29"/>
  <c r="G9" i="29"/>
  <c r="H11" i="43"/>
  <c r="G11" i="43"/>
  <c r="I10" i="43"/>
  <c r="H10" i="43"/>
  <c r="G10" i="43"/>
  <c r="H9" i="43"/>
  <c r="G9" i="43"/>
  <c r="D19" i="26"/>
  <c r="C19" i="26"/>
  <c r="D15" i="26"/>
  <c r="C15" i="26"/>
  <c r="D16" i="26"/>
  <c r="D17" i="26"/>
  <c r="C17" i="26"/>
  <c r="D12" i="7"/>
  <c r="C12" i="7"/>
  <c r="C12" i="3"/>
  <c r="D12" i="3"/>
  <c r="I14" i="9" l="1"/>
  <c r="C25" i="59" l="1"/>
  <c r="C23" i="59"/>
  <c r="C21" i="59"/>
  <c r="C19" i="59"/>
  <c r="C18" i="59"/>
  <c r="C12" i="59"/>
  <c r="I2" i="39" l="1"/>
  <c r="I2" i="10"/>
  <c r="G2" i="18"/>
  <c r="I2" i="9"/>
  <c r="D2" i="12"/>
  <c r="C2" i="28"/>
  <c r="C2" i="5"/>
  <c r="G2" i="45"/>
  <c r="G784" i="45" s="1"/>
  <c r="G2" i="44"/>
  <c r="I2" i="43"/>
  <c r="C2" i="27"/>
  <c r="C2" i="47"/>
  <c r="L3" i="55"/>
  <c r="G2" i="34"/>
  <c r="G2" i="30"/>
  <c r="I2" i="29"/>
  <c r="C2" i="26"/>
  <c r="C2" i="40"/>
  <c r="C2" i="7"/>
  <c r="C2" i="3"/>
  <c r="C2" i="59"/>
  <c r="A6" i="59"/>
  <c r="D10" i="47" l="1"/>
  <c r="C10" i="47"/>
  <c r="D12" i="40"/>
  <c r="C13" i="59" s="1"/>
  <c r="C12" i="40"/>
  <c r="A5" i="9" l="1"/>
  <c r="L158" i="55" l="1"/>
  <c r="A6" i="55"/>
  <c r="A5" i="39" l="1"/>
  <c r="A5" i="10"/>
  <c r="A5" i="18"/>
  <c r="A5" i="12"/>
  <c r="A6" i="28"/>
  <c r="A6" i="5"/>
  <c r="A5" i="45"/>
  <c r="A5" i="44"/>
  <c r="A5" i="43"/>
  <c r="A6" i="27"/>
  <c r="A5" i="47"/>
  <c r="A5" i="34"/>
  <c r="A5" i="30"/>
  <c r="A5" i="29"/>
  <c r="A6" i="26"/>
  <c r="A7" i="40"/>
  <c r="A5" i="7"/>
  <c r="A5" i="3"/>
  <c r="I13" i="44" l="1"/>
  <c r="H13" i="44"/>
  <c r="D31" i="7" l="1"/>
  <c r="C31" i="7"/>
  <c r="D27" i="7"/>
  <c r="C27" i="7"/>
  <c r="C26" i="7" s="1"/>
  <c r="D26" i="7"/>
  <c r="D19" i="7"/>
  <c r="C19" i="7"/>
  <c r="D16" i="7"/>
  <c r="D10" i="7" s="1"/>
  <c r="D9" i="7" s="1"/>
  <c r="C16" i="7"/>
  <c r="C10" i="7" s="1"/>
  <c r="D31" i="3"/>
  <c r="C31" i="3"/>
  <c r="C24" i="59" l="1"/>
  <c r="C9" i="7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D15" i="47"/>
  <c r="C15" i="47"/>
  <c r="C14" i="47" l="1"/>
  <c r="C9" i="47" s="1"/>
  <c r="D14" i="47"/>
  <c r="D9" i="47" s="1"/>
  <c r="I20" i="43"/>
  <c r="H20" i="43"/>
  <c r="G20" i="43"/>
  <c r="D27" i="3" l="1"/>
  <c r="C27" i="3"/>
  <c r="C22" i="59" s="1"/>
  <c r="C20" i="59" s="1"/>
  <c r="D17" i="28" l="1"/>
  <c r="C17" i="28"/>
  <c r="I32" i="29" l="1"/>
  <c r="D76" i="40" l="1"/>
  <c r="D67" i="40"/>
  <c r="D61" i="40"/>
  <c r="C61" i="40"/>
  <c r="D56" i="40"/>
  <c r="C56" i="40"/>
  <c r="D50" i="40"/>
  <c r="C50" i="40"/>
  <c r="D39" i="40"/>
  <c r="C11" i="59" s="1"/>
  <c r="C39" i="40"/>
  <c r="D35" i="40"/>
  <c r="C35" i="40"/>
  <c r="D26" i="40"/>
  <c r="D20" i="40" s="1"/>
  <c r="C26" i="40"/>
  <c r="C20" i="40" s="1"/>
  <c r="D17" i="40"/>
  <c r="C14" i="59" s="1"/>
  <c r="C17" i="40"/>
  <c r="A6" i="40"/>
  <c r="C16" i="40" l="1"/>
  <c r="C11" i="40" s="1"/>
  <c r="D16" i="40"/>
  <c r="D11" i="40" s="1"/>
  <c r="C10" i="59" l="1"/>
  <c r="H39" i="10"/>
  <c r="H36" i="10" s="1"/>
  <c r="H32" i="10"/>
  <c r="H24" i="10"/>
  <c r="H19" i="10"/>
  <c r="H17" i="10" s="1"/>
  <c r="H14" i="10"/>
  <c r="A4" i="39" l="1"/>
  <c r="H16" i="34" l="1"/>
  <c r="G16" i="34"/>
  <c r="A4" i="34"/>
  <c r="I17" i="30" l="1"/>
  <c r="H17" i="30"/>
  <c r="A4" i="30"/>
  <c r="H32" i="29"/>
  <c r="G32" i="29"/>
  <c r="A4" i="29"/>
  <c r="A5" i="28" l="1"/>
  <c r="D20" i="27"/>
  <c r="C20" i="27"/>
  <c r="A5" i="27"/>
  <c r="D24" i="26"/>
  <c r="C24" i="26"/>
  <c r="A5" i="26"/>
  <c r="G22" i="18" l="1"/>
  <c r="G23" i="18" s="1"/>
  <c r="G21" i="18"/>
  <c r="G10" i="18"/>
  <c r="G11" i="18" s="1"/>
  <c r="G12" i="18" s="1"/>
  <c r="G13" i="18" s="1"/>
  <c r="G14" i="18" s="1"/>
  <c r="G15" i="18" s="1"/>
  <c r="G16" i="18" s="1"/>
  <c r="G17" i="18" s="1"/>
  <c r="G18" i="18" s="1"/>
  <c r="G19" i="18" s="1"/>
  <c r="G20" i="18" s="1"/>
  <c r="A4" i="18"/>
  <c r="H10" i="10" l="1"/>
  <c r="H9" i="10" s="1"/>
  <c r="C64" i="12" l="1"/>
  <c r="D64" i="12"/>
  <c r="A4" i="10" l="1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7" i="5"/>
  <c r="C17" i="5"/>
  <c r="D14" i="5"/>
  <c r="C14" i="5"/>
  <c r="D11" i="5"/>
  <c r="C11" i="5"/>
  <c r="D19" i="3"/>
  <c r="C19" i="3"/>
  <c r="D16" i="3"/>
  <c r="C16" i="3"/>
  <c r="C10" i="3" s="1"/>
  <c r="D10" i="5" l="1"/>
  <c r="C10" i="5"/>
  <c r="C26" i="3"/>
  <c r="D10" i="3"/>
  <c r="D9" i="3" s="1"/>
  <c r="B9" i="10"/>
  <c r="D10" i="12"/>
  <c r="D44" i="12"/>
  <c r="J9" i="10"/>
  <c r="D26" i="3"/>
  <c r="C10" i="12"/>
  <c r="C44" i="12"/>
  <c r="D9" i="10"/>
  <c r="F9" i="10"/>
  <c r="C9" i="3" l="1"/>
  <c r="C17" i="59"/>
</calcChain>
</file>

<file path=xl/sharedStrings.xml><?xml version="1.0" encoding="utf-8"?>
<sst xmlns="http://schemas.openxmlformats.org/spreadsheetml/2006/main" count="17757" uniqueCount="5884">
  <si>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</si>
  <si>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</si>
  <si>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</si>
  <si>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</si>
  <si>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</si>
  <si>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</si>
  <si>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</si>
  <si>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</si>
  <si>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</si>
  <si>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</si>
  <si>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</si>
  <si>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</si>
  <si>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</si>
  <si>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</si>
  <si>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</si>
  <si>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</si>
  <si>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</si>
  <si>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</si>
  <si>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</si>
  <si>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</si>
  <si>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</si>
  <si>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</si>
  <si>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</si>
  <si>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</si>
  <si>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</si>
  <si>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</si>
  <si>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</si>
  <si>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</si>
  <si>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</si>
  <si>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</si>
  <si>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</si>
  <si>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</si>
  <si>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</si>
  <si>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</si>
  <si>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</si>
  <si>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</si>
  <si>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</si>
  <si>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</si>
  <si>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</si>
  <si>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</si>
  <si>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</si>
  <si>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</si>
  <si>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</si>
  <si>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</si>
  <si>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</si>
  <si>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</si>
  <si>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</si>
  <si>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</si>
  <si>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</si>
  <si>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</si>
  <si>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</si>
  <si>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</si>
  <si>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</si>
  <si>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</si>
  <si>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</si>
  <si>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</si>
  <si>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</si>
  <si>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</si>
  <si>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</si>
  <si>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</si>
  <si>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</si>
  <si>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</si>
  <si>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</si>
  <si>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</si>
  <si>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</si>
  <si>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</si>
  <si>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</si>
  <si>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</si>
  <si>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</si>
  <si>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</si>
  <si>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</si>
  <si>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</si>
  <si>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</si>
  <si>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</si>
  <si>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</si>
  <si>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</si>
  <si>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</si>
  <si>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</si>
  <si>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</si>
  <si>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</si>
  <si>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</si>
  <si>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</si>
  <si>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</si>
  <si>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</si>
  <si>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</si>
  <si>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</si>
  <si>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</si>
  <si>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</si>
  <si>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</si>
  <si>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</si>
  <si>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</si>
  <si>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</si>
  <si>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</si>
  <si>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</si>
  <si>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</si>
  <si>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</si>
  <si>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</si>
  <si>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</si>
  <si>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</si>
  <si>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</si>
  <si>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</si>
  <si>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</si>
  <si>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</si>
  <si>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</si>
  <si>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</si>
  <si>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</si>
  <si>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</si>
  <si>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</si>
  <si>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</si>
  <si>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</si>
  <si>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</si>
  <si>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</si>
  <si>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</si>
  <si>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</si>
  <si>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</si>
  <si>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</si>
  <si>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</si>
  <si>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</si>
  <si>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</si>
  <si>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</si>
  <si>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</si>
  <si>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</si>
  <si>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</si>
  <si>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</si>
  <si>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</si>
  <si>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</si>
  <si>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</si>
  <si>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</si>
  <si>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</si>
  <si>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</si>
  <si>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</si>
  <si>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</si>
  <si>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</si>
  <si>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</si>
  <si>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</si>
  <si>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</si>
  <si>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</si>
  <si>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</si>
  <si>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</si>
  <si>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</si>
  <si>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</si>
  <si>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</si>
  <si>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</si>
  <si>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</si>
  <si>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</si>
  <si>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</si>
  <si>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</si>
  <si>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</si>
  <si>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</si>
  <si>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</si>
  <si>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</si>
  <si>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</si>
  <si>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</si>
  <si>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</si>
  <si>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</si>
  <si>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</si>
  <si>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</si>
  <si>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</si>
  <si>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</si>
  <si>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</si>
  <si>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</si>
  <si>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</si>
  <si>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</si>
  <si>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</si>
  <si>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</si>
  <si>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</si>
  <si>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</si>
  <si>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</si>
  <si>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</si>
  <si>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</si>
  <si>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</si>
  <si>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</si>
  <si>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</si>
  <si>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</si>
  <si>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</si>
  <si>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</si>
  <si>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</si>
  <si>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</si>
  <si>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</si>
  <si>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</si>
  <si>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</si>
  <si>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</si>
  <si>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</si>
  <si>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</si>
  <si>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</si>
  <si>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</si>
  <si>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</si>
  <si>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</si>
  <si>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</si>
  <si>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</si>
  <si>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</si>
  <si>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</si>
  <si>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</si>
  <si>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</si>
  <si>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</si>
  <si>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</si>
  <si>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</si>
  <si>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</si>
  <si>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</si>
  <si>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</si>
  <si>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</si>
  <si>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</si>
  <si>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</si>
  <si>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</si>
  <si>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</si>
  <si>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</si>
  <si>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</si>
  <si>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</si>
  <si>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</si>
  <si>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</si>
  <si>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</si>
  <si>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</si>
  <si>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</si>
  <si>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</si>
  <si>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</si>
  <si>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</si>
  <si>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</si>
  <si>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</si>
  <si>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</si>
  <si>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</si>
  <si>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</si>
  <si>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</si>
  <si>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</si>
  <si>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</si>
  <si>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</si>
  <si>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</si>
  <si>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</si>
  <si>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</si>
  <si>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</si>
  <si>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</si>
  <si>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</si>
  <si>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</si>
  <si>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</si>
  <si>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</si>
  <si>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</si>
  <si>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</si>
  <si>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</si>
  <si>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</si>
  <si>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</si>
  <si>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</si>
  <si>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</si>
  <si>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</si>
  <si>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</si>
  <si>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</si>
  <si>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</si>
  <si>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</si>
  <si>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</si>
  <si>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</si>
  <si>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</si>
  <si>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</si>
  <si>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</si>
  <si>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</si>
  <si>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</si>
  <si>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</si>
  <si>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</si>
  <si>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</si>
  <si>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</si>
  <si>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</si>
  <si>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</si>
  <si>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</si>
  <si>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</si>
  <si>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</si>
  <si>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</si>
  <si>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</si>
  <si>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</si>
  <si>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</si>
  <si>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</si>
  <si>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</si>
  <si>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</si>
  <si>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</si>
  <si>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</si>
  <si>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</si>
  <si>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</si>
  <si>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</si>
  <si>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</si>
  <si>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</si>
  <si>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</si>
  <si>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</si>
  <si>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</si>
  <si>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</si>
  <si>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</si>
  <si>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</si>
  <si>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</si>
  <si>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</si>
  <si>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</si>
  <si>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</si>
  <si>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</si>
  <si>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</si>
  <si>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</si>
  <si>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</si>
  <si>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</si>
  <si>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</si>
  <si>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</si>
  <si>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</si>
  <si>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</si>
  <si>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</si>
  <si>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</si>
  <si>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</si>
  <si>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</si>
  <si>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</si>
  <si>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</si>
  <si>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</si>
  <si>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</si>
  <si>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</si>
  <si>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</si>
  <si>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</si>
  <si>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</si>
  <si>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</si>
  <si>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</si>
  <si>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</si>
  <si>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</si>
  <si>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</si>
  <si>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</si>
  <si>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</si>
  <si>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</si>
  <si>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</si>
  <si>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</si>
  <si>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</si>
  <si>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</si>
  <si>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</si>
  <si>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</si>
  <si>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</si>
  <si>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</si>
  <si>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</si>
  <si>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</si>
  <si>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</si>
  <si>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</si>
  <si>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</si>
  <si>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</si>
  <si>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</si>
  <si>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</si>
  <si>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</si>
  <si>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</si>
  <si>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</si>
  <si>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</si>
  <si>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</si>
  <si>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</si>
  <si>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</si>
  <si>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</si>
  <si>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</si>
  <si>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</si>
  <si>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</si>
  <si>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</si>
  <si>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</si>
  <si>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</si>
  <si>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</si>
  <si>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</si>
  <si>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</si>
  <si>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</si>
  <si>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</si>
  <si>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</si>
  <si>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</si>
  <si>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</si>
  <si>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</si>
  <si>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</si>
  <si>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</si>
  <si>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</si>
  <si>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</si>
  <si>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</si>
  <si>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</si>
  <si>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</si>
  <si>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</si>
  <si>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</si>
  <si>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</si>
  <si>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</si>
  <si>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</si>
  <si>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</si>
  <si>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</si>
  <si>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</si>
  <si>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</si>
  <si>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</si>
  <si>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</si>
  <si>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</si>
  <si>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</si>
  <si>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</si>
  <si>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</si>
  <si>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</si>
  <si>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</si>
  <si>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</si>
  <si>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</si>
  <si>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</si>
  <si>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</si>
  <si>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</si>
  <si>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</si>
  <si>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</si>
  <si>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</si>
  <si>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</si>
  <si>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</si>
  <si>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</si>
  <si>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</si>
  <si>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</si>
  <si>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</si>
  <si>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</si>
  <si>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</si>
  <si>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</si>
  <si>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</si>
  <si>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</si>
  <si>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</si>
  <si>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</si>
  <si>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</si>
  <si>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</si>
  <si>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</si>
  <si>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</si>
  <si>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</si>
  <si>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</si>
  <si>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</si>
  <si>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</si>
  <si>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</si>
  <si>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</si>
  <si>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</si>
  <si>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</si>
  <si>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</si>
  <si>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</si>
  <si>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</si>
  <si>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</si>
  <si>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</si>
  <si>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</si>
  <si>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</si>
  <si>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</si>
  <si>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</si>
  <si>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</si>
  <si>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</si>
  <si>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</si>
  <si>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</si>
  <si>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</si>
  <si>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</si>
  <si>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</si>
  <si>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</si>
  <si>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</si>
  <si>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</si>
  <si>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</si>
  <si>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</si>
  <si>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</si>
  <si>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</si>
  <si>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</si>
  <si>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</si>
  <si>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</si>
  <si>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</si>
  <si>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</si>
  <si>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</si>
  <si>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</si>
  <si>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</si>
  <si>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</si>
  <si>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</si>
  <si>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</si>
  <si>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</si>
  <si>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</si>
  <si>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</si>
  <si>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</si>
  <si>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</si>
  <si>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</si>
  <si>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</si>
  <si>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</si>
  <si>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</si>
  <si>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</si>
  <si>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</si>
  <si>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</si>
  <si>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</si>
  <si>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</si>
  <si>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</si>
  <si>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</si>
  <si>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</si>
  <si>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</si>
  <si>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</si>
  <si>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</si>
  <si>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</si>
  <si>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</si>
  <si>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</si>
  <si>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</si>
  <si>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</si>
  <si>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</si>
  <si>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</si>
  <si>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</si>
  <si>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</si>
  <si>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</si>
  <si>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</si>
  <si>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</si>
  <si>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</si>
  <si>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</si>
  <si>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</si>
  <si>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</si>
  <si>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</si>
  <si>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</si>
  <si>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</si>
  <si>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</si>
  <si>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</si>
  <si>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</si>
  <si>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</si>
  <si>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</si>
  <si>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</si>
  <si>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</si>
  <si>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</si>
  <si>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</si>
  <si>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</si>
  <si>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</si>
  <si>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</si>
  <si>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</si>
  <si>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</si>
  <si>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</si>
  <si>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</si>
  <si>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</si>
  <si>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</si>
  <si>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</si>
  <si>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</si>
  <si>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</si>
  <si>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</si>
  <si>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</si>
  <si>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</si>
  <si>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</si>
  <si>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</si>
  <si>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</si>
  <si>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</si>
  <si>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</si>
  <si>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მ.პ.გ. ქართული ოცნება დემოკრატიული საქართველო</t>
  </si>
  <si>
    <t>01.01.-31.12.2019</t>
  </si>
  <si>
    <t>ფულადი შემოწირულობა</t>
  </si>
  <si>
    <t>პაატა გიორგიძე</t>
  </si>
  <si>
    <t>01025004802</t>
  </si>
  <si>
    <t>GE79BG0000000131296066</t>
  </si>
  <si>
    <t>საქართველოს ბანკი</t>
  </si>
  <si>
    <t>ლერი კაპანაძე</t>
  </si>
  <si>
    <t>GE07CR0000000892293601</t>
  </si>
  <si>
    <t>ბანკი ქართუ</t>
  </si>
  <si>
    <t>03/26/2019</t>
  </si>
  <si>
    <t>გიორგი ხუციშვილი</t>
  </si>
  <si>
    <t xml:space="preserve">
    01030025911
</t>
  </si>
  <si>
    <t>GE51CR0000000920513601</t>
  </si>
  <si>
    <t>03/27/2019</t>
  </si>
  <si>
    <t>მანანა ნადირაძე</t>
  </si>
  <si>
    <t xml:space="preserve">
    01026005854
</t>
  </si>
  <si>
    <t>GE44CR0000000022433601</t>
  </si>
  <si>
    <t>დავით გალუაშვილი</t>
  </si>
  <si>
    <t xml:space="preserve">
    12001031377
</t>
  </si>
  <si>
    <t>GE11CR0000007118643601</t>
  </si>
  <si>
    <t>გოჩა ჩიკვილაძე</t>
  </si>
  <si>
    <t xml:space="preserve">
    01023008103
</t>
  </si>
  <si>
    <t>GE02CR0000000058193601</t>
  </si>
  <si>
    <t>ზურაბ გოგუა</t>
  </si>
  <si>
    <t xml:space="preserve">
    01010013094
</t>
  </si>
  <si>
    <t>GE54CR0000000924333601</t>
  </si>
  <si>
    <t>გივი ლებანიძე</t>
  </si>
  <si>
    <t xml:space="preserve">
    01001029463
</t>
  </si>
  <si>
    <t>GE83CR0000000057543601</t>
  </si>
  <si>
    <t>ნატო ხაინდრავა</t>
  </si>
  <si>
    <t xml:space="preserve">
    01003011336
</t>
  </si>
  <si>
    <t>GE75CR0000000016963601</t>
  </si>
  <si>
    <t>ბექა კვარაცხელია</t>
  </si>
  <si>
    <t xml:space="preserve">
    01024015586
</t>
  </si>
  <si>
    <t>GE65CR0000000054023601</t>
  </si>
  <si>
    <t>ალექსანდრე ჩოჩია</t>
  </si>
  <si>
    <t xml:space="preserve">
    01008008452
</t>
  </si>
  <si>
    <t>GE08CR0000009474833601</t>
  </si>
  <si>
    <t>გიორგი კუხალაშვილი</t>
  </si>
  <si>
    <t xml:space="preserve">
    35001025083
</t>
  </si>
  <si>
    <t>GE76CR0000009475413601</t>
  </si>
  <si>
    <t>03/29/2019</t>
  </si>
  <si>
    <t>ირაკლი გვარამაძე</t>
  </si>
  <si>
    <t xml:space="preserve">
    01017017404
</t>
  </si>
  <si>
    <t>GE68CR0000000022923601</t>
  </si>
  <si>
    <t>ნინო ცეცაძე</t>
  </si>
  <si>
    <t xml:space="preserve">
    34001000884
</t>
  </si>
  <si>
    <t>GE50CR0000000010673601</t>
  </si>
  <si>
    <t>თამარ რატიანიძე</t>
  </si>
  <si>
    <t xml:space="preserve">
    01024028441
</t>
  </si>
  <si>
    <t>GE17CR0000000054013601</t>
  </si>
  <si>
    <t>შალვა სირაძე</t>
  </si>
  <si>
    <t xml:space="preserve">
    01005004893
</t>
  </si>
  <si>
    <t>GE24CR0000009474513601</t>
  </si>
  <si>
    <t>ნინო ქურიძე</t>
  </si>
  <si>
    <t xml:space="preserve">
    01008002012
</t>
  </si>
  <si>
    <t>GE86CR0000000026443601</t>
  </si>
  <si>
    <t>ირინა მუსერიძე</t>
  </si>
  <si>
    <t xml:space="preserve">
    01017007408
</t>
  </si>
  <si>
    <t>GE45CR0000000042783601</t>
  </si>
  <si>
    <t>ზურაბ თევზაძე</t>
  </si>
  <si>
    <t xml:space="preserve">
    01024003698
</t>
  </si>
  <si>
    <t>GE98CR0000000010683601</t>
  </si>
  <si>
    <t>გიორგი ტრიპოლსკი</t>
  </si>
  <si>
    <t xml:space="preserve">
    01024001112
</t>
  </si>
  <si>
    <t>GE41CR0000000007943601</t>
  </si>
  <si>
    <t>კახა კობიაშვილი</t>
  </si>
  <si>
    <t xml:space="preserve">
    54001002613
</t>
  </si>
  <si>
    <t>GE17CR0000000052073601</t>
  </si>
  <si>
    <t>მადონა მამაცაშვილი-გაგნიძე</t>
  </si>
  <si>
    <t xml:space="preserve">
    01003009674
</t>
  </si>
  <si>
    <t>GE42CR0000000036053601</t>
  </si>
  <si>
    <t>ვლადიმერ ასათიანი</t>
  </si>
  <si>
    <t xml:space="preserve">
    01001016680
</t>
  </si>
  <si>
    <t>GE27CR0000017118053601</t>
  </si>
  <si>
    <t>03/28/2019</t>
  </si>
  <si>
    <t>ალექსანდრე ივანიშვილი</t>
  </si>
  <si>
    <t xml:space="preserve">
    01012000982
</t>
  </si>
  <si>
    <t>GE17CR0000000021033601</t>
  </si>
  <si>
    <t>თამაზ ხარაიძე</t>
  </si>
  <si>
    <t xml:space="preserve">
    01010004194
</t>
  </si>
  <si>
    <t>GE94CR0000009479903601</t>
  </si>
  <si>
    <t>დავით ბალანჩივაძე</t>
  </si>
  <si>
    <t xml:space="preserve">
    01024019227
</t>
  </si>
  <si>
    <t>GE36CR0000009422863601</t>
  </si>
  <si>
    <t>გიორგი აბრამიშვილი</t>
  </si>
  <si>
    <t xml:space="preserve">
    10001005066
</t>
  </si>
  <si>
    <t>GE33CR0000009469483601</t>
  </si>
  <si>
    <t>რომანი აბრამიშვილი</t>
  </si>
  <si>
    <t xml:space="preserve">
    10001009410
</t>
  </si>
  <si>
    <t>GE82CR0000009469473601</t>
  </si>
  <si>
    <t>ნოდარი მიქაბერიძე</t>
  </si>
  <si>
    <t xml:space="preserve">
    35001044506
</t>
  </si>
  <si>
    <t>GE54CR0000009472943601</t>
  </si>
  <si>
    <t>სერგო კელენჯერიძე</t>
  </si>
  <si>
    <t xml:space="preserve">
    35001044525
</t>
  </si>
  <si>
    <t>GE71CR0000000891983601</t>
  </si>
  <si>
    <t>სოფიო ცხვარაძე</t>
  </si>
  <si>
    <t xml:space="preserve">
    01021006631
</t>
  </si>
  <si>
    <t>GE39CR0000000066183601</t>
  </si>
  <si>
    <t>როსტომი ჩაბრაძე</t>
  </si>
  <si>
    <t xml:space="preserve">
    38001009653
</t>
  </si>
  <si>
    <t>GE24CR0000000890013601</t>
  </si>
  <si>
    <t>მედეა ერაძე</t>
  </si>
  <si>
    <t xml:space="preserve">
    01015012289
</t>
  </si>
  <si>
    <t>GE36CR0000000065273601</t>
  </si>
  <si>
    <t>ეთერ დემინაშვილი</t>
  </si>
  <si>
    <t xml:space="preserve">
    01011064103
</t>
  </si>
  <si>
    <t>GE18CR0000000912443601</t>
  </si>
  <si>
    <t>ნანა ნასარიძე</t>
  </si>
  <si>
    <t xml:space="preserve">
    38001003038
</t>
  </si>
  <si>
    <t>GE34CR0000000889813601</t>
  </si>
  <si>
    <t>გიორგი მიქაბერიძე</t>
  </si>
  <si>
    <t xml:space="preserve">
    01007005351
</t>
  </si>
  <si>
    <t>GE84CR0000007110393601</t>
  </si>
  <si>
    <t>ნიკოლოზ ჩარკვიანი</t>
  </si>
  <si>
    <t xml:space="preserve">
    01005029806
</t>
  </si>
  <si>
    <t>GE55CR0000009434123601</t>
  </si>
  <si>
    <t>ნიკოლოზ მგელაძე</t>
  </si>
  <si>
    <t xml:space="preserve">
    01008019928
</t>
  </si>
  <si>
    <t>GE50CR0000000054323601</t>
  </si>
  <si>
    <t>ზურაბ სტამბოლიშვილი</t>
  </si>
  <si>
    <t xml:space="preserve">
    61004008313
</t>
  </si>
  <si>
    <t>GE52CR0000000056223601</t>
  </si>
  <si>
    <t>ბაჩანა ძაგანია</t>
  </si>
  <si>
    <t xml:space="preserve">
    29001029413
</t>
  </si>
  <si>
    <t>GE93CR0000000932283601</t>
  </si>
  <si>
    <t>ზაზა ზაბახიძე</t>
  </si>
  <si>
    <t xml:space="preserve">
    38001003440
</t>
  </si>
  <si>
    <t>GE98CR0000009448783601</t>
  </si>
  <si>
    <t xml:space="preserve">
    ბანკი ქართუ
</t>
  </si>
  <si>
    <t>გიორგი ბლავატსკი</t>
  </si>
  <si>
    <t xml:space="preserve">
    01010010047
</t>
  </si>
  <si>
    <t>GE59CR0000000063843601</t>
  </si>
  <si>
    <t>გიორგი სეთურიძე</t>
  </si>
  <si>
    <t xml:space="preserve">
    01024002540
</t>
  </si>
  <si>
    <t>GE12CR0000009480573601</t>
  </si>
  <si>
    <t>ნუგზარ დეკანოიძე</t>
  </si>
  <si>
    <t xml:space="preserve">
    38001001532
</t>
  </si>
  <si>
    <t>GE83CR0000000915993601</t>
  </si>
  <si>
    <t>ივანე ფარქოსაძე</t>
  </si>
  <si>
    <t xml:space="preserve">
    01018003759
</t>
  </si>
  <si>
    <t>GE49CR0000009471103601</t>
  </si>
  <si>
    <t>გიორგი ივანაშვილი</t>
  </si>
  <si>
    <t xml:space="preserve">
    01009016587
</t>
  </si>
  <si>
    <t>GE57CR0000000935913601</t>
  </si>
  <si>
    <t>ზურაბ ივანიშვილი</t>
  </si>
  <si>
    <t xml:space="preserve">
    38001017896
</t>
  </si>
  <si>
    <t>GE74CR0130006021713601</t>
  </si>
  <si>
    <t>ლიანა ბეჟუაშვილი</t>
  </si>
  <si>
    <t xml:space="preserve">
    01013007986
</t>
  </si>
  <si>
    <t>GE21CR0000001000653601</t>
  </si>
  <si>
    <t>ეკატერინე სურმანიძე</t>
  </si>
  <si>
    <t xml:space="preserve">
    01010017224
</t>
  </si>
  <si>
    <t>GE71CR0000000006373601</t>
  </si>
  <si>
    <t>თამარ ლომთათიძე</t>
  </si>
  <si>
    <t xml:space="preserve">
    01024001485
</t>
  </si>
  <si>
    <t>GE90CR0000000000173601</t>
  </si>
  <si>
    <t>ლაშა მჭედლიშვილი</t>
  </si>
  <si>
    <t xml:space="preserve">
    01011041807
</t>
  </si>
  <si>
    <t>GE97CR0000000927363601</t>
  </si>
  <si>
    <t>არსენა წიკლაური</t>
  </si>
  <si>
    <t xml:space="preserve">
    01022005976
</t>
  </si>
  <si>
    <t>GE97CR0000000916683601</t>
  </si>
  <si>
    <t>დავით ოდიშარია</t>
  </si>
  <si>
    <t xml:space="preserve">
    01006005320
</t>
  </si>
  <si>
    <t>GE28CR0000000065433601</t>
  </si>
  <si>
    <t>სალომე ფედიჩკინა</t>
  </si>
  <si>
    <t xml:space="preserve">
    61001032216
</t>
  </si>
  <si>
    <t>GE92CR0000000880893601</t>
  </si>
  <si>
    <t>თენგიზ დემეტრაშვილი</t>
  </si>
  <si>
    <t xml:space="preserve">
    01025010418
</t>
  </si>
  <si>
    <t>GE96CR0000000063103601</t>
  </si>
  <si>
    <t>ნინო დავლიანიძე</t>
  </si>
  <si>
    <t xml:space="preserve">
    01019004620
</t>
  </si>
  <si>
    <t>GE73CR0130003000183601</t>
  </si>
  <si>
    <t>გიორგი იორამაშვილი</t>
  </si>
  <si>
    <t xml:space="preserve">
    01025008734
</t>
  </si>
  <si>
    <t>GE04CR0000000041663601</t>
  </si>
  <si>
    <t>კახაბერ ჩიხლაძე</t>
  </si>
  <si>
    <t xml:space="preserve">
    01006011154
</t>
  </si>
  <si>
    <t>GE80CR0130006000253601</t>
  </si>
  <si>
    <t>04/17/2019</t>
  </si>
  <si>
    <t>დავით კაპანაძე</t>
  </si>
  <si>
    <t xml:space="preserve">
    01005005563
</t>
  </si>
  <si>
    <t>GE05CR0000000937923601</t>
  </si>
  <si>
    <t>ვაჟა ლეკიშვილი</t>
  </si>
  <si>
    <t xml:space="preserve">
    01017004834
</t>
  </si>
  <si>
    <t>GE02CR0000009450703601</t>
  </si>
  <si>
    <t>04/16/2019</t>
  </si>
  <si>
    <t>თამარ გოგელია</t>
  </si>
  <si>
    <t xml:space="preserve">
    01005000251
</t>
  </si>
  <si>
    <t>GE72CR0000000037393601</t>
  </si>
  <si>
    <t>ირინა მეგრელიშვილი</t>
  </si>
  <si>
    <t xml:space="preserve">
    01019043676
</t>
  </si>
  <si>
    <t>GE19CR0000000025843601</t>
  </si>
  <si>
    <t>ნაირა ექვთიმიშვილი</t>
  </si>
  <si>
    <t xml:space="preserve">
    01033005769
</t>
  </si>
  <si>
    <t>GE34CR0030000028403601</t>
  </si>
  <si>
    <t>ზაზა ბერულავა</t>
  </si>
  <si>
    <t xml:space="preserve">
    01008009042
</t>
  </si>
  <si>
    <t>GE15CR0000000059873601</t>
  </si>
  <si>
    <t>ზურაბ ჩაჩხიანი</t>
  </si>
  <si>
    <t xml:space="preserve">
    01030041039
</t>
  </si>
  <si>
    <t>GE14CR0000000907673601</t>
  </si>
  <si>
    <t>კონსტანტინე მურადაშვილი</t>
  </si>
  <si>
    <t xml:space="preserve">
    01003004171
</t>
  </si>
  <si>
    <t>GE06CR0000000906863601</t>
  </si>
  <si>
    <t>არჩილ მამაცაშვილი</t>
  </si>
  <si>
    <t xml:space="preserve">
    01003010997
</t>
  </si>
  <si>
    <t>GE16CR0000000025903601</t>
  </si>
  <si>
    <t>04/15/2019</t>
  </si>
  <si>
    <t>ნუგზარ ხუციშვილი</t>
  </si>
  <si>
    <t xml:space="preserve">
    01030025947
</t>
  </si>
  <si>
    <t>GE30CR0000000889893601</t>
  </si>
  <si>
    <t>გივი ბახტაძე</t>
  </si>
  <si>
    <t xml:space="preserve">
    01024014218
</t>
  </si>
  <si>
    <t>GE55CR0000009472923601</t>
  </si>
  <si>
    <t>04/22/2019</t>
  </si>
  <si>
    <t>ვახტანგ არაბული</t>
  </si>
  <si>
    <t xml:space="preserve">
    01025000402
</t>
  </si>
  <si>
    <t>GE43CR0000000908063601</t>
  </si>
  <si>
    <t>04/23/2019</t>
  </si>
  <si>
    <t>GE08BG0000000152515900</t>
  </si>
  <si>
    <t>GE03BG0000000332609100</t>
  </si>
  <si>
    <t>Geo Sand</t>
  </si>
  <si>
    <t>GE43BG0000000295793000</t>
  </si>
  <si>
    <t>05,02,2019</t>
  </si>
  <si>
    <t>ივანე ბაქრაძე</t>
  </si>
  <si>
    <t xml:space="preserve">
    01016001933
</t>
  </si>
  <si>
    <t>GE93CR0000002007043601</t>
  </si>
  <si>
    <t>ლაშა ბიბილური</t>
  </si>
  <si>
    <t xml:space="preserve">
    01009005183
</t>
  </si>
  <si>
    <t>GE20CR0000009481383601</t>
  </si>
  <si>
    <t>ზურაბ კირკიტაძე</t>
  </si>
  <si>
    <t xml:space="preserve">
    21001003577
</t>
  </si>
  <si>
    <t>GE69CR0000009481373601</t>
  </si>
  <si>
    <t>ბეჟანი ანუაშვილი</t>
  </si>
  <si>
    <t xml:space="preserve">
    01017003114
</t>
  </si>
  <si>
    <t>GE33CR0000009421953601</t>
  </si>
  <si>
    <t>ვაჟა ციგროშვილი</t>
  </si>
  <si>
    <t xml:space="preserve">
    36001040181
</t>
  </si>
  <si>
    <t>GE32CR0000009421973601</t>
  </si>
  <si>
    <t>ირმა ლომაძე</t>
  </si>
  <si>
    <t xml:space="preserve">
    01024010822
</t>
  </si>
  <si>
    <t>GE81CR0000009432633601</t>
  </si>
  <si>
    <t>ლალა ჯიქია</t>
  </si>
  <si>
    <t xml:space="preserve">
    01006021395
</t>
  </si>
  <si>
    <t>GE76CR0000000439863601</t>
  </si>
  <si>
    <t>ალა კახნიაური</t>
  </si>
  <si>
    <t xml:space="preserve">
    08001000513
</t>
  </si>
  <si>
    <t>GE67CR0000000053013601</t>
  </si>
  <si>
    <t>217881255</t>
  </si>
  <si>
    <t>GE19PC0143600100019466</t>
  </si>
  <si>
    <t xml:space="preserve">
    პროკრედიტ ბანკი
</t>
  </si>
  <si>
    <t>კახა კალაძე</t>
  </si>
  <si>
    <t xml:space="preserve">
    01010001112
</t>
  </si>
  <si>
    <t>GE35CR0000000890763601</t>
  </si>
  <si>
    <t>დავით ინაური</t>
  </si>
  <si>
    <t xml:space="preserve">
    01024024600
</t>
  </si>
  <si>
    <t>GE80CR0000000915083601</t>
  </si>
  <si>
    <t>ემზარ ნოზაძე</t>
  </si>
  <si>
    <t xml:space="preserve">
    01024040401
</t>
  </si>
  <si>
    <t>GE74CR0000000019893601</t>
  </si>
  <si>
    <t>ქართულ-ამერიკული სამშენებლო საწარმო LTD GACC</t>
  </si>
  <si>
    <t>202460274</t>
  </si>
  <si>
    <t>GE33BG0000000469458100</t>
  </si>
  <si>
    <t xml:space="preserve">
    საქართველოს ბანკი
</t>
  </si>
  <si>
    <t>05/13/2019</t>
  </si>
  <si>
    <t>404440501</t>
  </si>
  <si>
    <t>GE58CR0000000015793602</t>
  </si>
  <si>
    <t>218030208</t>
  </si>
  <si>
    <t>GE63CR0110002002393602</t>
  </si>
  <si>
    <t>ავთანდილ მაისურაძე</t>
  </si>
  <si>
    <t xml:space="preserve">
    01008006763
</t>
  </si>
  <si>
    <t>GE35CR0000000927623601</t>
  </si>
  <si>
    <t>ნიკოლოზ დგებუაძე</t>
  </si>
  <si>
    <t xml:space="preserve">
    59001104740
</t>
  </si>
  <si>
    <t>GE98CR0110009481903601</t>
  </si>
  <si>
    <t>ნოდარი ექვთიმიშვილი</t>
  </si>
  <si>
    <t xml:space="preserve">
    59001000424
</t>
  </si>
  <si>
    <t>GE50CR0110009481893601</t>
  </si>
  <si>
    <t>ედემი ხაჩირაშვილი</t>
  </si>
  <si>
    <t xml:space="preserve">
    59001007151
</t>
  </si>
  <si>
    <t>GE52CR0110009481853601</t>
  </si>
  <si>
    <t>იოსებ გუსოშვილი</t>
  </si>
  <si>
    <t xml:space="preserve">
    59001062314
</t>
  </si>
  <si>
    <t>GE03CR0110009481863601</t>
  </si>
  <si>
    <t>ბესიკ ცეცხლაძე</t>
  </si>
  <si>
    <t xml:space="preserve">
    01022000757
</t>
  </si>
  <si>
    <t>GE64CR0000009412603601</t>
  </si>
  <si>
    <t>ზურაბ კიკნაძე</t>
  </si>
  <si>
    <t xml:space="preserve">
    01008000479
</t>
  </si>
  <si>
    <t>GE95CR0000009481823601</t>
  </si>
  <si>
    <t>ირაკლი პარასკევაშვილი</t>
  </si>
  <si>
    <t xml:space="preserve">
    01024074200
</t>
  </si>
  <si>
    <t>GE47CR0000009481813601</t>
  </si>
  <si>
    <t>05/14/2019</t>
  </si>
  <si>
    <t>401997069</t>
  </si>
  <si>
    <t>GE72BG0000000821738700</t>
  </si>
  <si>
    <t>05/20/2019</t>
  </si>
  <si>
    <t>ამინადარ მაჩაიძე</t>
  </si>
  <si>
    <t xml:space="preserve">
    01026001992
</t>
  </si>
  <si>
    <t>GE27CR0000009482213601</t>
  </si>
  <si>
    <t>ოთარ გოგავა</t>
  </si>
  <si>
    <t xml:space="preserve">
    01006006692
</t>
  </si>
  <si>
    <t>GE76CR0000009482203601</t>
  </si>
  <si>
    <t>05/23/2019</t>
  </si>
  <si>
    <t>კახაბერ ჯაფარიძე</t>
  </si>
  <si>
    <t xml:space="preserve">
    01026005314
</t>
  </si>
  <si>
    <t>GE70CR0000009482323601</t>
  </si>
  <si>
    <t>ზაური ცხადაძე</t>
  </si>
  <si>
    <t xml:space="preserve">
    01019001384
</t>
  </si>
  <si>
    <t>GE21CR0000009482333601</t>
  </si>
  <si>
    <t>შავლეგი სხირტლაძე</t>
  </si>
  <si>
    <t xml:space="preserve">
    38001009209
</t>
  </si>
  <si>
    <t>GE63CR0000000892143601</t>
  </si>
  <si>
    <t>რამაზ ჩიკვილაძე</t>
  </si>
  <si>
    <t xml:space="preserve">
    01022006779
</t>
  </si>
  <si>
    <t>GE52CR0000009411873601</t>
  </si>
  <si>
    <t>05/30/2019</t>
  </si>
  <si>
    <t>თეიმურაზ ქველაძე</t>
  </si>
  <si>
    <t xml:space="preserve">
    10001011033
</t>
  </si>
  <si>
    <t>GE11CR0000009482533601</t>
  </si>
  <si>
    <t>თინათინ კვირკველია</t>
  </si>
  <si>
    <t xml:space="preserve">
    01001011380
</t>
  </si>
  <si>
    <t>GE04CR0000000931153601</t>
  </si>
  <si>
    <t>გიორგი კალაძე</t>
  </si>
  <si>
    <t xml:space="preserve">
    35001114188
</t>
  </si>
  <si>
    <t>GE55CR0000009482623601</t>
  </si>
  <si>
    <t>ეკატერინე ბოლქვაძე</t>
  </si>
  <si>
    <t xml:space="preserve">
    01024056056
</t>
  </si>
  <si>
    <t>GE95CR0000009470183601</t>
  </si>
  <si>
    <t>თეონა ჩაგელიშვილი</t>
  </si>
  <si>
    <t xml:space="preserve">
    01030025626
</t>
  </si>
  <si>
    <t>GE73CR0000000907463601</t>
  </si>
  <si>
    <t>ეკა იაკობიძე</t>
  </si>
  <si>
    <t xml:space="preserve">
    01023011932
</t>
  </si>
  <si>
    <t>GE95CR0000000893443601</t>
  </si>
  <si>
    <t>ეკატერინე თავთავაძე</t>
  </si>
  <si>
    <t xml:space="preserve">
    01010010835
</t>
  </si>
  <si>
    <t>GE36CR0000000892683601</t>
  </si>
  <si>
    <t>06/06/2019</t>
  </si>
  <si>
    <t>ზაალ დუგლაძე</t>
  </si>
  <si>
    <t xml:space="preserve">
    01024012661
</t>
  </si>
  <si>
    <t>GE89CR0000000502653601</t>
  </si>
  <si>
    <t>ირაკლი პეტრიაშვილი</t>
  </si>
  <si>
    <t xml:space="preserve">
    01008016572
</t>
  </si>
  <si>
    <t>GE39CR0000009422803601</t>
  </si>
  <si>
    <t>სოსო დანელია</t>
  </si>
  <si>
    <t xml:space="preserve">
    01029000731
</t>
  </si>
  <si>
    <t>GE98CR0000009482733601</t>
  </si>
  <si>
    <t>გიორგი ბოლოთაური</t>
  </si>
  <si>
    <t xml:space="preserve">
    35001054746
</t>
  </si>
  <si>
    <t>GE52CR0000009482683601</t>
  </si>
  <si>
    <t>ლერი რაზმაძე</t>
  </si>
  <si>
    <t xml:space="preserve">
    59001037687
</t>
  </si>
  <si>
    <t>GE04CR0000009482673601</t>
  </si>
  <si>
    <t>თორნიკე მახათაძე</t>
  </si>
  <si>
    <t xml:space="preserve">
    01025016850
</t>
  </si>
  <si>
    <t>GE49CR0000009474013601</t>
  </si>
  <si>
    <t>ირაკლი ბექაური</t>
  </si>
  <si>
    <t xml:space="preserve">
    01010000571
</t>
  </si>
  <si>
    <t>GE66CR0000009473673601</t>
  </si>
  <si>
    <t>ნინო ბუაჩიძე</t>
  </si>
  <si>
    <t xml:space="preserve">
    01017019419
</t>
  </si>
  <si>
    <t>GE65CR0000009473693601</t>
  </si>
  <si>
    <t>მალხაზ ესებუა</t>
  </si>
  <si>
    <t xml:space="preserve">
    01027016582
</t>
  </si>
  <si>
    <t>GE53CR0000009482663601</t>
  </si>
  <si>
    <t>შპს Geo Sand</t>
  </si>
  <si>
    <t>439393443</t>
  </si>
  <si>
    <t>GE75PC0133600100064257</t>
  </si>
  <si>
    <t>შპს ჯეო კვარცი</t>
  </si>
  <si>
    <t>239406380</t>
  </si>
  <si>
    <t>ჩხაიძე ჯიმშერ</t>
  </si>
  <si>
    <t>01013000509</t>
  </si>
  <si>
    <t>GE56CR0000000050323601</t>
  </si>
  <si>
    <t>მექვაბიშვილი გიორგი</t>
  </si>
  <si>
    <t>01008015454</t>
  </si>
  <si>
    <t>GE20CR0000009483323601</t>
  </si>
  <si>
    <t>შ.პ.ს. ციტადელი</t>
  </si>
  <si>
    <t>GE70CR0000000008763602</t>
  </si>
  <si>
    <t>ფოჩხუა ნინო</t>
  </si>
  <si>
    <t>01009004192</t>
  </si>
  <si>
    <t>GE43CR0000009483833601</t>
  </si>
  <si>
    <t>ჯოხაძე თეა</t>
  </si>
  <si>
    <t>01009003088</t>
  </si>
  <si>
    <t>GE65CR0000009425193601</t>
  </si>
  <si>
    <t>ქაშაკაშვილი ბენედიქტე</t>
  </si>
  <si>
    <t>01030003021</t>
  </si>
  <si>
    <t>GE13CR0000009424293601</t>
  </si>
  <si>
    <t>ებრალიძე ცოტნე</t>
  </si>
  <si>
    <t>01031003284</t>
  </si>
  <si>
    <t>GE17CR0000009474653601</t>
  </si>
  <si>
    <t>შპს სერვის აგრო</t>
  </si>
  <si>
    <t>GE67TB7880136040100001</t>
  </si>
  <si>
    <t>სს თიბისი ბანკი</t>
  </si>
  <si>
    <t>გოგატიშვილი მოსე</t>
  </si>
  <si>
    <t>GE47CR0000000893433601</t>
  </si>
  <si>
    <t>შაფათავა მედეა</t>
  </si>
  <si>
    <t> 01013003267</t>
  </si>
  <si>
    <t>GE83CR0000000891743601</t>
  </si>
  <si>
    <t>ხელაშვილი მანანა</t>
  </si>
  <si>
    <t>01004009020</t>
  </si>
  <si>
    <t>GE27CR0000000907413601</t>
  </si>
  <si>
    <t xml:space="preserve">ხოსიაშვილი ლია </t>
  </si>
  <si>
    <t> 31001001962</t>
  </si>
  <si>
    <t>GE75CR0000000907423601</t>
  </si>
  <si>
    <t>ბუწაშვილი ნაზი</t>
  </si>
  <si>
    <t>01030002252</t>
  </si>
  <si>
    <t>GE41CR0000000912953601</t>
  </si>
  <si>
    <t>ჩაბრაძე როსტომი</t>
  </si>
  <si>
    <t>გაჩეჩილაძე თეა</t>
  </si>
  <si>
    <t> 01021013879</t>
  </si>
  <si>
    <t>GE96CR0120007036233601</t>
  </si>
  <si>
    <t>ხუციშვილი გიორგი</t>
  </si>
  <si>
    <t> 01030025911</t>
  </si>
  <si>
    <t>ჯანიაშვილი სოფო</t>
  </si>
  <si>
    <t>GE84CR0000000066253601</t>
  </si>
  <si>
    <t>გოგიბერიძე გენადი</t>
  </si>
  <si>
    <t>01006005163</t>
  </si>
  <si>
    <t>GE48CR0120007036223601</t>
  </si>
  <si>
    <t>ბუხრაშვილი გაგა</t>
  </si>
  <si>
    <t>GE17CR0000000892093601</t>
  </si>
  <si>
    <t>თევზაძე ზურაბ</t>
  </si>
  <si>
    <t>01026004598</t>
  </si>
  <si>
    <t>GE37CR0000000890723601</t>
  </si>
  <si>
    <t>ივანაშვილი მერაბ</t>
  </si>
  <si>
    <t>GE87CR0000000890693601</t>
  </si>
  <si>
    <t>ივანაშვილი პეტრე</t>
  </si>
  <si>
    <t>01002001292</t>
  </si>
  <si>
    <t>GE95CR0000000907023601</t>
  </si>
  <si>
    <t>შპს ტიფლისიდისტილერი TIFLISIDISTILLERY</t>
  </si>
  <si>
    <t>GE53TB7116936040100001</t>
  </si>
  <si>
    <t>შპს ეიბისი</t>
  </si>
  <si>
    <t>GE43BG0000000822997700</t>
  </si>
  <si>
    <t>არაფულადი შემოწირულობა</t>
  </si>
  <si>
    <t>თამაზაშვილი თამაზ</t>
  </si>
  <si>
    <t>ქ. დედოფლისწყარო ჰერეთის ქ.74 მე-2 სართ. 123.24 კვმ. ს,კ, 52.08.33.010 ფართით სარგებლობა უსასყიდლოდ 122 დღე</t>
  </si>
  <si>
    <t>ჩქარეული დიმიტრი</t>
  </si>
  <si>
    <t>GE62BG0000000854055400</t>
  </si>
  <si>
    <t>ვასილ ივანაშვილი</t>
  </si>
  <si>
    <t>01002001291</t>
  </si>
  <si>
    <t>GE83CR0000009485943601</t>
  </si>
  <si>
    <t>შპს ყვარლის სარდაფი</t>
  </si>
  <si>
    <t>GE72BG0000000208436800</t>
  </si>
  <si>
    <t>რაული ჯამაგიძე</t>
  </si>
  <si>
    <t>01025012757</t>
  </si>
  <si>
    <t>GE35BG0000000283546700</t>
  </si>
  <si>
    <t>ლაშა გაგნიძე</t>
  </si>
  <si>
    <t>01011084481</t>
  </si>
  <si>
    <t>GE11TB7031645063600056</t>
  </si>
  <si>
    <t>თიბისი ბანკი</t>
  </si>
  <si>
    <t>იმედა ხუციშვილი</t>
  </si>
  <si>
    <t>31001007370</t>
  </si>
  <si>
    <t>GE50TB7919145061100006</t>
  </si>
  <si>
    <t>ლევან ბოკუჩავა</t>
  </si>
  <si>
    <t>62001038639</t>
  </si>
  <si>
    <t>GE20TB7610645061600001</t>
  </si>
  <si>
    <t>სალომე ფირცხალაიშვილი</t>
  </si>
  <si>
    <t>01019038510</t>
  </si>
  <si>
    <t>GE20TB7415045061100046</t>
  </si>
  <si>
    <t>გია უროტაძე</t>
  </si>
  <si>
    <t>01024014103</t>
  </si>
  <si>
    <t>GE21BG0000000363657700</t>
  </si>
  <si>
    <t>შპს ერკერი</t>
  </si>
  <si>
    <t>205143085</t>
  </si>
  <si>
    <t>GE56BG0000000127655100</t>
  </si>
  <si>
    <t>შპს თი ემ ეს ქონსტრაქშენი</t>
  </si>
  <si>
    <t>406128505</t>
  </si>
  <si>
    <t>GE65BG0000000856168200</t>
  </si>
  <si>
    <t>შპს მშენებელთა ჯგუფი</t>
  </si>
  <si>
    <t>404962448</t>
  </si>
  <si>
    <t>GE14BG0000000278408600</t>
  </si>
  <si>
    <t>შპს ზიმო</t>
  </si>
  <si>
    <t>211338015</t>
  </si>
  <si>
    <t>GE76CR0000002006193605</t>
  </si>
  <si>
    <t>შპს ტფილისი</t>
  </si>
  <si>
    <t>404972730</t>
  </si>
  <si>
    <t>GE24TB7665836020100002</t>
  </si>
  <si>
    <t>შოთა ოტიაშვილი</t>
  </si>
  <si>
    <t>01030045285</t>
  </si>
  <si>
    <t>GE52BG0000000300608500</t>
  </si>
  <si>
    <t>10,16.2019</t>
  </si>
  <si>
    <t>შპს ბილდი</t>
  </si>
  <si>
    <t>402050007</t>
  </si>
  <si>
    <t>GE92BG0000000201964600</t>
  </si>
  <si>
    <t>10/17.2019</t>
  </si>
  <si>
    <t>ზაზა ცხოვრებაძე</t>
  </si>
  <si>
    <t>01018003581</t>
  </si>
  <si>
    <t>GE58CR0000009487413601</t>
  </si>
  <si>
    <t>10/17/2019</t>
  </si>
  <si>
    <t>შპს გ&amp;კ ტექნოლოგი</t>
  </si>
  <si>
    <t>425357295</t>
  </si>
  <si>
    <t>GE61BG0000000262249300</t>
  </si>
  <si>
    <t>10.24.2019</t>
  </si>
  <si>
    <t>შპს თეზი</t>
  </si>
  <si>
    <t>205020378</t>
  </si>
  <si>
    <t>GE28BG0000000343826700</t>
  </si>
  <si>
    <t>10/31/2019</t>
  </si>
  <si>
    <t>დავით ბალაძე</t>
  </si>
  <si>
    <t>61001017073</t>
  </si>
  <si>
    <t>GE17CR0150009487983601</t>
  </si>
  <si>
    <t>ნიკოლოზ თევზაძე</t>
  </si>
  <si>
    <t>61006002131</t>
  </si>
  <si>
    <t>GE65CR0150009487993601</t>
  </si>
  <si>
    <t>ნიკოლოზ კელაურიძე</t>
  </si>
  <si>
    <t>01008016564</t>
  </si>
  <si>
    <t>GE16CR0150009488003601</t>
  </si>
  <si>
    <t>ზაზა ვაშაკიძე</t>
  </si>
  <si>
    <t xml:space="preserve">
    60001003660
</t>
  </si>
  <si>
    <t>GE50CR0000000050443601</t>
  </si>
  <si>
    <t>ივანე ხვედელიძე</t>
  </si>
  <si>
    <t xml:space="preserve">
    35001108440
</t>
  </si>
  <si>
    <t>GE82CR0000009415153601</t>
  </si>
  <si>
    <t>ლილი ფხალაძე</t>
  </si>
  <si>
    <t xml:space="preserve">
    01015015828
</t>
  </si>
  <si>
    <t>GE24CR0000000907473601</t>
  </si>
  <si>
    <t>გიორგი ძიძიგური</t>
  </si>
  <si>
    <t xml:space="preserve">
    60001036669
</t>
  </si>
  <si>
    <t>GE92CR0000009488673601</t>
  </si>
  <si>
    <t>კახაბერ ბანძელაძე</t>
  </si>
  <si>
    <t xml:space="preserve">
    01010015364
</t>
  </si>
  <si>
    <t>GE76CR0000009488993601</t>
  </si>
  <si>
    <t>გიორგი სვანიძე</t>
  </si>
  <si>
    <t xml:space="preserve">
    01008004570
</t>
  </si>
  <si>
    <t>GE44CR0000000046683601</t>
  </si>
  <si>
    <t>გელა ჩხეიძე</t>
  </si>
  <si>
    <t xml:space="preserve">
    60001005879
</t>
  </si>
  <si>
    <t>GE31CR0000009488923601</t>
  </si>
  <si>
    <t>ნიკოლოზ პატარიძე</t>
  </si>
  <si>
    <t xml:space="preserve">
    60002000764
</t>
  </si>
  <si>
    <t>GE35CR0000009488843601</t>
  </si>
  <si>
    <t>დავით ჩახტაური</t>
  </si>
  <si>
    <t xml:space="preserve">
    01011023976
</t>
  </si>
  <si>
    <t>GE84CR0000009488833601</t>
  </si>
  <si>
    <t>პაატა ბეჟანიშვილი</t>
  </si>
  <si>
    <t xml:space="preserve">
    12001005028
</t>
  </si>
  <si>
    <t>GE36CR0000009488823601</t>
  </si>
  <si>
    <t>დავით ქვათაძე</t>
  </si>
  <si>
    <t xml:space="preserve">
    01005000494
</t>
  </si>
  <si>
    <t>GE66CR0000000021023601</t>
  </si>
  <si>
    <t>შპს ნატურალი 7</t>
  </si>
  <si>
    <t>GE67CR0110000000013606</t>
  </si>
  <si>
    <t>შპს ორთაჭალა კასტელო</t>
  </si>
  <si>
    <t>402079978</t>
  </si>
  <si>
    <t>GE21BG0000000161245084</t>
  </si>
  <si>
    <t>ვასილი ოთინაშვილი</t>
  </si>
  <si>
    <t xml:space="preserve">
    01027037382
</t>
  </si>
  <si>
    <t>GE50CR0000009489513601</t>
  </si>
  <si>
    <t>ივანე აფციაური</t>
  </si>
  <si>
    <t xml:space="preserve">
    01029002595
</t>
  </si>
  <si>
    <t>GE02CR0000009489503601</t>
  </si>
  <si>
    <t>ანდრო გოგავა</t>
  </si>
  <si>
    <t xml:space="preserve">
    01011013561
</t>
  </si>
  <si>
    <t>GE86CR0000009417983601</t>
  </si>
  <si>
    <t>მამუკა ივანიაძე</t>
  </si>
  <si>
    <t xml:space="preserve">
    01010002945
</t>
  </si>
  <si>
    <t>GE51CR0000009489493601</t>
  </si>
  <si>
    <t>მურად თურმანიძე</t>
  </si>
  <si>
    <t xml:space="preserve">
    01028003827
</t>
  </si>
  <si>
    <t>GE88CR0000009475173601</t>
  </si>
  <si>
    <t>ირაკლი ბიწაძე</t>
  </si>
  <si>
    <t xml:space="preserve">
    01002010009
</t>
  </si>
  <si>
    <t>GE05CR0000009489443601</t>
  </si>
  <si>
    <t>მირიან ოქროშიაშვილი</t>
  </si>
  <si>
    <t xml:space="preserve">
    59001009362
</t>
  </si>
  <si>
    <t>GE61CR0110009489433601</t>
  </si>
  <si>
    <t>12/12/2019</t>
  </si>
  <si>
    <t>რამაზ გუჯაბიძე</t>
  </si>
  <si>
    <t xml:space="preserve">
    42001006202
</t>
  </si>
  <si>
    <t>GE92CR0150009489393601</t>
  </si>
  <si>
    <t>ტარიელ ხარატიშვილი</t>
  </si>
  <si>
    <t xml:space="preserve">
    57001004046
</t>
  </si>
  <si>
    <t>GE15CR0110009489383601</t>
  </si>
  <si>
    <t>დავით მაღრაძე</t>
  </si>
  <si>
    <t xml:space="preserve">
    01002025733
</t>
  </si>
  <si>
    <t>GE57CR0000009489373601</t>
  </si>
  <si>
    <t>დავითი გაგუა</t>
  </si>
  <si>
    <t xml:space="preserve">
    01017021794
</t>
  </si>
  <si>
    <t>GE58CR0000009489353601</t>
  </si>
  <si>
    <t>კახაბერი ლატარია</t>
  </si>
  <si>
    <t xml:space="preserve">
    42001006386
</t>
  </si>
  <si>
    <t>GE10CR0000009489343601</t>
  </si>
  <si>
    <t>ლევან გაგუა</t>
  </si>
  <si>
    <t xml:space="preserve">
    01010002617
</t>
  </si>
  <si>
    <t>GE59CR0000009489333601</t>
  </si>
  <si>
    <t>მარინე სიჩევი</t>
  </si>
  <si>
    <t xml:space="preserve">
    01015008165
</t>
  </si>
  <si>
    <t>GE11CR0000009489323601</t>
  </si>
  <si>
    <t>ნოდარ ანთია</t>
  </si>
  <si>
    <t xml:space="preserve">
    42001009753
</t>
  </si>
  <si>
    <t>GE96CR0150009489313601</t>
  </si>
  <si>
    <t>ზაზა ფალელაშვილი</t>
  </si>
  <si>
    <t xml:space="preserve">
    01010010172
</t>
  </si>
  <si>
    <t>GE12CR0000009489303601</t>
  </si>
  <si>
    <t>მურთაზ დევაძე</t>
  </si>
  <si>
    <t xml:space="preserve">
    61006004453
</t>
  </si>
  <si>
    <t>GE97CR0150009489293601</t>
  </si>
  <si>
    <t>მამუკა დევდარიანი</t>
  </si>
  <si>
    <t xml:space="preserve">
    57001009862
</t>
  </si>
  <si>
    <t>GE20CR0110009489283601</t>
  </si>
  <si>
    <t>დავით თედიაშვილი</t>
  </si>
  <si>
    <t xml:space="preserve">
    01013013337
</t>
  </si>
  <si>
    <t>GE62CR0000009489273601</t>
  </si>
  <si>
    <t>მერაბ ქუჩუკაშვილი</t>
  </si>
  <si>
    <t xml:space="preserve">
    59001014843
</t>
  </si>
  <si>
    <t>GE78CR0110008011783601</t>
  </si>
  <si>
    <t>ნიკოლოზ უსანეთაშვილი</t>
  </si>
  <si>
    <t xml:space="preserve">
    01019007922
</t>
  </si>
  <si>
    <t>GE14CR0000009489263601</t>
  </si>
  <si>
    <t>ბაჩო კაპანაძე</t>
  </si>
  <si>
    <t xml:space="preserve">
    01019063156
</t>
  </si>
  <si>
    <t>GE63CR0000009489253601</t>
  </si>
  <si>
    <t>გიორგი გაგუა</t>
  </si>
  <si>
    <t xml:space="preserve">
    01006001848
</t>
  </si>
  <si>
    <t>GE67CR0000009489173601</t>
  </si>
  <si>
    <t>გიორგი კვარაცხელია</t>
  </si>
  <si>
    <t xml:space="preserve">
    01024007565
</t>
  </si>
  <si>
    <t>GE15CR0000009489243601</t>
  </si>
  <si>
    <t xml:space="preserve">
    01022002617
</t>
  </si>
  <si>
    <t>GE64CR0000009489233601</t>
  </si>
  <si>
    <t>ვაჟა უსანეთაშვილი</t>
  </si>
  <si>
    <t xml:space="preserve">
    01019006353
</t>
  </si>
  <si>
    <t>GE16CR0000009489223601</t>
  </si>
  <si>
    <t>გია ანდღულაძე</t>
  </si>
  <si>
    <t xml:space="preserve">
    01030006793
</t>
  </si>
  <si>
    <t>GE65CR0000009489213601</t>
  </si>
  <si>
    <t>ილია შონია</t>
  </si>
  <si>
    <t xml:space="preserve">
    01024012981
</t>
  </si>
  <si>
    <t>GE66CR0000009489193601</t>
  </si>
  <si>
    <t>ნინო ხვედელიძე</t>
  </si>
  <si>
    <t xml:space="preserve">
    01027013793
</t>
  </si>
  <si>
    <t>GE28CR0000009489953601</t>
  </si>
  <si>
    <t>გიორგი ღუდუშაური</t>
  </si>
  <si>
    <t xml:space="preserve">
    01009000438
</t>
  </si>
  <si>
    <t>GE31CR0000009489893601</t>
  </si>
  <si>
    <t>უშანგი კილაძე</t>
  </si>
  <si>
    <t xml:space="preserve">
    01012003112
</t>
  </si>
  <si>
    <t>GE82CR0000009489843601</t>
  </si>
  <si>
    <t>მერი ჯაფარიძე</t>
  </si>
  <si>
    <t xml:space="preserve">
    01005003450
</t>
  </si>
  <si>
    <t>GE96CR0000000024303601</t>
  </si>
  <si>
    <t>მამუკა ჩირგაძე</t>
  </si>
  <si>
    <t xml:space="preserve">
    53001011442
</t>
  </si>
  <si>
    <t>GE34CR0000009489833601</t>
  </si>
  <si>
    <t>სოსო ღადალაძე</t>
  </si>
  <si>
    <t xml:space="preserve">
    61001013296
</t>
  </si>
  <si>
    <t>GE71CR0150009489813601</t>
  </si>
  <si>
    <t>მერაბ ბურჭულაძე</t>
  </si>
  <si>
    <t xml:space="preserve">
    61001006802
</t>
  </si>
  <si>
    <t>GE22CR0150009489823601</t>
  </si>
  <si>
    <t>გელა ხარაიშვილი</t>
  </si>
  <si>
    <t xml:space="preserve">
    01025015526
</t>
  </si>
  <si>
    <t>GE29CR0000009475383601</t>
  </si>
  <si>
    <t>მიხეილ ჯანელიძე</t>
  </si>
  <si>
    <t xml:space="preserve">
    61001031232
</t>
  </si>
  <si>
    <t>GE85CR0000009489783601</t>
  </si>
  <si>
    <t>დავით მუკბანიანი</t>
  </si>
  <si>
    <t xml:space="preserve">
    62007000186
</t>
  </si>
  <si>
    <t>GE36CR0000009489793601</t>
  </si>
  <si>
    <t>გიორგი კვაჭაძე</t>
  </si>
  <si>
    <t xml:space="preserve">
    61001059652
</t>
  </si>
  <si>
    <t>GE37CR0000009489773601</t>
  </si>
  <si>
    <t>ბესიკ პაპუნაიშვილი</t>
  </si>
  <si>
    <t xml:space="preserve">
    01026003330
</t>
  </si>
  <si>
    <t>GE86CR0000009489763601</t>
  </si>
  <si>
    <t>გიორგი მარტინენკო</t>
  </si>
  <si>
    <t xml:space="preserve">
    01022005080
</t>
  </si>
  <si>
    <t>GE38CR0000009489753601</t>
  </si>
  <si>
    <t>ზვიად მუკუტაძე</t>
  </si>
  <si>
    <t xml:space="preserve">
    61001028245
</t>
  </si>
  <si>
    <t>GE87CR0000009489743601</t>
  </si>
  <si>
    <t>ზაზა ცისკარიძე</t>
  </si>
  <si>
    <t xml:space="preserve">
    61001006312
</t>
  </si>
  <si>
    <t>GE39CR0000009489733601</t>
  </si>
  <si>
    <t>გიორგი ჩიხლაძე</t>
  </si>
  <si>
    <t xml:space="preserve">
    61001022547
</t>
  </si>
  <si>
    <t>GE40CR0000009489713601</t>
  </si>
  <si>
    <t>მერაბ ფრანგიშვილი</t>
  </si>
  <si>
    <t xml:space="preserve">
    61001050165
</t>
  </si>
  <si>
    <t>GE88CR0000009489723601</t>
  </si>
  <si>
    <t>ზურაბ აღნიაშვილი</t>
  </si>
  <si>
    <t xml:space="preserve">
    01024011571
</t>
  </si>
  <si>
    <t>GE89CR0000009489703601</t>
  </si>
  <si>
    <t>ლევან არევაძე</t>
  </si>
  <si>
    <t xml:space="preserve">
    31001009233
</t>
  </si>
  <si>
    <t>GE36CR0000009474273601</t>
  </si>
  <si>
    <t>დავით გაბეჩავა</t>
  </si>
  <si>
    <t xml:space="preserve">
    33001016519
</t>
  </si>
  <si>
    <t>GE43CR0000009489653601</t>
  </si>
  <si>
    <t>გიორგი მამცელიძე</t>
  </si>
  <si>
    <t xml:space="preserve">
    01024019531
</t>
  </si>
  <si>
    <t>GE91CR0000009489663601</t>
  </si>
  <si>
    <t>გელა ტყეშელაშვილი</t>
  </si>
  <si>
    <t xml:space="preserve">
    62006008854
</t>
  </si>
  <si>
    <t>GE44CR0000009489633601</t>
  </si>
  <si>
    <t>ირაკლი მაჭავარიანი</t>
  </si>
  <si>
    <t xml:space="preserve">
    38001001109
</t>
  </si>
  <si>
    <t>GE92CR0000009489643601</t>
  </si>
  <si>
    <t>გიორგი ქსოვრელი</t>
  </si>
  <si>
    <t xml:space="preserve">
    01017011902
</t>
  </si>
  <si>
    <t>GE93CR0000009489623601</t>
  </si>
  <si>
    <t>ზურაბ ლომაძე</t>
  </si>
  <si>
    <t xml:space="preserve">
    01208064983
</t>
  </si>
  <si>
    <t>GE47CR0000000936113601</t>
  </si>
  <si>
    <t>ზაზა ხუციშვილი</t>
  </si>
  <si>
    <t xml:space="preserve">
    01027018549
</t>
  </si>
  <si>
    <t>GE48CR0000009430383601</t>
  </si>
  <si>
    <t>მორის ხუციშვილი</t>
  </si>
  <si>
    <t xml:space="preserve">
    01027016242
</t>
  </si>
  <si>
    <t>GE41CR0000009427613601</t>
  </si>
  <si>
    <t>ამირან ადეიშვილი</t>
  </si>
  <si>
    <t xml:space="preserve">
    01008017025
</t>
  </si>
  <si>
    <t>GE40CR0000009427633601</t>
  </si>
  <si>
    <t>რევაზ ქარჩავა</t>
  </si>
  <si>
    <t xml:space="preserve">
    01010014149
</t>
  </si>
  <si>
    <t>GE89CR0000009427623601</t>
  </si>
  <si>
    <t>ილია სეფიაშვილი</t>
  </si>
  <si>
    <t xml:space="preserve">
    01009004122
</t>
  </si>
  <si>
    <t>GE18CR0000002003693601</t>
  </si>
  <si>
    <t>ბესიკ მეტრეველი</t>
  </si>
  <si>
    <t xml:space="preserve">
    01025014072
</t>
  </si>
  <si>
    <t>GE24CR0000009490033601</t>
  </si>
  <si>
    <t>დიანა რაჭველიშვილი</t>
  </si>
  <si>
    <t xml:space="preserve">
    01030008270
</t>
  </si>
  <si>
    <t>GE74CR0000009490003601</t>
  </si>
  <si>
    <t>შპს ტრანსპორტის მართვის საერთაშორისო კომპანია</t>
  </si>
  <si>
    <t>GE47TB7824936080100004</t>
  </si>
  <si>
    <t>სს თი ბი სი ბანკი</t>
  </si>
  <si>
    <t>დავით ნოღაიდელი</t>
  </si>
  <si>
    <t xml:space="preserve">
    61004004546
</t>
  </si>
  <si>
    <t>GE52CR0150009490193601</t>
  </si>
  <si>
    <t>მინდია გოგოლიშვილი</t>
  </si>
  <si>
    <t xml:space="preserve">
    61008000839
</t>
  </si>
  <si>
    <t>GE51CR0150009490213601</t>
  </si>
  <si>
    <t>მინდია შერვაშიძე</t>
  </si>
  <si>
    <t xml:space="preserve">
    61001018322
</t>
  </si>
  <si>
    <t>GE02CR0150009490223601</t>
  </si>
  <si>
    <t>თენგიზ გავაშელი</t>
  </si>
  <si>
    <t xml:space="preserve">
    01003002124
</t>
  </si>
  <si>
    <t>GE66CR0000009490163601</t>
  </si>
  <si>
    <t>ავტომობილების პარკირების ხარჯები</t>
  </si>
  <si>
    <t>ცეესკოში თანხის დაბრუნება</t>
  </si>
  <si>
    <t>ფოტო მასალის შეძენის ხარჯი</t>
  </si>
  <si>
    <t xml:space="preserve">ღონისძიების ხარჯები </t>
  </si>
  <si>
    <t>კვლევა</t>
  </si>
  <si>
    <t>სატელევიზიო რგოლის განთავსება</t>
  </si>
  <si>
    <t>ფოტო და ვიდეო მასალა</t>
  </si>
  <si>
    <t>საინფორმაციო</t>
  </si>
  <si>
    <t>გიორგი</t>
  </si>
  <si>
    <t>ქსოვრელი</t>
  </si>
  <si>
    <t>01030027208</t>
  </si>
  <si>
    <t>ბუღალტერი</t>
  </si>
  <si>
    <t>ირაკლი</t>
  </si>
  <si>
    <t>ამირანაშვილი</t>
  </si>
  <si>
    <t>01030013035</t>
  </si>
  <si>
    <t>იურისტი</t>
  </si>
  <si>
    <t>გოჩა</t>
  </si>
  <si>
    <t>სიხარულიძე</t>
  </si>
  <si>
    <t>01003008139</t>
  </si>
  <si>
    <t>პროგრამული უზრუნველყოფის სპეციალისტი</t>
  </si>
  <si>
    <t>ნუგზარ</t>
  </si>
  <si>
    <t>ხუციშვილი</t>
  </si>
  <si>
    <t>01030025947</t>
  </si>
  <si>
    <t>საარჩევნო ფონდის მმართველი</t>
  </si>
  <si>
    <t xml:space="preserve">ელენე </t>
  </si>
  <si>
    <t>მგალობლიშვილი</t>
  </si>
  <si>
    <t>01017031745</t>
  </si>
  <si>
    <t>ოპერატიული PR სამსახურის უფროსის თანაშემწე</t>
  </si>
  <si>
    <t>ნინო</t>
  </si>
  <si>
    <t>შუბლაძე</t>
  </si>
  <si>
    <t>01024005363</t>
  </si>
  <si>
    <t>ოპერატიული PR სამსახურის უფროსი</t>
  </si>
  <si>
    <t xml:space="preserve">სალომე </t>
  </si>
  <si>
    <t>გირკელიძე</t>
  </si>
  <si>
    <t>01024002385</t>
  </si>
  <si>
    <t>ოპერატიული PR სამსახურის დაგეგმარების ჯგუფის უფროსი</t>
  </si>
  <si>
    <t>ირმა</t>
  </si>
  <si>
    <t>ჯალაღონია</t>
  </si>
  <si>
    <t>01005004427</t>
  </si>
  <si>
    <t>ოპერატიული PR სამსახურის დაგეგმარების ჯგუფის სპეციალისტი</t>
  </si>
  <si>
    <t>უძილაური</t>
  </si>
  <si>
    <t>01027012686</t>
  </si>
  <si>
    <t>გენრიეტა</t>
  </si>
  <si>
    <t>წიწავა</t>
  </si>
  <si>
    <t>19001002450</t>
  </si>
  <si>
    <t>ოპერატიული PR სამსახურის პროდიუსერი</t>
  </si>
  <si>
    <t>მარიამ</t>
  </si>
  <si>
    <t>ებანოიძე</t>
  </si>
  <si>
    <t>01012002929</t>
  </si>
  <si>
    <t>ჭეიშვილი</t>
  </si>
  <si>
    <t>01011073641</t>
  </si>
  <si>
    <t>ოპერატიული PR სამსახურის კოპირაიტერი</t>
  </si>
  <si>
    <t>ქაფიანიძე</t>
  </si>
  <si>
    <t>59201132657</t>
  </si>
  <si>
    <t>ბრეგვაძე</t>
  </si>
  <si>
    <t>01024078124</t>
  </si>
  <si>
    <t>ნათია</t>
  </si>
  <si>
    <t>01001089830</t>
  </si>
  <si>
    <t>ოპერატიული PR სამსახურის ჟურნალისტი</t>
  </si>
  <si>
    <t>თეა</t>
  </si>
  <si>
    <t>ჩუბინიძე</t>
  </si>
  <si>
    <t>54001008133</t>
  </si>
  <si>
    <t>ნატალია</t>
  </si>
  <si>
    <t>ბერიანიძე</t>
  </si>
  <si>
    <t>01008023164</t>
  </si>
  <si>
    <t>თეონა</t>
  </si>
  <si>
    <t>დოლიაშვილი</t>
  </si>
  <si>
    <t>23001000058</t>
  </si>
  <si>
    <t>კობახიძე</t>
  </si>
  <si>
    <t>01015011333</t>
  </si>
  <si>
    <t>ლაშა</t>
  </si>
  <si>
    <t>ნაცვლიშვილი</t>
  </si>
  <si>
    <t>01008016833</t>
  </si>
  <si>
    <t>სტრატეგიული კომუნიკაციების დარგში მრჩეველი</t>
  </si>
  <si>
    <t>07/19/2018</t>
  </si>
  <si>
    <t>ინტერნეტ-რეკლამს ხრჯი</t>
  </si>
  <si>
    <t>FACEBOOK</t>
  </si>
  <si>
    <t>მ.პ.გ. ქართული ოცნება</t>
  </si>
  <si>
    <t>შპს რეპორტიორი</t>
  </si>
  <si>
    <t>01,02,2019-28,02,2019</t>
  </si>
  <si>
    <t>საინფორმაციო მომსახურება www. reportiori.ge -ზე დამკვეთის მიერ გამოგზავნილი ინფორმაციის სრული განთავსება/ შუზღუდავი რაოდენობით ფოტო+ვიდეო+ტექსტი</t>
  </si>
  <si>
    <t>საინფორმაციო მომსახურება www.qartuliazri.ge -ზე დამკვეთის მიერ გამოგზავნილი ინფორმაციის სრული განთავსება/ შუზღუდავი რაოდენობით ფოტო+ვიდეო+ტექსტი</t>
  </si>
  <si>
    <t>შპს პრაიმ თაიმი</t>
  </si>
  <si>
    <t>საინფორმაციო მომსახურება www.primetime.ge -ზე დამკვეთის მიერ გამოგზავნილი ინფორმაციის სრული განთავსება/ შუზღუდავი რაოდენობით ფოტო+ვიდეო+ტექსტი</t>
  </si>
  <si>
    <t>საინფორმაციო მომსახურება www.primetime.ge -ზე / პრესკონფერენციების ლაივ რეჟიმში გაშუქება სოციალური ქსელებით</t>
  </si>
  <si>
    <t>შპს პირველი</t>
  </si>
  <si>
    <t>საინფორმაციო მომსახურება www.pia.ge -ზე დამკვეთის მიერ გამოგზავნილი ინფორმაციის სრული განთავსება/ შუზღუდავი რაოდენობით მასალა ფოტო+ვიდეო+ტექსტი</t>
  </si>
  <si>
    <t>შპს ნსპ.გე</t>
  </si>
  <si>
    <t>საინფორმაციო მომსახურება www.nsp.ge -ზე დამკვეთის მიერ გამოგზავნილი ინფორმაციის სრული განთავსება/ შუზღუდავი რაოდენობით მასალა ფოტო+ვიდეო+ტექსტი</t>
  </si>
  <si>
    <t>შპს მარშალპრეს.ჯი</t>
  </si>
  <si>
    <t>საინფორმაციო მომსახურება www.marshalpress.ge -ზე დამკვეთის მიერ გამოგზავნილი ინფორმაციის სრული განთავსება/ შუზღუდავი რაოდენობით მასალა ფოტო+ვიდეო+ტექსტი</t>
  </si>
  <si>
    <t>შპს ლიდერი ექსპრეს-ინფო</t>
  </si>
  <si>
    <t>საინფორმაციო მომსახურება www.lid.ge -ზე დამკვეთის მიერ გამოგზავნილი ინფორმაციის სრული განთავსება/ შუზღუდავი რაოდენობით მასალა ფოტო+ვიდეო+ტექსტი</t>
  </si>
  <si>
    <t>შპს ინფონიუსი</t>
  </si>
  <si>
    <t>საინფორმაციო მომსახურება www.newspress.ge -ზე დამკვეთის მიერ გამოგზავნილი ინფორმაციის სრული განთავსება/ თვეში არაუმეტეს 3 ერთეული ფოტო+ტექსტი/ვიდეო</t>
  </si>
  <si>
    <t>შპს ინფო</t>
  </si>
  <si>
    <t>საინფორმაციო მომსახურება www.info9.ge -ზე დამკვეთის მიერ გამოგზავნილი ინფორმაციის სრული განთავსება/ შუზღუდავი რაოდენობით მასალა ფოტო+ვიდეო+ტექსტი</t>
  </si>
  <si>
    <t>შპს ექსკლუზივნიუსი EXCLUSIVE NEWS</t>
  </si>
  <si>
    <t>საინფორმაციო მომსახურება www.exclusivenews.ge -ზე დამკვეთის მიერ გამოგზავნილი ინფორმაციის სრული განთავსება/ შუზღუდავი რაოდენობით მასალა ფოტო+ვიდეო+ტექსტი</t>
  </si>
  <si>
    <t>შპს ახალი ამბების სააგენტო კაუკასუსნიუსი</t>
  </si>
  <si>
    <t>საინფორმაციო მომსახურება www.epn.ge www.expressnews.com.ge - www.expressnews.ge -ზე დამკვეთის მიერ გამოგზავნილი ინფორმაციის სრული განთავსება/ შუზღუდავი რაოდენობით მასალა ფოტო+ვიდეო+ტექსტი</t>
  </si>
  <si>
    <t>შპს ახალი ამბები</t>
  </si>
  <si>
    <t>საინფორმაციო მომსახურება www.ipn.ge -ზე დამკვეთის მიერ გამოგზავნილი ინფორმაციის სრული განთავსება თვეში არაუმეტეს 15-ჯერ /მასალა ფოტო+ვიდეო+ტექსტი</t>
  </si>
  <si>
    <t>საინფორმაციო მომსახურება www.pia.ge -ზე დამკვეთის ღონისძიების ფოტო გადაღება და გავცელება</t>
  </si>
  <si>
    <t>საინფორმაციო მომსახურება www.pia.ge -ზე დამკვეთის საინტერესო თემების შესახებ ინტერვიუებისა და კომენტარების მომზადება - გავრცელება</t>
  </si>
  <si>
    <t>შპს მედიაცენტრი მთავარი</t>
  </si>
  <si>
    <t>საინფორმაციო მომსახურება www.mcm.ge -ზე დამკვეთის მიერ გამოგზავნილი ინფორმაციის სრული განთავსება/ შუზღუდავი რაოდენობით მასალა ფოტო+ვიდეო+ტექსტი / მომსახურებაში შედის შემსრულებლის პრესკლუბით სარგებლობა შეუზღუდავი რაოდენობით</t>
  </si>
  <si>
    <t>შპს Front News</t>
  </si>
  <si>
    <t>საინფორმაციო მომსახურება www.frontnews.eu -ზე დამკვეთის მიერ გამოგზავნილი ინფორმაციის სრული განთავსება/ შუზღუდავი რაოდენობით მასალა ფოტო+ვიდეო+ტექსტი</t>
  </si>
  <si>
    <t>ა.ა.ი.პ. კავშირი პრესა - საქართველო</t>
  </si>
  <si>
    <t>საინფორმაციო მომსახურება www.for.ge -ზე დამკვეთის მიერ გამოგზავნილი ინფორმაციის სრული განთავსება/ შუზღუდავი რაოდენობით მასალა ფოტო+ვიდეო+ტექსტი</t>
  </si>
  <si>
    <t>შპს აირეგიონი</t>
  </si>
  <si>
    <t>საინფორმაციო მომსახურება შემსრულებლის ვებ გვერდზე- www.ipress.ge -ზე ინფორმაციის სრული განთავსება შეუზღუდავი რაოდენობით მასალა: ფოტო+ვიდეო+ტექსტი</t>
  </si>
  <si>
    <t>საინფორმაციო მომსახურება შემსრულებლის ვებ გვერდზე- www.ibusiness.ge -ზე ინფორმაციის სრული განთავსება შეუზღუდავი რაოდენობით მასალა: ფოტო+ვიდეო+ტექსტი</t>
  </si>
  <si>
    <t>საინფორმაციო მომსახურება შემსრულებლის ვებ გვერდზე- www.iregions.ge -ზე ინფორმაციის სრული განთავსება შეუზღუდავი რაოდენობით მასალა: ფოტო+ვიდეო+ტექსტი</t>
  </si>
  <si>
    <t>საინფორმაციო მომსახურება შემსრულებლის ვებ გვერდზე- www.imtavroba.ge -ზე ინფორმაციის სრული განთავსება შეუზღუდავი რაოდენობით მასალა: ფოტო+ვიდეო+ტექსტი</t>
  </si>
  <si>
    <t>შპს კვირა +</t>
  </si>
  <si>
    <t>საინფორმაციო მომსახურება შემსრულებლის ვებ-გვერდზე - www.kvira.ge-ზე დამკვეთის დავალებით დაგეგმილი ღონისძიებების წინმსწრების ინფორმაციის მომზადება და გავრცელება, განთავსება სხვადასხვა მედია საშუალებებში</t>
  </si>
  <si>
    <t>საინფორმაციო მომსახურება შემსრულებლის ვებ-გვერდზე - www.region.kvira.ge-ზე დამკვეთის დავალებით დაგეგმილი ღონისძიებების წინმსწრების ინფორმაციის მომზადება და გავრცელება, განთავსება სხვადასხვა მედია საშუალებებში</t>
  </si>
  <si>
    <t>01,03,2019-31,03,2019</t>
  </si>
  <si>
    <t>01.07.2019-31.07.2019</t>
  </si>
  <si>
    <t>საინფორმაციო მომსახურება www.primetime.ge/ ინფორმაციის სრული განთავსება მასალა:ფოტო+ვიდეო+ტექსტი შეუზღუდავი რაოდენობით;</t>
  </si>
  <si>
    <t>საინფორმაციო მომსახურება www.marshalpress.ge/ ინფორმაციის სრული განთავსება მასალა:ფოტო+ვიდეო+ტექსტი შეუზღუდავი რაოდენობით;</t>
  </si>
  <si>
    <t>საინფორმაციო მომსახურება www.lid.ge/ ინფორმაციის სრული განთავსება მასალა:ფოტო+ვიდეო+ტექსტი შეუზღუდავი რაოდენობით;</t>
  </si>
  <si>
    <t>საინფორმაციო მომსახურება www.exclusivenews.ge/ ინფორმაციის სრული განთავსება მასალა:ფოტო+ვიდეო+ტექსტი შეუზღუდავი რაოდენობით;</t>
  </si>
  <si>
    <t>საინფორმაციო მომსახურება www.newspress.ge/ ინფორმაციის სრული განთავსება მასალა:ფოტო+ვიდეო+ტექსტი შეუზღუდავი რაოდენობით;</t>
  </si>
  <si>
    <t>საინფორმაციო მომსახურება www.info9.ge/ ინფორმაციის სრული განთავსება მასალა:ფოტო+ვიდეო+ტექსტი შეუზღუდავი რაოდენობით;</t>
  </si>
  <si>
    <t>საინფორმაციო მომსახურება www.epn.ge - www.expressnews.com.ge - ინფორმაციის სრული განთავსება მასალა:ფოტო+ვიდეო+ტექსტი შეუზღუდავი რაოდენობით;</t>
  </si>
  <si>
    <t>საინფორმაციო მომსახურება www.ipn.ge/ ინფორმაციის სრული განთავსება მასალა:ფოტო+ვიდეო+ტექსტი შეუზღუდავი რაოდენობით; www.interpressnews.ge/ -ზე ინტერვიუებისა და კომენტარების მომზადება და გავრცელება</t>
  </si>
  <si>
    <t>საინფორმაციო მომსახურება www.ipress.ge/ ინფორმაციის სრული განთავსება მასალა:ფოტო+ვიდეო+ტექსტი შეუზღუდავი რაოდენობით;</t>
  </si>
  <si>
    <t>საინფორმაციო მომსახურება www.mcm.ge/ ინფორმაციის სრული განთავსება მასალა:ფოტო+ვიდეო+ტექსტი შეუზღუდავი რაოდენობით;</t>
  </si>
  <si>
    <t>საინფორმაციო მომსახურება www.for.ge/ ინფორმაციის სრული განთავსება მასალა:ფოტო+ვიდეო+ტექსტი შეუზღუდავი რაოდენობით;</t>
  </si>
  <si>
    <t>საინფორმაციო მომსახურება www.kvira.ge/ www.region.kvira.ge - ზე ინფორმაციის სრული განთავსება მასალა:ფოტო+ვიდეო+ტექსტი შეუზღუდავი რაოდენობით; ღონისძიებების გაშუქება, რუბრიკა "ანონსში" განთავსება და გავრცელება ;</t>
  </si>
  <si>
    <t>08,01,2019</t>
  </si>
  <si>
    <t>01.08.2019-31.08.2019</t>
  </si>
  <si>
    <t>საინფორმაციო მომსახურება www.nsp.ge/ ინფორმაციის სრული განთავსება მასალა:ფოტო+ვიდეო+ტექსტი შეუზღუდავი რაოდენობით;</t>
  </si>
  <si>
    <t>შპს საინფორმაციო სააგენტო კომერსანტი</t>
  </si>
  <si>
    <t>საინფორმაციო მომსახურება www.commersant.ge/ ინფორმაციის სრული განთავსება მასალა:ფოტო+ვიდეო+ტექსტი შეუზღუდავი რაოდენობით;</t>
  </si>
  <si>
    <t>საინფორმაციო მომსახურება www.reportiori.ge/ ინფორმაციის სრული განთავსება მასალა:ფოტო+ვიდეო+ტექსტი შეუზღუდავი რაოდენობით;</t>
  </si>
  <si>
    <t>საინფორმაციო მომსახურება www.qartuliazri.ge/ ინფორმაციის სრული განთავსება მასალა:ფოტო+ვიდეო+ტექსტი შეუზღუდავი რაოდენობით;</t>
  </si>
  <si>
    <t>საინფორმაციო მომსახურება www.ibusiness.ge/ ინფორმაციის სრული განთავსება მასალა:ფოტო+ვიდეო+ტექსტი შეუზღუდავი რაოდენობით;</t>
  </si>
  <si>
    <t>საინფორმაციო მომსახურება www.iregions.ge/ ინფორმაციის სრული განთავსება მასალა:ფოტო+ვიდეო+ტექსტი შეუზღუდავი რაოდენობით;</t>
  </si>
  <si>
    <t>საინფორმაციო მომსახურება www.imtavroba.ge/ ინფორმაციის სრული განთავსება მასალა:ფოტო+ვიდეო+ტექსტი შეუზღუდავი რაოდენობით;</t>
  </si>
  <si>
    <t>საინფორმაციო მომსახურება www.primetime.ge/ პრესკონპერენციების ლაივ რეჟიმში გაშუქება, პრესკლუბით სარგებლობა მასალა:ფოტო+ვიდეო+ტექსტი შეუზღუდავი რაოდენობით;</t>
  </si>
  <si>
    <t>საინფორმაციო მომსახურება www.pia.ge/ ინფორმაციის სრული განთავსება მასალა:ფოტო+ვიდეო+ტექსტი შეუზღუდავი რაოდენობით;</t>
  </si>
  <si>
    <t>მარშალპრეს.ჯი</t>
  </si>
  <si>
    <t>01.09.2019-30.09.2019</t>
  </si>
  <si>
    <t>საინფორმაციო მომსახურება www.frontnews.eu ინფორმაციის სრული განთავსება მასალა:ფოტო+ვიდეო+ტექსტი შეუზღუდავი რაოდენობით;</t>
  </si>
  <si>
    <t>მპგ ქართული ოცნება</t>
  </si>
  <si>
    <t>01,08,2019</t>
  </si>
  <si>
    <t>მკგ ქართული -ოცნება</t>
  </si>
  <si>
    <t>01,12,2019-31,12,2019</t>
  </si>
  <si>
    <t xml:space="preserve">საინფორმაციო მომსახურება ვებ-გვერდზე - www.reportiori.ge – ინფორმაციის სრული განთავსება/ფოტო და ტექსტური მასალა შეუზღუდავი რაოდენობით </t>
  </si>
  <si>
    <t xml:space="preserve">საინფორმაციო მომსახურება ვებ-გვერდზე - www.qartuli azri.ge – ინფორმაციის სრული განთავსება/ფოტო და ტექსტური მასალა შეუზღუდავი რაოდენობით </t>
  </si>
  <si>
    <t xml:space="preserve">საინფორმაციო მომსახურება ვებ-გვერდზე - www.pia.ge – – ინფორმაციის სრული განთავსება/ფოტო და ტექსტური მასალა შეუზღუდავი რაოდენობით </t>
  </si>
  <si>
    <t xml:space="preserve">საინფორმაციო მომსახურება ვებ-გვერდზე - www.marshalpress.ge – – ინფორმაციის სრული განთავსება/ფოტო და ტექსტური მასალა შეუზღუდავი რაოდენობით </t>
  </si>
  <si>
    <t xml:space="preserve">საინფორმაციო მომსახურება ვებ-გვერდზე - www.lid.ge – – ინფორმაციის სრული განთავსება/ფოტო და ტექსტური მასალა შეუზღუდავი რაოდენობით </t>
  </si>
  <si>
    <t xml:space="preserve">საინფორმაციო მომსახურება ვებ-გვერდზე - www.info9.ge – – ინფორმაციის სრული განთავსება/ფოტო და ტექსტური მასალა შეუზღუდავი რაოდენობით </t>
  </si>
  <si>
    <t xml:space="preserve">საინფორმაციო მომსახურება ვებ-გვერდზე - www.exclusivenews.ge – – ინფორმაციის სრული განთავსება/ფოტო და ტექსტური მასალა შეუზღუდავი რაოდენობით </t>
  </si>
  <si>
    <t xml:space="preserve">საინფორმაციო მომსახურება ვებ-გვერდზე - www.expsressnews.com.ge.ge – – ინფორმაციის სრული განთავსება/ფოტო და ტექსტური მასალა შეუზღუდავი რაოდენობით </t>
  </si>
  <si>
    <t xml:space="preserve">საინფორმაციო მომსახურება ვებ-გვერდზე - www.interpressnews.ge. – ზე ინფორმაციის სრული განთავსება/ფოტო და ტექსტური მასალა შეუზღუდავი რაოდენობით </t>
  </si>
  <si>
    <t xml:space="preserve">საინფორმაციო მომსახურება ვებ-გვერდზე - www.iregions.ge. – ზე ინფორმაციის სრული განთავსება/ფოტო და ტექსტური მასალა შეუზღუდავი რაოდენობით </t>
  </si>
  <si>
    <t xml:space="preserve">საინფორმაციო მომსახურება ვებ-გვერდზე - www.mcm.ge – – ინფორმაციის სრული განთავსება/ფოტო და ტექსტური მასალა შეუზღუდავი რაოდენობით </t>
  </si>
  <si>
    <t xml:space="preserve">საინფორმაციო მომსახურება ვებ-გვერდზე - www.frontnews.ge – – ინფორმაციის სრული განთავსება/ფოტო და ტექსტური მასალა შეუზღუდავი რაოდენობით </t>
  </si>
  <si>
    <t>ა.ა.ი.პ. კავშირი პრესა-საქართველო</t>
  </si>
  <si>
    <t xml:space="preserve">საინფორმაციო მომსახურება ვებ-გვერდზე - www.for.ge – – ინფორმაციის სრული განთავსება/ფოტო და ტექსტური მასალა შეუზღუდავი რაოდენობით </t>
  </si>
  <si>
    <t xml:space="preserve">საინფორმაციო მომსახურება ვებ-გვერდზე - www.komersant.ge – – ინფორმაციის სრული განთავსება/ფოტო და ტექსტური მასალა შეუზღუდავი რაოდენობით </t>
  </si>
  <si>
    <t>შპს კვირა+</t>
  </si>
  <si>
    <t>საინფორმაციო მომსახურება www.kvira.ge/www.region.kvira.ge -ზე ინფორმაციის სრული განთავსება შეუზღუდავი რაოდენობით; ღონისძიებების გაშუქება, რუბრიკა "ანონსში" განთავსება და გავრცელება;</t>
  </si>
  <si>
    <t>საინფორმაციო მომსახურება ვებ-გვერდზე - www.primetime.ge – პრესკონპერენციების ლაივ რეჟიმში გაშუქება სოციალური ქსელებით</t>
  </si>
  <si>
    <t>28,12,2019</t>
  </si>
  <si>
    <t>01,01,2020-31,01,2020</t>
  </si>
  <si>
    <t>საინფორმაციო მომსახურება ვებ-გვერდზე - www.nsp.ge – პრესკონპერენციების ლაივ რეჟიმში გაშუქება სოციალური ქსელებით</t>
  </si>
  <si>
    <t xml:space="preserve">საინფორმაციო მომსახურება ვებ-გვერდზე - www.newspress.ge – – ინფორმაციის სრული განთავსება/ფოტო და ტექსტური მასალა შეუზღუდავი რაოდენობით </t>
  </si>
  <si>
    <t>შპს მედია სახლი ჯი-ეიჩ-ენი</t>
  </si>
  <si>
    <t>საინფორმაციო მომსახურება www.ghn.ge -ზე ინფორმაციის სრული განთავსება შეუზღუდავი რაოდენობით; ღონისძიებების გაშუქება, რუბრიკა "ანონსში" განთავსება და გავრცელება;</t>
  </si>
  <si>
    <t>შპს სივრცეები</t>
  </si>
  <si>
    <t>საინფორმაციო მომსახურება www.spnews.ge -ზე ინფორმაციის სრული განთავსება შეუზღუდავი რაოდენობით; ღონისძიებების გაშუქება, რუბრიკა "ანონსში" განთავსება და გავრცელება;</t>
  </si>
  <si>
    <t>შპს პოსტალიონი</t>
  </si>
  <si>
    <t>საინფორმაციო მომსახურება www.infopostalioni.ge -ზე ინფორმაციის სრული განთავსება შეუზღუდავი რაოდენობით; ღონისძიებების გაშუქება, რუბრიკა "ანონსში" განთავსება და გავრცელება;</t>
  </si>
  <si>
    <t>საინფორმაციო მომსახურება www.ipn.ge -ზე ინფორმაციის სრული განთავსება შეუზღუდავი რაოდენობით; ღონისძიებების გაშუქება, რუბრიკა "ანონსში" განთავსება და გავრცელება;</t>
  </si>
  <si>
    <t>ღონისძიების ხარჯები</t>
  </si>
  <si>
    <t>ფოტო გადაღების ხარჯები</t>
  </si>
  <si>
    <t>სატელევიზიო რგოლების ტექნიკური განთავსების მომსახურეობა</t>
  </si>
  <si>
    <t>საავტორო ლიცენზია</t>
  </si>
  <si>
    <t>ცეესკოსთვის თანხის დაბრუნება</t>
  </si>
  <si>
    <t>საპენსიო სააგენტო</t>
  </si>
  <si>
    <t>ვიქტორ</t>
  </si>
  <si>
    <t>ჯაფარიძე</t>
  </si>
  <si>
    <t>01005003721</t>
  </si>
  <si>
    <t>შეხვედრები</t>
  </si>
  <si>
    <t>ზუგდიდი</t>
  </si>
  <si>
    <t>ვოლსკი</t>
  </si>
  <si>
    <t>65007000020</t>
  </si>
  <si>
    <t>გოჩაშვილი</t>
  </si>
  <si>
    <t>43001007631 </t>
  </si>
  <si>
    <t>საარჩევნო კომისიებში წარმომადგენელი</t>
  </si>
  <si>
    <t>მაისი</t>
  </si>
  <si>
    <t>ძიგუა</t>
  </si>
  <si>
    <t>01018003607</t>
  </si>
  <si>
    <t>ტატიანა</t>
  </si>
  <si>
    <t>ჩხიკვაძე</t>
  </si>
  <si>
    <t>46001016960</t>
  </si>
  <si>
    <t>ჯულიეტა</t>
  </si>
  <si>
    <t>ჯანჯღავა</t>
  </si>
  <si>
    <t>01017007913</t>
  </si>
  <si>
    <t>თამარ</t>
  </si>
  <si>
    <t>გოგლიჩიძე</t>
  </si>
  <si>
    <t>18001015503</t>
  </si>
  <si>
    <t>მუსხელიშვილი</t>
  </si>
  <si>
    <t>01017009112</t>
  </si>
  <si>
    <t>ლია</t>
  </si>
  <si>
    <t>გოგიშვილი</t>
  </si>
  <si>
    <t>01029010836</t>
  </si>
  <si>
    <t>ბექა</t>
  </si>
  <si>
    <t>გაბრიჭიძე</t>
  </si>
  <si>
    <t>01017028096</t>
  </si>
  <si>
    <t>ანა</t>
  </si>
  <si>
    <t>ჯორჯიაშვილი</t>
  </si>
  <si>
    <t>01017019931</t>
  </si>
  <si>
    <t>ფიქრია</t>
  </si>
  <si>
    <t>ბარათაშვილი</t>
  </si>
  <si>
    <t>60003004872</t>
  </si>
  <si>
    <t>მარია</t>
  </si>
  <si>
    <t>ჩუმაკოვა</t>
  </si>
  <si>
    <t>01017007658</t>
  </si>
  <si>
    <t>სალომე</t>
  </si>
  <si>
    <t>გვარაძე</t>
  </si>
  <si>
    <t>01017049841</t>
  </si>
  <si>
    <t>ასათიანი</t>
  </si>
  <si>
    <t>01017052852</t>
  </si>
  <si>
    <t>ელენე</t>
  </si>
  <si>
    <t>მირიანაშვილი</t>
  </si>
  <si>
    <t>01017007040</t>
  </si>
  <si>
    <t>დოდო</t>
  </si>
  <si>
    <t>სამხარაძე</t>
  </si>
  <si>
    <t>10001000418</t>
  </si>
  <si>
    <t>გოგუცა</t>
  </si>
  <si>
    <t>კაბოსნიძე</t>
  </si>
  <si>
    <t>01005001644</t>
  </si>
  <si>
    <t>მანაგაძე</t>
  </si>
  <si>
    <t>01008020661</t>
  </si>
  <si>
    <t>დავით</t>
  </si>
  <si>
    <t>41001031389</t>
  </si>
  <si>
    <t>ვეფხვაძე</t>
  </si>
  <si>
    <t>01017049588</t>
  </si>
  <si>
    <t>ნათელა</t>
  </si>
  <si>
    <t>ხახვიაშვილი</t>
  </si>
  <si>
    <t>01001008272</t>
  </si>
  <si>
    <t>გულნარა</t>
  </si>
  <si>
    <t>შერაზადიშვილი</t>
  </si>
  <si>
    <t>01019001805</t>
  </si>
  <si>
    <t>მარინა</t>
  </si>
  <si>
    <t>კვერენჩხილაძე</t>
  </si>
  <si>
    <t>01018005718</t>
  </si>
  <si>
    <t>ხათუნა</t>
  </si>
  <si>
    <t>ნაკაშიძე</t>
  </si>
  <si>
    <t>01017024290</t>
  </si>
  <si>
    <t>ვარდანაშვილი</t>
  </si>
  <si>
    <t>01010001278</t>
  </si>
  <si>
    <t>ლიუდმილა</t>
  </si>
  <si>
    <t>ხურციძე</t>
  </si>
  <si>
    <t>01018005060</t>
  </si>
  <si>
    <t>მარინე</t>
  </si>
  <si>
    <t>გოცირიძე</t>
  </si>
  <si>
    <t>01017014134</t>
  </si>
  <si>
    <t>ნანა</t>
  </si>
  <si>
    <t>ქართველიშვილი</t>
  </si>
  <si>
    <t>01017038070</t>
  </si>
  <si>
    <t>კირვალიძე</t>
  </si>
  <si>
    <t>01017034475</t>
  </si>
  <si>
    <t>ზაზა</t>
  </si>
  <si>
    <t>01019003226</t>
  </si>
  <si>
    <t>მაყვალა</t>
  </si>
  <si>
    <t>ბაკუსი</t>
  </si>
  <si>
    <t>01017014726</t>
  </si>
  <si>
    <t>ლომიძე-ნაცვლიშვილი</t>
  </si>
  <si>
    <t>01017031408</t>
  </si>
  <si>
    <t>მაჭავარიანი</t>
  </si>
  <si>
    <t>56001002485</t>
  </si>
  <si>
    <t>რაფაელი</t>
  </si>
  <si>
    <t>მურსაკულოვ</t>
  </si>
  <si>
    <t>01017034433</t>
  </si>
  <si>
    <t>ლილე</t>
  </si>
  <si>
    <t>ონიანი</t>
  </si>
  <si>
    <t>01305045607</t>
  </si>
  <si>
    <t>თეიმურაზ</t>
  </si>
  <si>
    <t>01017016193</t>
  </si>
  <si>
    <t>შამილი</t>
  </si>
  <si>
    <t>ხიზამბარელი</t>
  </si>
  <si>
    <t>01017049969</t>
  </si>
  <si>
    <t>ციცინო</t>
  </si>
  <si>
    <t>სალხინაშვილი</t>
  </si>
  <si>
    <t>01008004950</t>
  </si>
  <si>
    <t>კლარა</t>
  </si>
  <si>
    <t>კილაძე</t>
  </si>
  <si>
    <t>01015005148</t>
  </si>
  <si>
    <t>ფოცხვერაშვილი</t>
  </si>
  <si>
    <t>18001062364</t>
  </si>
  <si>
    <t>მანანა</t>
  </si>
  <si>
    <t>მელიქიძე</t>
  </si>
  <si>
    <t>36001037190</t>
  </si>
  <si>
    <t>ზურაბი</t>
  </si>
  <si>
    <t>უსტიაშვილი</t>
  </si>
  <si>
    <t>36001019709</t>
  </si>
  <si>
    <t>უჩა</t>
  </si>
  <si>
    <t>შინდელაშვილი</t>
  </si>
  <si>
    <t>36001051508</t>
  </si>
  <si>
    <t>ქეთინო</t>
  </si>
  <si>
    <t>რეშეტნიკოვი</t>
  </si>
  <si>
    <t>22001015957</t>
  </si>
  <si>
    <t>ილია</t>
  </si>
  <si>
    <t>გუმაშვილი</t>
  </si>
  <si>
    <t>08001033763</t>
  </si>
  <si>
    <t>გოგია</t>
  </si>
  <si>
    <t>ურგებაშვილი</t>
  </si>
  <si>
    <t>08001008024</t>
  </si>
  <si>
    <t>ჯემალ</t>
  </si>
  <si>
    <t>მარგოშვილი</t>
  </si>
  <si>
    <t>08001013151</t>
  </si>
  <si>
    <t>ლიანა</t>
  </si>
  <si>
    <t>დოგუზოვა</t>
  </si>
  <si>
    <t>08001032280</t>
  </si>
  <si>
    <t>ნანული</t>
  </si>
  <si>
    <t>მუწურაშვილი</t>
  </si>
  <si>
    <t>08001018272</t>
  </si>
  <si>
    <t>ფარეულიძე</t>
  </si>
  <si>
    <t>08001007368</t>
  </si>
  <si>
    <t>ზურაბ</t>
  </si>
  <si>
    <t>ჭონიაშვილი</t>
  </si>
  <si>
    <t>01011033903</t>
  </si>
  <si>
    <t>თამთა</t>
  </si>
  <si>
    <t>ქალდანი</t>
  </si>
  <si>
    <t>სავალან</t>
  </si>
  <si>
    <t>მირზოევი</t>
  </si>
  <si>
    <t>12001032483</t>
  </si>
  <si>
    <t>ეკატერინე</t>
  </si>
  <si>
    <t>მულაძე</t>
  </si>
  <si>
    <t>28001040701</t>
  </si>
  <si>
    <t>ჟუჟუნაშვილი</t>
  </si>
  <si>
    <t>28001023339</t>
  </si>
  <si>
    <t>აისელ</t>
  </si>
  <si>
    <t>კარახმაზლი</t>
  </si>
  <si>
    <t>28801121152</t>
  </si>
  <si>
    <t>ქველაძე</t>
  </si>
  <si>
    <t>28001113198</t>
  </si>
  <si>
    <t>სონა</t>
  </si>
  <si>
    <t>კალაევა</t>
  </si>
  <si>
    <t>28001086132</t>
  </si>
  <si>
    <t>ელმინ</t>
  </si>
  <si>
    <t>ნამაზოვი</t>
  </si>
  <si>
    <t>28001068199</t>
  </si>
  <si>
    <t>საბირ</t>
  </si>
  <si>
    <t>ახმედოვი</t>
  </si>
  <si>
    <t>01020006020</t>
  </si>
  <si>
    <t>ვლადიმირ</t>
  </si>
  <si>
    <t>სუკასიანი</t>
  </si>
  <si>
    <t>28001084358</t>
  </si>
  <si>
    <t>გევორგ</t>
  </si>
  <si>
    <t>კაზაზიანი</t>
  </si>
  <si>
    <t>28001052274</t>
  </si>
  <si>
    <t>სიტარა</t>
  </si>
  <si>
    <t>მამედოვა</t>
  </si>
  <si>
    <t>28001080469</t>
  </si>
  <si>
    <t>სარქის</t>
  </si>
  <si>
    <t>ვარდანიანი</t>
  </si>
  <si>
    <t>28001018326</t>
  </si>
  <si>
    <t>რუსლან</t>
  </si>
  <si>
    <t>გაჯიევი</t>
  </si>
  <si>
    <t>28001002848</t>
  </si>
  <si>
    <t>მაჰირ</t>
  </si>
  <si>
    <t>ალიევი</t>
  </si>
  <si>
    <t>28001023417</t>
  </si>
  <si>
    <t>ულფატ</t>
  </si>
  <si>
    <t>ჯარჩიევი</t>
  </si>
  <si>
    <t>28001102026</t>
  </si>
  <si>
    <t>ახმედ</t>
  </si>
  <si>
    <t>28001113234</t>
  </si>
  <si>
    <t>ამრახოვი</t>
  </si>
  <si>
    <t>28001028808</t>
  </si>
  <si>
    <t>ქამანდარ</t>
  </si>
  <si>
    <t>ბადალოვი</t>
  </si>
  <si>
    <t>28001043037</t>
  </si>
  <si>
    <t>სარვარ</t>
  </si>
  <si>
    <t>28001103522</t>
  </si>
  <si>
    <t>ლატიფ</t>
  </si>
  <si>
    <t>რიზაევი</t>
  </si>
  <si>
    <t>28001093992</t>
  </si>
  <si>
    <t>ამილ</t>
  </si>
  <si>
    <t>რზაევი</t>
  </si>
  <si>
    <t>28001015860</t>
  </si>
  <si>
    <t>ელვინ</t>
  </si>
  <si>
    <t>მურადოვი</t>
  </si>
  <si>
    <t>28001109061</t>
  </si>
  <si>
    <t>მაგამედ</t>
  </si>
  <si>
    <t>28001098250</t>
  </si>
  <si>
    <t>ბესიკ</t>
  </si>
  <si>
    <t>გუჯეჯიანი</t>
  </si>
  <si>
    <t>62006026788</t>
  </si>
  <si>
    <t>კარენ</t>
  </si>
  <si>
    <t>ათაბეკიანი</t>
  </si>
  <si>
    <t>28001106533</t>
  </si>
  <si>
    <t>გაგიკ</t>
  </si>
  <si>
    <t>მატევოსიანი</t>
  </si>
  <si>
    <t>28001046722</t>
  </si>
  <si>
    <t>შაქირ</t>
  </si>
  <si>
    <t>რაჯაბოვი</t>
  </si>
  <si>
    <t>28001028092</t>
  </si>
  <si>
    <t>ადილ</t>
  </si>
  <si>
    <t>ასკეროვი</t>
  </si>
  <si>
    <t>28001089167</t>
  </si>
  <si>
    <t>მაჰარამ</t>
  </si>
  <si>
    <t>ხალილოვი</t>
  </si>
  <si>
    <t>28001015672</t>
  </si>
  <si>
    <t>მაგარამ</t>
  </si>
  <si>
    <t>მუსტაფაევი</t>
  </si>
  <si>
    <t>28001031300</t>
  </si>
  <si>
    <t>ერიკ</t>
  </si>
  <si>
    <t>მხიტარიანი</t>
  </si>
  <si>
    <t>28001093542</t>
  </si>
  <si>
    <t>აგვან</t>
  </si>
  <si>
    <t>მისკარიანი</t>
  </si>
  <si>
    <t>28001038089</t>
  </si>
  <si>
    <t>ვალერი</t>
  </si>
  <si>
    <t>აბრამიშვილი</t>
  </si>
  <si>
    <t>28001034879</t>
  </si>
  <si>
    <t>თინათინ</t>
  </si>
  <si>
    <t>ლომიძე</t>
  </si>
  <si>
    <t>28001074586</t>
  </si>
  <si>
    <t>საილ</t>
  </si>
  <si>
    <t>28001011476</t>
  </si>
  <si>
    <t>კამრან</t>
  </si>
  <si>
    <t>ნაბიევი</t>
  </si>
  <si>
    <t>28001112346</t>
  </si>
  <si>
    <t>ინტიგამ</t>
  </si>
  <si>
    <t>განბაროვი</t>
  </si>
  <si>
    <t>28001041492</t>
  </si>
  <si>
    <t>გახრამან</t>
  </si>
  <si>
    <t>ემინოვი</t>
  </si>
  <si>
    <t>28001093528</t>
  </si>
  <si>
    <t>არიზ</t>
  </si>
  <si>
    <t>ზეინალოვი</t>
  </si>
  <si>
    <t>28001039570</t>
  </si>
  <si>
    <t>ჩინკიზ</t>
  </si>
  <si>
    <t>აბილოვი</t>
  </si>
  <si>
    <t>28001006476</t>
  </si>
  <si>
    <t>გოგრიჭიანი</t>
  </si>
  <si>
    <t>28001111545</t>
  </si>
  <si>
    <t>ტოროშელიძე</t>
  </si>
  <si>
    <t>28001065193</t>
  </si>
  <si>
    <t>ამირან</t>
  </si>
  <si>
    <t>გიორგაძე</t>
  </si>
  <si>
    <t>01002012392</t>
  </si>
  <si>
    <t>ჩაჩანიძე</t>
  </si>
  <si>
    <t>28001110268</t>
  </si>
  <si>
    <t>ელენა</t>
  </si>
  <si>
    <t>ლაზოვა</t>
  </si>
  <si>
    <t>35001019365</t>
  </si>
  <si>
    <t>როვშან</t>
  </si>
  <si>
    <t>ისკანდაროვი</t>
  </si>
  <si>
    <t>28001021159</t>
  </si>
  <si>
    <t>რუსთამ</t>
  </si>
  <si>
    <t>აგაჯანოვი</t>
  </si>
  <si>
    <t>28001040361</t>
  </si>
  <si>
    <t>ილკინ</t>
  </si>
  <si>
    <t>ჯალილოვი</t>
  </si>
  <si>
    <t>28001100417</t>
  </si>
  <si>
    <t>ილგარ</t>
  </si>
  <si>
    <t>ქარიმოვი</t>
  </si>
  <si>
    <t>28001046064</t>
  </si>
  <si>
    <t>ხანლარ</t>
  </si>
  <si>
    <t>მახმუდოვი</t>
  </si>
  <si>
    <t>28001062862</t>
  </si>
  <si>
    <t>ანარ</t>
  </si>
  <si>
    <t>აბასოვი</t>
  </si>
  <si>
    <t>28001090074</t>
  </si>
  <si>
    <t>ჯამილ</t>
  </si>
  <si>
    <t>აივაზოვი</t>
  </si>
  <si>
    <t>28001026323</t>
  </si>
  <si>
    <t>ფარიზ</t>
  </si>
  <si>
    <t>სადიგოვი</t>
  </si>
  <si>
    <t>28001038684</t>
  </si>
  <si>
    <t>ადალათ</t>
  </si>
  <si>
    <t>მამედოვი</t>
  </si>
  <si>
    <t>28001010685</t>
  </si>
  <si>
    <t>ელჩინ</t>
  </si>
  <si>
    <t>28001108665</t>
  </si>
  <si>
    <t>გურბან</t>
  </si>
  <si>
    <t>28001101311</t>
  </si>
  <si>
    <t>ბაჩხან</t>
  </si>
  <si>
    <t>მუფტიევი</t>
  </si>
  <si>
    <t>28001099006</t>
  </si>
  <si>
    <t>რუფატ</t>
  </si>
  <si>
    <t>გუსეინოვი</t>
  </si>
  <si>
    <t>28001038346</t>
  </si>
  <si>
    <t>სეიდულა</t>
  </si>
  <si>
    <t>28001017428</t>
  </si>
  <si>
    <t>ვუგარ</t>
  </si>
  <si>
    <t>გალანდაროვი</t>
  </si>
  <si>
    <t>28001027935</t>
  </si>
  <si>
    <t>ელდენიზ</t>
  </si>
  <si>
    <t>28001009552</t>
  </si>
  <si>
    <t>როიალ</t>
  </si>
  <si>
    <t>28001112543</t>
  </si>
  <si>
    <t>ადალატ</t>
  </si>
  <si>
    <t>სულეიმანოვი</t>
  </si>
  <si>
    <t>28001075001</t>
  </si>
  <si>
    <t>ომარი</t>
  </si>
  <si>
    <t>ირიშოვი</t>
  </si>
  <si>
    <t>28001022208</t>
  </si>
  <si>
    <t>ელგიუნ</t>
  </si>
  <si>
    <t>ქიარიმოვი</t>
  </si>
  <si>
    <t>28001039043</t>
  </si>
  <si>
    <t>ნამიგ</t>
  </si>
  <si>
    <t>რაგიმოვი</t>
  </si>
  <si>
    <t>28001096645</t>
  </si>
  <si>
    <t>სახრამ</t>
  </si>
  <si>
    <t>28001010773</t>
  </si>
  <si>
    <t>ფირუზ</t>
  </si>
  <si>
    <t>მიქაილოვი</t>
  </si>
  <si>
    <t>28001044811</t>
  </si>
  <si>
    <t>იაშარ</t>
  </si>
  <si>
    <t>აბბასოვი</t>
  </si>
  <si>
    <t>28001054310</t>
  </si>
  <si>
    <t>ფანახ</t>
  </si>
  <si>
    <t>ბაგიროვი</t>
  </si>
  <si>
    <t>28001014939</t>
  </si>
  <si>
    <t>ახლიმან</t>
  </si>
  <si>
    <t>28001076569</t>
  </si>
  <si>
    <t>ფახრადინ</t>
  </si>
  <si>
    <t>იბრაგიმოვი</t>
  </si>
  <si>
    <t>28001094177</t>
  </si>
  <si>
    <t>დუნიამალი</t>
  </si>
  <si>
    <t>28001043554</t>
  </si>
  <si>
    <t>აკიფ</t>
  </si>
  <si>
    <t>ალლახვერდიევი</t>
  </si>
  <si>
    <t>28001051744</t>
  </si>
  <si>
    <t>ისა</t>
  </si>
  <si>
    <t>28001087786</t>
  </si>
  <si>
    <t>ჯეიხუნ</t>
  </si>
  <si>
    <t>ჩოიდაროვი</t>
  </si>
  <si>
    <t>28001026365</t>
  </si>
  <si>
    <t>ჩინგიზ</t>
  </si>
  <si>
    <t>28001018727</t>
  </si>
  <si>
    <t>ტაბრიზ</t>
  </si>
  <si>
    <t>28001000856</t>
  </si>
  <si>
    <t>აგაქიშიევი</t>
  </si>
  <si>
    <t>28001024386</t>
  </si>
  <si>
    <t>რავილ</t>
  </si>
  <si>
    <t>28001117084</t>
  </si>
  <si>
    <t>რამინ</t>
  </si>
  <si>
    <t>ისმაილოვი</t>
  </si>
  <si>
    <t>28001061056</t>
  </si>
  <si>
    <t>28001067294</t>
  </si>
  <si>
    <t>ზამირ</t>
  </si>
  <si>
    <t>მუსაევი</t>
  </si>
  <si>
    <t>28001112922</t>
  </si>
  <si>
    <t>პირიევი</t>
  </si>
  <si>
    <t>28001038447</t>
  </si>
  <si>
    <t>ვლადიმერ</t>
  </si>
  <si>
    <t>აირაპეტოვი</t>
  </si>
  <si>
    <t>28001076207</t>
  </si>
  <si>
    <t>არაიკ</t>
  </si>
  <si>
    <t>ერიბეკიანი</t>
  </si>
  <si>
    <t>28001094716</t>
  </si>
  <si>
    <t>მამუკა</t>
  </si>
  <si>
    <t>ნავერიანი</t>
  </si>
  <si>
    <t>28001002054</t>
  </si>
  <si>
    <t>ნატო</t>
  </si>
  <si>
    <t>ფუტკარაძე</t>
  </si>
  <si>
    <t>28001028639</t>
  </si>
  <si>
    <t>ვალიევი</t>
  </si>
  <si>
    <t>28001042011</t>
  </si>
  <si>
    <t>იაგუბ</t>
  </si>
  <si>
    <t>ბაირამოვი</t>
  </si>
  <si>
    <t>28001032258</t>
  </si>
  <si>
    <t>რამაზან</t>
  </si>
  <si>
    <t>28001082271</t>
  </si>
  <si>
    <t>ზაურ</t>
  </si>
  <si>
    <t>კასუმოვი</t>
  </si>
  <si>
    <t>28001043168</t>
  </si>
  <si>
    <t>ვარუჟან</t>
  </si>
  <si>
    <t>გაბოიანი</t>
  </si>
  <si>
    <t>28001105241</t>
  </si>
  <si>
    <t>ყაჭიაშვილი</t>
  </si>
  <si>
    <t>28001101902</t>
  </si>
  <si>
    <t>ვრუირ</t>
  </si>
  <si>
    <t>ვერმიშიანი</t>
  </si>
  <si>
    <t>28001072663</t>
  </si>
  <si>
    <t>რაზმიკ</t>
  </si>
  <si>
    <t>მანუჩარიანი</t>
  </si>
  <si>
    <t>28001082445</t>
  </si>
  <si>
    <t>მგერ</t>
  </si>
  <si>
    <t>პეტროსიანი</t>
  </si>
  <si>
    <t>28001083608</t>
  </si>
  <si>
    <t>ედიკ</t>
  </si>
  <si>
    <t>კაზარიანი</t>
  </si>
  <si>
    <t>28001100696</t>
  </si>
  <si>
    <t>მარიამი</t>
  </si>
  <si>
    <t>აბულაშვილი</t>
  </si>
  <si>
    <t>28001097255</t>
  </si>
  <si>
    <t>ელნურ</t>
  </si>
  <si>
    <t>28101119304</t>
  </si>
  <si>
    <t>ანნა</t>
  </si>
  <si>
    <t>იაშვილი</t>
  </si>
  <si>
    <t>28001112873</t>
  </si>
  <si>
    <t>აიშა</t>
  </si>
  <si>
    <t>ნოვრუზოვა</t>
  </si>
  <si>
    <t>28001099277</t>
  </si>
  <si>
    <t>იმამალი</t>
  </si>
  <si>
    <t>28501118525</t>
  </si>
  <si>
    <t>კურბანოვი</t>
  </si>
  <si>
    <t>28001051609</t>
  </si>
  <si>
    <t>ბედიევი</t>
  </si>
  <si>
    <t>28001117805</t>
  </si>
  <si>
    <t>ჯაბრაილ</t>
  </si>
  <si>
    <t>28001065529</t>
  </si>
  <si>
    <t>ირინა</t>
  </si>
  <si>
    <t>კალანდაძე</t>
  </si>
  <si>
    <t>61006026001</t>
  </si>
  <si>
    <t>ედვარდ</t>
  </si>
  <si>
    <t>28001024297</t>
  </si>
  <si>
    <t>იარადანგულუ</t>
  </si>
  <si>
    <t>28001109144</t>
  </si>
  <si>
    <t>გოჯა</t>
  </si>
  <si>
    <t>გოჯაევი</t>
  </si>
  <si>
    <t>28001112703</t>
  </si>
  <si>
    <t>ფარიდ</t>
  </si>
  <si>
    <t>28001106242</t>
  </si>
  <si>
    <t>იმრან</t>
  </si>
  <si>
    <t>28001021004</t>
  </si>
  <si>
    <t>მაარიფ</t>
  </si>
  <si>
    <t>28001099578</t>
  </si>
  <si>
    <t>ირინე</t>
  </si>
  <si>
    <t>კახაძე</t>
  </si>
  <si>
    <t>28001061781</t>
  </si>
  <si>
    <t>28001041116</t>
  </si>
  <si>
    <t>ეფენდიევი</t>
  </si>
  <si>
    <t>28001115896</t>
  </si>
  <si>
    <t>აბულფატ</t>
  </si>
  <si>
    <t>გიულმამედოვი</t>
  </si>
  <si>
    <t>28001022529</t>
  </si>
  <si>
    <t>აფანდი</t>
  </si>
  <si>
    <t>ომანოვი</t>
  </si>
  <si>
    <t>28001042157</t>
  </si>
  <si>
    <t>28001042422</t>
  </si>
  <si>
    <t>ხარშილაძე</t>
  </si>
  <si>
    <t>28001108765</t>
  </si>
  <si>
    <t>დიდბერიძე</t>
  </si>
  <si>
    <t>28001033199</t>
  </si>
  <si>
    <t>ჯამალ</t>
  </si>
  <si>
    <t>ლაიშოვი</t>
  </si>
  <si>
    <t>28001062248</t>
  </si>
  <si>
    <t>ნაიბოვი</t>
  </si>
  <si>
    <t>28001095022</t>
  </si>
  <si>
    <t>გულიევი</t>
  </si>
  <si>
    <t>28001036037</t>
  </si>
  <si>
    <t>ვახიდ</t>
  </si>
  <si>
    <t>მეხტიევი</t>
  </si>
  <si>
    <t>28001015387</t>
  </si>
  <si>
    <t>ხალილ</t>
  </si>
  <si>
    <t>28001068324</t>
  </si>
  <si>
    <t>აბასალი</t>
  </si>
  <si>
    <t>28001062107</t>
  </si>
  <si>
    <t>ასრათ</t>
  </si>
  <si>
    <t>გურბანოვი</t>
  </si>
  <si>
    <t>28001046635</t>
  </si>
  <si>
    <t>ბახჩალი</t>
  </si>
  <si>
    <t>28001098313</t>
  </si>
  <si>
    <t>საიად</t>
  </si>
  <si>
    <t>გასანოვი</t>
  </si>
  <si>
    <t>28001030016</t>
  </si>
  <si>
    <t>სახილ</t>
  </si>
  <si>
    <t>28001114173</t>
  </si>
  <si>
    <t>თემური</t>
  </si>
  <si>
    <t>ახვერდიევი</t>
  </si>
  <si>
    <t>28001047903</t>
  </si>
  <si>
    <t>ფატიმა</t>
  </si>
  <si>
    <t>ტერაშვილი</t>
  </si>
  <si>
    <t>50001000230</t>
  </si>
  <si>
    <t>შორენა</t>
  </si>
  <si>
    <t>დურგლიშვილი</t>
  </si>
  <si>
    <t>35001112531</t>
  </si>
  <si>
    <t>ფარმან</t>
  </si>
  <si>
    <t>ფატალოვი</t>
  </si>
  <si>
    <t>28001040063</t>
  </si>
  <si>
    <t>28001019609</t>
  </si>
  <si>
    <t>დურსუნ</t>
  </si>
  <si>
    <t>ორუჯოვი</t>
  </si>
  <si>
    <t>28001113773</t>
  </si>
  <si>
    <t>ზიიადდინ</t>
  </si>
  <si>
    <t>28001115186</t>
  </si>
  <si>
    <t>ბოჩიკაშვილი</t>
  </si>
  <si>
    <t>03001002520</t>
  </si>
  <si>
    <t>გვანცა</t>
  </si>
  <si>
    <t>ჩირგაძე</t>
  </si>
  <si>
    <t>03001020151</t>
  </si>
  <si>
    <t>ბალახაშვილი</t>
  </si>
  <si>
    <t>03001016806</t>
  </si>
  <si>
    <t>ცისანა</t>
  </si>
  <si>
    <t>კირთაძე</t>
  </si>
  <si>
    <t>03001013889</t>
  </si>
  <si>
    <t>მოდებაძე</t>
  </si>
  <si>
    <t>18001018174</t>
  </si>
  <si>
    <t>მანჯავიძე</t>
  </si>
  <si>
    <t>18001070197</t>
  </si>
  <si>
    <t>ლიზა</t>
  </si>
  <si>
    <t>ლოლაძე</t>
  </si>
  <si>
    <t>18001069651</t>
  </si>
  <si>
    <t>ფარჯანაძე</t>
  </si>
  <si>
    <t>18001050439</t>
  </si>
  <si>
    <t>ქეთევანი</t>
  </si>
  <si>
    <t>ჭაჭიაშვილი</t>
  </si>
  <si>
    <t>18001072888</t>
  </si>
  <si>
    <t>18001033848</t>
  </si>
  <si>
    <t>ლელა</t>
  </si>
  <si>
    <t>მაღლაკელიძე</t>
  </si>
  <si>
    <t>18001070131</t>
  </si>
  <si>
    <t>მალაღურაძე</t>
  </si>
  <si>
    <t>18001039480</t>
  </si>
  <si>
    <t>ბელა</t>
  </si>
  <si>
    <t>შველიძე</t>
  </si>
  <si>
    <t>18001058830</t>
  </si>
  <si>
    <t>მაია</t>
  </si>
  <si>
    <t>კიკნაველიძე</t>
  </si>
  <si>
    <t>18001000998</t>
  </si>
  <si>
    <t>ნიქაბაძე</t>
  </si>
  <si>
    <t>18001070274</t>
  </si>
  <si>
    <t>ზაური</t>
  </si>
  <si>
    <t>კაპანაძე</t>
  </si>
  <si>
    <t>18001002387</t>
  </si>
  <si>
    <t>მზია</t>
  </si>
  <si>
    <t>კვინიკაძე</t>
  </si>
  <si>
    <t>18001016929</t>
  </si>
  <si>
    <t>ნადეჟდა</t>
  </si>
  <si>
    <t>ავალიანი</t>
  </si>
  <si>
    <t>18001003967</t>
  </si>
  <si>
    <t>ნიშნიანიძე</t>
  </si>
  <si>
    <t>18001071385</t>
  </si>
  <si>
    <t>ჭაბუკი</t>
  </si>
  <si>
    <t>ჯირკმელიშვილი</t>
  </si>
  <si>
    <t>18001046177</t>
  </si>
  <si>
    <t>მერაბ</t>
  </si>
  <si>
    <t>18001013124</t>
  </si>
  <si>
    <t>დავითი</t>
  </si>
  <si>
    <t>გოცაძე</t>
  </si>
  <si>
    <t>18001016044</t>
  </si>
  <si>
    <t>ინელი</t>
  </si>
  <si>
    <t>მუმლაძე</t>
  </si>
  <si>
    <t>18001005231</t>
  </si>
  <si>
    <t>იამზე</t>
  </si>
  <si>
    <t>ნებიერიძე</t>
  </si>
  <si>
    <t>18001028537</t>
  </si>
  <si>
    <t>გუდაძე</t>
  </si>
  <si>
    <t>18001037231</t>
  </si>
  <si>
    <t>იოსებ</t>
  </si>
  <si>
    <t>ჟღენტი</t>
  </si>
  <si>
    <t>18001055334</t>
  </si>
  <si>
    <t>შავიძე</t>
  </si>
  <si>
    <t>18001044802</t>
  </si>
  <si>
    <t>ბორის</t>
  </si>
  <si>
    <t>18001056680</t>
  </si>
  <si>
    <t>პეტრე</t>
  </si>
  <si>
    <t>ჭუმბურიძე</t>
  </si>
  <si>
    <t>18001022606</t>
  </si>
  <si>
    <t>ნუგზარი</t>
  </si>
  <si>
    <t>18001053236</t>
  </si>
  <si>
    <t>მარი</t>
  </si>
  <si>
    <t>სალაძე</t>
  </si>
  <si>
    <t>18001070806</t>
  </si>
  <si>
    <t>18001070771</t>
  </si>
  <si>
    <t>მარეხი</t>
  </si>
  <si>
    <t>სოფრომაძე</t>
  </si>
  <si>
    <t>18001052390</t>
  </si>
  <si>
    <t>18001049413</t>
  </si>
  <si>
    <t>გურგენიძე</t>
  </si>
  <si>
    <t>18001071160</t>
  </si>
  <si>
    <t>გაჩეჩილაძე</t>
  </si>
  <si>
    <t>18001046139</t>
  </si>
  <si>
    <t>მესხიშვილი</t>
  </si>
  <si>
    <t>18001044753</t>
  </si>
  <si>
    <t>სხილაძე</t>
  </si>
  <si>
    <t>18001052506</t>
  </si>
  <si>
    <t>გუნიავა</t>
  </si>
  <si>
    <t>18001062373</t>
  </si>
  <si>
    <t>18001062415</t>
  </si>
  <si>
    <t>დარბაიძე</t>
  </si>
  <si>
    <t>18001031186</t>
  </si>
  <si>
    <t>დვალი</t>
  </si>
  <si>
    <t>18001070418</t>
  </si>
  <si>
    <t>ქეთევან</t>
  </si>
  <si>
    <t>56001021245</t>
  </si>
  <si>
    <t>18001062074</t>
  </si>
  <si>
    <t>მოისწრაფიშვილი</t>
  </si>
  <si>
    <t>18001027915</t>
  </si>
  <si>
    <t>შოთა</t>
  </si>
  <si>
    <t>18001015648</t>
  </si>
  <si>
    <t>ინგა</t>
  </si>
  <si>
    <t>ამბროლაძე</t>
  </si>
  <si>
    <t>18001027164</t>
  </si>
  <si>
    <t>რატი</t>
  </si>
  <si>
    <t>გვალია</t>
  </si>
  <si>
    <t>18001005038</t>
  </si>
  <si>
    <t>გეწაძე</t>
  </si>
  <si>
    <t>18001064831</t>
  </si>
  <si>
    <t>ნიკა</t>
  </si>
  <si>
    <t>თუთარაშვილი</t>
  </si>
  <si>
    <t>18301075208</t>
  </si>
  <si>
    <t>ხვინჩიაშვილი</t>
  </si>
  <si>
    <t>18001065233</t>
  </si>
  <si>
    <t>ლომინაშვილი</t>
  </si>
  <si>
    <t>18001009640</t>
  </si>
  <si>
    <t>ცხადაძე</t>
  </si>
  <si>
    <t>18001068137</t>
  </si>
  <si>
    <t>18301074371</t>
  </si>
  <si>
    <t>თამარი</t>
  </si>
  <si>
    <t>01030036955</t>
  </si>
  <si>
    <t>ჟუჟუნა</t>
  </si>
  <si>
    <t>უკლება</t>
  </si>
  <si>
    <t>18001042778</t>
  </si>
  <si>
    <t>კობა</t>
  </si>
  <si>
    <t>ბურჯანაძე</t>
  </si>
  <si>
    <t>18001062295</t>
  </si>
  <si>
    <t>56001026243</t>
  </si>
  <si>
    <t>გურამ</t>
  </si>
  <si>
    <t>მაჩიტიძე</t>
  </si>
  <si>
    <t>18001047337</t>
  </si>
  <si>
    <t>რამაზ</t>
  </si>
  <si>
    <t>18001057994</t>
  </si>
  <si>
    <t>ოლეგი</t>
  </si>
  <si>
    <t>მემანიშვილი</t>
  </si>
  <si>
    <t>18001067431</t>
  </si>
  <si>
    <t>მახათაძე</t>
  </si>
  <si>
    <t>18001001820</t>
  </si>
  <si>
    <t>არჩილი</t>
  </si>
  <si>
    <t>ლილუაშვილი</t>
  </si>
  <si>
    <t>18001020351</t>
  </si>
  <si>
    <t>კუტივაძე</t>
  </si>
  <si>
    <t>18001016471</t>
  </si>
  <si>
    <t>18001050947</t>
  </si>
  <si>
    <t>18401073525</t>
  </si>
  <si>
    <t>ჩინჩალაძე</t>
  </si>
  <si>
    <t>54001057391</t>
  </si>
  <si>
    <t>ბებიაშვილი</t>
  </si>
  <si>
    <t>18001059343</t>
  </si>
  <si>
    <t>ჩიტორელიძე</t>
  </si>
  <si>
    <t>18001020193</t>
  </si>
  <si>
    <t>მალხაზ</t>
  </si>
  <si>
    <t>18001009366</t>
  </si>
  <si>
    <t>18001026270</t>
  </si>
  <si>
    <t>გაიანე</t>
  </si>
  <si>
    <t>ყვავაძე</t>
  </si>
  <si>
    <t>01011041372</t>
  </si>
  <si>
    <t>ციური</t>
  </si>
  <si>
    <t>გოგესაშვილი</t>
  </si>
  <si>
    <t>18001056905</t>
  </si>
  <si>
    <t>გუგული</t>
  </si>
  <si>
    <t>18001065448</t>
  </si>
  <si>
    <t>18001045765</t>
  </si>
  <si>
    <t>ოთარი</t>
  </si>
  <si>
    <t>თავბერიძე</t>
  </si>
  <si>
    <t>18001064236</t>
  </si>
  <si>
    <t>მაღლაკელიძე-მაშკინა</t>
  </si>
  <si>
    <t>18001004144</t>
  </si>
  <si>
    <t>კიკნაძე</t>
  </si>
  <si>
    <t>18001010105</t>
  </si>
  <si>
    <t>ვალენტინა</t>
  </si>
  <si>
    <t>ჩხეიძე</t>
  </si>
  <si>
    <t>18001018580</t>
  </si>
  <si>
    <t>ფატი</t>
  </si>
  <si>
    <t>სხირტლაძე</t>
  </si>
  <si>
    <t>38001000598</t>
  </si>
  <si>
    <t>მადონა</t>
  </si>
  <si>
    <t>არაბიძე</t>
  </si>
  <si>
    <t>18001030922</t>
  </si>
  <si>
    <t>ქეთო</t>
  </si>
  <si>
    <t>მერკვილაძე</t>
  </si>
  <si>
    <t>18001047320</t>
  </si>
  <si>
    <t>ლაბაძე</t>
  </si>
  <si>
    <t>18001061409</t>
  </si>
  <si>
    <t>სირაძე</t>
  </si>
  <si>
    <t>18001061785</t>
  </si>
  <si>
    <t>მალხაზი</t>
  </si>
  <si>
    <t>18001051959</t>
  </si>
  <si>
    <t>ბარბარა</t>
  </si>
  <si>
    <t>ბუღაშვილი</t>
  </si>
  <si>
    <t>18001069722</t>
  </si>
  <si>
    <t>ნიორაძე</t>
  </si>
  <si>
    <t>18001065174</t>
  </si>
  <si>
    <t>18001064744</t>
  </si>
  <si>
    <t>რობაქიძე</t>
  </si>
  <si>
    <t>18001070372</t>
  </si>
  <si>
    <t>ყურაშვილი</t>
  </si>
  <si>
    <t>18001012275</t>
  </si>
  <si>
    <t>ელისო</t>
  </si>
  <si>
    <t>18001060577</t>
  </si>
  <si>
    <t>გამცემლიძე</t>
  </si>
  <si>
    <t>18001026763</t>
  </si>
  <si>
    <t>ია</t>
  </si>
  <si>
    <t>18001009532</t>
  </si>
  <si>
    <t>18001001929</t>
  </si>
  <si>
    <t>რუსუდან</t>
  </si>
  <si>
    <t>კუპატაძე</t>
  </si>
  <si>
    <t>18001036194</t>
  </si>
  <si>
    <t>რაინდი</t>
  </si>
  <si>
    <t>ღამბაშიძე</t>
  </si>
  <si>
    <t>18001020679</t>
  </si>
  <si>
    <t>ლალი</t>
  </si>
  <si>
    <t>ნასყიდაშვილი</t>
  </si>
  <si>
    <t>43001035579</t>
  </si>
  <si>
    <t>18001068062</t>
  </si>
  <si>
    <t>ალისა</t>
  </si>
  <si>
    <t>გორდეზიანი</t>
  </si>
  <si>
    <t>18001069262</t>
  </si>
  <si>
    <t>ავთანდილ</t>
  </si>
  <si>
    <t>18001003253</t>
  </si>
  <si>
    <t>მელანია</t>
  </si>
  <si>
    <t>თაბუკაშვილი</t>
  </si>
  <si>
    <t>18001000378</t>
  </si>
  <si>
    <t>სარალიძე</t>
  </si>
  <si>
    <t>54001007088</t>
  </si>
  <si>
    <t>ნესტანი</t>
  </si>
  <si>
    <t>18001019007</t>
  </si>
  <si>
    <t>მგელაძე</t>
  </si>
  <si>
    <t>18001010022</t>
  </si>
  <si>
    <t>ორბელაძე</t>
  </si>
  <si>
    <t>18001061734</t>
  </si>
  <si>
    <t>ქარქაშაძე</t>
  </si>
  <si>
    <t>18001046859</t>
  </si>
  <si>
    <t>ბაგრატი</t>
  </si>
  <si>
    <t>18001070191</t>
  </si>
  <si>
    <t>ქეთი</t>
  </si>
  <si>
    <t>ბერაძე</t>
  </si>
  <si>
    <t>18001069795</t>
  </si>
  <si>
    <t>მურმან</t>
  </si>
  <si>
    <t>18001048527</t>
  </si>
  <si>
    <t>ნონა</t>
  </si>
  <si>
    <t>ჯიქიძე</t>
  </si>
  <si>
    <t>18001042263</t>
  </si>
  <si>
    <t>ბლიაძე</t>
  </si>
  <si>
    <t>18001062077</t>
  </si>
  <si>
    <t>კახუაშვილი</t>
  </si>
  <si>
    <t>16001018012</t>
  </si>
  <si>
    <t>ბიწაძე</t>
  </si>
  <si>
    <t>მაკასარაშვილი</t>
  </si>
  <si>
    <t>54001036572</t>
  </si>
  <si>
    <t>ეკა</t>
  </si>
  <si>
    <t>გოგოლაძე</t>
  </si>
  <si>
    <t>54001054786</t>
  </si>
  <si>
    <t>ვარლამი</t>
  </si>
  <si>
    <t>უზნაძე</t>
  </si>
  <si>
    <t>01017028595</t>
  </si>
  <si>
    <t>გელაშვილი</t>
  </si>
  <si>
    <t>54001044827</t>
  </si>
  <si>
    <t>მაგული</t>
  </si>
  <si>
    <t>ჯაჯანიძე</t>
  </si>
  <si>
    <t>54001035772</t>
  </si>
  <si>
    <t>ამალია</t>
  </si>
  <si>
    <t>მიხელიძე</t>
  </si>
  <si>
    <t>38001024279</t>
  </si>
  <si>
    <t>თენგიზი</t>
  </si>
  <si>
    <t>სუთიძე</t>
  </si>
  <si>
    <t>54001041653</t>
  </si>
  <si>
    <t>ხარაიშვილი</t>
  </si>
  <si>
    <t>54001023044</t>
  </si>
  <si>
    <t>ასანიძე</t>
  </si>
  <si>
    <t>54001059598</t>
  </si>
  <si>
    <t>ანერი</t>
  </si>
  <si>
    <t>ფანჩვიძე</t>
  </si>
  <si>
    <t>62003007940</t>
  </si>
  <si>
    <t>54001004343</t>
  </si>
  <si>
    <t>37001010773</t>
  </si>
  <si>
    <t>დიმიტრი</t>
  </si>
  <si>
    <t>ცარციძე</t>
  </si>
  <si>
    <t>54001003384</t>
  </si>
  <si>
    <t>მეტრეველი</t>
  </si>
  <si>
    <t>54001010981</t>
  </si>
  <si>
    <t>ტაბატაძე</t>
  </si>
  <si>
    <t>54001017792</t>
  </si>
  <si>
    <t>ელზა</t>
  </si>
  <si>
    <t>54001000328</t>
  </si>
  <si>
    <t>54001036472</t>
  </si>
  <si>
    <t>შუბითიძე</t>
  </si>
  <si>
    <t>38001042586</t>
  </si>
  <si>
    <t>მაჭარაშვილი</t>
  </si>
  <si>
    <t>54001008808</t>
  </si>
  <si>
    <t>ბიბიაშვილი</t>
  </si>
  <si>
    <t>54001010588</t>
  </si>
  <si>
    <t>დალი</t>
  </si>
  <si>
    <t>ხიდიშელი</t>
  </si>
  <si>
    <t>54001049359</t>
  </si>
  <si>
    <t>54001042538</t>
  </si>
  <si>
    <t>იაკობიძე</t>
  </si>
  <si>
    <t>54001008096</t>
  </si>
  <si>
    <t>54001053031</t>
  </si>
  <si>
    <t>ნაზიკო</t>
  </si>
  <si>
    <t>ყიფშიძე</t>
  </si>
  <si>
    <t>54001037218</t>
  </si>
  <si>
    <t>იზა</t>
  </si>
  <si>
    <t>54001047138</t>
  </si>
  <si>
    <t>გაფრინდაშვილი</t>
  </si>
  <si>
    <t>54001050528</t>
  </si>
  <si>
    <t>ეთერი</t>
  </si>
  <si>
    <t>54001014704</t>
  </si>
  <si>
    <t>54001036337</t>
  </si>
  <si>
    <t>ნენე</t>
  </si>
  <si>
    <t>10001026681</t>
  </si>
  <si>
    <t>კევლიშვილი</t>
  </si>
  <si>
    <t>54001022335</t>
  </si>
  <si>
    <t>როინ</t>
  </si>
  <si>
    <t>54001007484</t>
  </si>
  <si>
    <t>მერი</t>
  </si>
  <si>
    <t>54001021001</t>
  </si>
  <si>
    <t>54001027726</t>
  </si>
  <si>
    <t>ვაჟა</t>
  </si>
  <si>
    <t>54001009312</t>
  </si>
  <si>
    <t>54001021067</t>
  </si>
  <si>
    <t>ლეო</t>
  </si>
  <si>
    <t>54001011632</t>
  </si>
  <si>
    <t>სულხანი</t>
  </si>
  <si>
    <t>54001032678</t>
  </si>
  <si>
    <t>54001021795</t>
  </si>
  <si>
    <t>ზოია</t>
  </si>
  <si>
    <t>გოგსაძე</t>
  </si>
  <si>
    <t>54001039233</t>
  </si>
  <si>
    <t>ცერცვაძე</t>
  </si>
  <si>
    <t>54001059572</t>
  </si>
  <si>
    <t>ბუჭუხიშვილი</t>
  </si>
  <si>
    <t>54001057662</t>
  </si>
  <si>
    <t>54001044594</t>
  </si>
  <si>
    <t>54001055854</t>
  </si>
  <si>
    <t>კეთილაძე</t>
  </si>
  <si>
    <t>33001001910</t>
  </si>
  <si>
    <t>ალექსანდრე</t>
  </si>
  <si>
    <t>ხვედელიძე</t>
  </si>
  <si>
    <t>54001015920</t>
  </si>
  <si>
    <t>გურამი</t>
  </si>
  <si>
    <t>სამყურაშვილი</t>
  </si>
  <si>
    <t>54001026509</t>
  </si>
  <si>
    <t>54001016629</t>
  </si>
  <si>
    <t>კენჭოშვილი</t>
  </si>
  <si>
    <t>54001041293</t>
  </si>
  <si>
    <t>მედეა</t>
  </si>
  <si>
    <t>41001001383</t>
  </si>
  <si>
    <t>54001041637</t>
  </si>
  <si>
    <t>რუსუდანი</t>
  </si>
  <si>
    <t>54001058595</t>
  </si>
  <si>
    <t>წიქარიშვილი</t>
  </si>
  <si>
    <t>54001043102</t>
  </si>
  <si>
    <t>გვიმრაძე</t>
  </si>
  <si>
    <t>54001001621</t>
  </si>
  <si>
    <t>54001046833</t>
  </si>
  <si>
    <t>მუხრანი</t>
  </si>
  <si>
    <t>54001023582</t>
  </si>
  <si>
    <t>გამყრელიძე</t>
  </si>
  <si>
    <t>54001058357</t>
  </si>
  <si>
    <t>54001058437</t>
  </si>
  <si>
    <t>38001010653</t>
  </si>
  <si>
    <t>კუტალაძე</t>
  </si>
  <si>
    <t>54001048809</t>
  </si>
  <si>
    <t>ღუღუნიშვილი</t>
  </si>
  <si>
    <t>54001056796</t>
  </si>
  <si>
    <t>იობაშვილი</t>
  </si>
  <si>
    <t>54001030428</t>
  </si>
  <si>
    <t>54001057306</t>
  </si>
  <si>
    <t>პაპიძე</t>
  </si>
  <si>
    <t>54001057525</t>
  </si>
  <si>
    <t>54001010523</t>
  </si>
  <si>
    <t>45001032513</t>
  </si>
  <si>
    <t>გაბეჩავა</t>
  </si>
  <si>
    <t>54001044314</t>
  </si>
  <si>
    <t>ნეფარიძე</t>
  </si>
  <si>
    <t>54001017557</t>
  </si>
  <si>
    <t>თინა</t>
  </si>
  <si>
    <t>წერეთელი</t>
  </si>
  <si>
    <t>54001041624</t>
  </si>
  <si>
    <t>ოლია</t>
  </si>
  <si>
    <t>ბარელაძე</t>
  </si>
  <si>
    <t>54001046923</t>
  </si>
  <si>
    <t>01002022613</t>
  </si>
  <si>
    <t>მედეია</t>
  </si>
  <si>
    <t>54001038892</t>
  </si>
  <si>
    <t>მაჩაიძე</t>
  </si>
  <si>
    <t>54001007522</t>
  </si>
  <si>
    <t>54001043929</t>
  </si>
  <si>
    <t>54001057348</t>
  </si>
  <si>
    <t>54001023642</t>
  </si>
  <si>
    <t>პაატა</t>
  </si>
  <si>
    <t>54001037615</t>
  </si>
  <si>
    <t>ბადრი</t>
  </si>
  <si>
    <t>54001050716</t>
  </si>
  <si>
    <t>38001027892</t>
  </si>
  <si>
    <t>რიმა</t>
  </si>
  <si>
    <t>54001046693</t>
  </si>
  <si>
    <t>54001038716</t>
  </si>
  <si>
    <t>ჟოლიძე</t>
  </si>
  <si>
    <t>54001040066</t>
  </si>
  <si>
    <t>54001043179</t>
  </si>
  <si>
    <t>ლილი</t>
  </si>
  <si>
    <t>54001036052</t>
  </si>
  <si>
    <t>ცუცქირიძე</t>
  </si>
  <si>
    <t>54001004277</t>
  </si>
  <si>
    <t>54001006060</t>
  </si>
  <si>
    <t>დიანა</t>
  </si>
  <si>
    <t>54001037568</t>
  </si>
  <si>
    <t>54001040452</t>
  </si>
  <si>
    <t>პატიკი</t>
  </si>
  <si>
    <t>შეყილაძე</t>
  </si>
  <si>
    <t>54001045738</t>
  </si>
  <si>
    <t>რამაზი</t>
  </si>
  <si>
    <t>54001040618</t>
  </si>
  <si>
    <t>ერაძე</t>
  </si>
  <si>
    <t>54001034018</t>
  </si>
  <si>
    <t>მაკა</t>
  </si>
  <si>
    <t>54001018610</t>
  </si>
  <si>
    <t>ლამარა</t>
  </si>
  <si>
    <t>54001020917</t>
  </si>
  <si>
    <t>ხათუნი</t>
  </si>
  <si>
    <t>ნოზაძე</t>
  </si>
  <si>
    <t>54001012724</t>
  </si>
  <si>
    <t>ყაველაშვილი</t>
  </si>
  <si>
    <t>54001038917</t>
  </si>
  <si>
    <t>54001047388</t>
  </si>
  <si>
    <t>მოსიაშვილი</t>
  </si>
  <si>
    <t>54001034395</t>
  </si>
  <si>
    <t>54001006520</t>
  </si>
  <si>
    <t>ლადო</t>
  </si>
  <si>
    <t>54001060251</t>
  </si>
  <si>
    <t>გოგა</t>
  </si>
  <si>
    <t>38001047499</t>
  </si>
  <si>
    <t>54001031292</t>
  </si>
  <si>
    <t>54001029384</t>
  </si>
  <si>
    <t>ივანაშვილი</t>
  </si>
  <si>
    <t>54001035586</t>
  </si>
  <si>
    <t>დვალაშვილი</t>
  </si>
  <si>
    <t>54001035677</t>
  </si>
  <si>
    <t>ლიუზა</t>
  </si>
  <si>
    <t>54001046396</t>
  </si>
  <si>
    <t>მუხრან</t>
  </si>
  <si>
    <t>54001017164</t>
  </si>
  <si>
    <t>ლეილა</t>
  </si>
  <si>
    <t>ტყემალაძე</t>
  </si>
  <si>
    <t>54001036631</t>
  </si>
  <si>
    <t>54001045789</t>
  </si>
  <si>
    <t>54001037770</t>
  </si>
  <si>
    <t>კურტანიძე</t>
  </si>
  <si>
    <t>54001039009</t>
  </si>
  <si>
    <t>გივი</t>
  </si>
  <si>
    <t>54001053329</t>
  </si>
  <si>
    <t>გულადი</t>
  </si>
  <si>
    <t>54001049938</t>
  </si>
  <si>
    <t>შერმადინ</t>
  </si>
  <si>
    <t>კობიაშვილი</t>
  </si>
  <si>
    <t>54001038022</t>
  </si>
  <si>
    <t>54001038021</t>
  </si>
  <si>
    <t>ბარბაქაძე</t>
  </si>
  <si>
    <t>54001038760</t>
  </si>
  <si>
    <t>მირანდა</t>
  </si>
  <si>
    <t>ბაქრაძე</t>
  </si>
  <si>
    <t>54001059465</t>
  </si>
  <si>
    <t>ამირანი</t>
  </si>
  <si>
    <t>ბოჭორიშვილი</t>
  </si>
  <si>
    <t>41001010746 </t>
  </si>
  <si>
    <t>კუპრაშვილი</t>
  </si>
  <si>
    <t>მამიაური</t>
  </si>
  <si>
    <t>41001010451</t>
  </si>
  <si>
    <t>41001021219</t>
  </si>
  <si>
    <t>აბესაძე</t>
  </si>
  <si>
    <t>41001008591</t>
  </si>
  <si>
    <t>შარვაძე</t>
  </si>
  <si>
    <t>41001000825</t>
  </si>
  <si>
    <t>ნანიკაშვილი</t>
  </si>
  <si>
    <t>41001003479</t>
  </si>
  <si>
    <t>41001016490</t>
  </si>
  <si>
    <t>ისაკაძე</t>
  </si>
  <si>
    <t>41001009015</t>
  </si>
  <si>
    <t>ფანჩულიძე</t>
  </si>
  <si>
    <t>41001025767</t>
  </si>
  <si>
    <t>ქურასპედიანი</t>
  </si>
  <si>
    <t>53001015943 </t>
  </si>
  <si>
    <t>გვიშიანი</t>
  </si>
  <si>
    <t>01001001469 </t>
  </si>
  <si>
    <t>ანდრიაძე</t>
  </si>
  <si>
    <t>62007010347</t>
  </si>
  <si>
    <t>ცისმარი</t>
  </si>
  <si>
    <t>ჩარქსელიანი</t>
  </si>
  <si>
    <t>კვაბზირიძე</t>
  </si>
  <si>
    <t>62005000608</t>
  </si>
  <si>
    <t>კახაბერ</t>
  </si>
  <si>
    <t>ბენიძე</t>
  </si>
  <si>
    <t>53001046117</t>
  </si>
  <si>
    <t>ფაჩუაშვილი</t>
  </si>
  <si>
    <t>53001051210</t>
  </si>
  <si>
    <t>გენადი</t>
  </si>
  <si>
    <t>გურეშიძე</t>
  </si>
  <si>
    <t>53001000896</t>
  </si>
  <si>
    <t>ჯგერნაია</t>
  </si>
  <si>
    <t>53001017346</t>
  </si>
  <si>
    <t>თინათინი</t>
  </si>
  <si>
    <t>მელაძე</t>
  </si>
  <si>
    <t>53001059095</t>
  </si>
  <si>
    <t>მელუა</t>
  </si>
  <si>
    <t>ბერდია</t>
  </si>
  <si>
    <t>01017024967</t>
  </si>
  <si>
    <t>მარიკა</t>
  </si>
  <si>
    <t>ჩხიკვიშვილი</t>
  </si>
  <si>
    <t>33001074448</t>
  </si>
  <si>
    <t>თაყაიშვილი</t>
  </si>
  <si>
    <t>33001080124</t>
  </si>
  <si>
    <t>ცელაძე</t>
  </si>
  <si>
    <t>33001047844</t>
  </si>
  <si>
    <t>დუმბაძე</t>
  </si>
  <si>
    <t>33001001027</t>
  </si>
  <si>
    <t>სურგულაძე</t>
  </si>
  <si>
    <t>33001000369</t>
  </si>
  <si>
    <t>რომან</t>
  </si>
  <si>
    <t>შანთაძე</t>
  </si>
  <si>
    <t>61009006072</t>
  </si>
  <si>
    <t>თამუნა</t>
  </si>
  <si>
    <t>ბოლქვაძე</t>
  </si>
  <si>
    <t>61009027886</t>
  </si>
  <si>
    <t>გია</t>
  </si>
  <si>
    <t>61009002125</t>
  </si>
  <si>
    <t>61009005368</t>
  </si>
  <si>
    <t>მინდია</t>
  </si>
  <si>
    <t>მარკოიძე</t>
  </si>
  <si>
    <t>61009025108</t>
  </si>
  <si>
    <t>ირემაძე</t>
  </si>
  <si>
    <t>61009033047</t>
  </si>
  <si>
    <t>მახარაძე</t>
  </si>
  <si>
    <t>61009026205</t>
  </si>
  <si>
    <t>სოლომონიძე</t>
  </si>
  <si>
    <t>61009017412</t>
  </si>
  <si>
    <t>მიხეილ</t>
  </si>
  <si>
    <t>აბაშიძე</t>
  </si>
  <si>
    <t>61009008528</t>
  </si>
  <si>
    <t>ნესტან</t>
  </si>
  <si>
    <t>შავაძე</t>
  </si>
  <si>
    <t>61009030292</t>
  </si>
  <si>
    <t>რობერტი</t>
  </si>
  <si>
    <t>დეკანაძე</t>
  </si>
  <si>
    <t>61009030876</t>
  </si>
  <si>
    <t>ნათიძე</t>
  </si>
  <si>
    <t>61009004944</t>
  </si>
  <si>
    <t>ეთერ</t>
  </si>
  <si>
    <t>თავართქილაძე</t>
  </si>
  <si>
    <t>61009024999</t>
  </si>
  <si>
    <t>61009013071</t>
  </si>
  <si>
    <t>ლარისა</t>
  </si>
  <si>
    <t>61009031953</t>
  </si>
  <si>
    <t>მზევინარ</t>
  </si>
  <si>
    <t>ჩოგაძე</t>
  </si>
  <si>
    <t>61009023855</t>
  </si>
  <si>
    <t>თურმანიძე</t>
  </si>
  <si>
    <t>61010006957</t>
  </si>
  <si>
    <t>ქედელიძე</t>
  </si>
  <si>
    <t>61009011569</t>
  </si>
  <si>
    <t>61009020952</t>
  </si>
  <si>
    <t>აბულაძე</t>
  </si>
  <si>
    <t>61009014174</t>
  </si>
  <si>
    <t>61009031488</t>
  </si>
  <si>
    <t>გელა</t>
  </si>
  <si>
    <t>კოჩალიძე</t>
  </si>
  <si>
    <t>61009028696</t>
  </si>
  <si>
    <t>61009004782</t>
  </si>
  <si>
    <t>ქემალ</t>
  </si>
  <si>
    <t>61009002927</t>
  </si>
  <si>
    <t>ნარგული</t>
  </si>
  <si>
    <t>61009010151</t>
  </si>
  <si>
    <t>მურად</t>
  </si>
  <si>
    <t>61009032132</t>
  </si>
  <si>
    <t>61009008482</t>
  </si>
  <si>
    <t>ბულბულ</t>
  </si>
  <si>
    <t>ძირკვაძე</t>
  </si>
  <si>
    <t>61009003504</t>
  </si>
  <si>
    <t>ასმათ</t>
  </si>
  <si>
    <t>დიასამიძე</t>
  </si>
  <si>
    <t>61009009133</t>
  </si>
  <si>
    <t>თამარა</t>
  </si>
  <si>
    <t>03001022512</t>
  </si>
  <si>
    <t>როლანდ</t>
  </si>
  <si>
    <t>პაქსაძე</t>
  </si>
  <si>
    <t>61009028533</t>
  </si>
  <si>
    <t>გელაძე</t>
  </si>
  <si>
    <t>61009009236</t>
  </si>
  <si>
    <t>ხოზრევანიძე</t>
  </si>
  <si>
    <t>61009031646</t>
  </si>
  <si>
    <t>ხალიდ</t>
  </si>
  <si>
    <t>61009015521</t>
  </si>
  <si>
    <t>ინდირა</t>
  </si>
  <si>
    <t>61009030563</t>
  </si>
  <si>
    <t>ტუნაძე</t>
  </si>
  <si>
    <t>52001025326</t>
  </si>
  <si>
    <t>გიული</t>
  </si>
  <si>
    <t>რიჟვაძე</t>
  </si>
  <si>
    <t>61009030250</t>
  </si>
  <si>
    <t>სოფიკო</t>
  </si>
  <si>
    <t>ქონიაძე</t>
  </si>
  <si>
    <t>61009014797</t>
  </si>
  <si>
    <t>61009021559</t>
  </si>
  <si>
    <t>რევაზ</t>
  </si>
  <si>
    <t>61009020967</t>
  </si>
  <si>
    <t>61009025323</t>
  </si>
  <si>
    <t>61009023537</t>
  </si>
  <si>
    <t>61009027288</t>
  </si>
  <si>
    <t>ზვიად</t>
  </si>
  <si>
    <t>61009025921</t>
  </si>
  <si>
    <t>გრიგოლ</t>
  </si>
  <si>
    <t>61009009110</t>
  </si>
  <si>
    <t>ზეინაბ</t>
  </si>
  <si>
    <t>61009030139</t>
  </si>
  <si>
    <t>ოთარ</t>
  </si>
  <si>
    <t>61009004356</t>
  </si>
  <si>
    <t>გუნდაძე</t>
  </si>
  <si>
    <t>61654000577</t>
  </si>
  <si>
    <t>ნაზი</t>
  </si>
  <si>
    <t>61009032459</t>
  </si>
  <si>
    <t>ლინდა</t>
  </si>
  <si>
    <t>61009031899</t>
  </si>
  <si>
    <t>ნაირა</t>
  </si>
  <si>
    <t>ანთაძე</t>
  </si>
  <si>
    <t>61009027803</t>
  </si>
  <si>
    <t>61009008829</t>
  </si>
  <si>
    <t>ბაგრატ</t>
  </si>
  <si>
    <t>61009019794</t>
  </si>
  <si>
    <t>61009028830</t>
  </si>
  <si>
    <t>ასლან</t>
  </si>
  <si>
    <t>61009011368</t>
  </si>
  <si>
    <t>61009012202</t>
  </si>
  <si>
    <t>61009002446</t>
  </si>
  <si>
    <t>61009014442</t>
  </si>
  <si>
    <t>შაინიძე</t>
  </si>
  <si>
    <t>61009032270</t>
  </si>
  <si>
    <t>61009008666</t>
  </si>
  <si>
    <t>61009022415</t>
  </si>
  <si>
    <t>61009023217</t>
  </si>
  <si>
    <t>61009007738</t>
  </si>
  <si>
    <t>61009022844</t>
  </si>
  <si>
    <t>დავითაძე</t>
  </si>
  <si>
    <t>61009028772</t>
  </si>
  <si>
    <t>ტარიელ</t>
  </si>
  <si>
    <t>61009028786</t>
  </si>
  <si>
    <t>61009023878</t>
  </si>
  <si>
    <t>ნოდარ</t>
  </si>
  <si>
    <t>ბერიძე</t>
  </si>
  <si>
    <t>61009021510</t>
  </si>
  <si>
    <t>61009014901</t>
  </si>
  <si>
    <t>61009006620</t>
  </si>
  <si>
    <t>61009030483</t>
  </si>
  <si>
    <t>61009032671</t>
  </si>
  <si>
    <t>სურმანიძე</t>
  </si>
  <si>
    <t>61009017087</t>
  </si>
  <si>
    <t>გენად</t>
  </si>
  <si>
    <t>61009015530</t>
  </si>
  <si>
    <t>მიქელაძე</t>
  </si>
  <si>
    <t>61009033223</t>
  </si>
  <si>
    <t>ხინიკაძე</t>
  </si>
  <si>
    <t>61009026738</t>
  </si>
  <si>
    <t>თამაზ</t>
  </si>
  <si>
    <t>ვანაძე</t>
  </si>
  <si>
    <t>61009011893</t>
  </si>
  <si>
    <t>ბეჟან</t>
  </si>
  <si>
    <t>61009010531</t>
  </si>
  <si>
    <t>61009009507</t>
  </si>
  <si>
    <t>ადაძე</t>
  </si>
  <si>
    <t>61009030066</t>
  </si>
  <si>
    <t>ენვერ</t>
  </si>
  <si>
    <t>61009032573</t>
  </si>
  <si>
    <t>ხარაბაძე</t>
  </si>
  <si>
    <t>61009019143</t>
  </si>
  <si>
    <t>ქათამაძე</t>
  </si>
  <si>
    <t>61009020507</t>
  </si>
  <si>
    <t>პაიჭაძე</t>
  </si>
  <si>
    <t>61009011830</t>
  </si>
  <si>
    <t>გაბაიძე</t>
  </si>
  <si>
    <t>61009001840</t>
  </si>
  <si>
    <t>61009006982</t>
  </si>
  <si>
    <t>მამულაძე</t>
  </si>
  <si>
    <t>61009003220</t>
  </si>
  <si>
    <t>დარიკო</t>
  </si>
  <si>
    <t>61009023055</t>
  </si>
  <si>
    <t>უმეთაძე</t>
  </si>
  <si>
    <t>61001033857</t>
  </si>
  <si>
    <t>61009017797</t>
  </si>
  <si>
    <t>61009019739</t>
  </si>
  <si>
    <t>61009029100</t>
  </si>
  <si>
    <t>61009029398</t>
  </si>
  <si>
    <t>61009019867</t>
  </si>
  <si>
    <t>61009022312</t>
  </si>
  <si>
    <t>61009019874</t>
  </si>
  <si>
    <t>ბაჩანა</t>
  </si>
  <si>
    <t>ცეცხლაძე</t>
  </si>
  <si>
    <t>61009028618</t>
  </si>
  <si>
    <t>თურაძე</t>
  </si>
  <si>
    <t>61009004932</t>
  </si>
  <si>
    <t>კახა</t>
  </si>
  <si>
    <t>გორგაძე</t>
  </si>
  <si>
    <t>61009032975</t>
  </si>
  <si>
    <t>61009005586</t>
  </si>
  <si>
    <t>თემურ</t>
  </si>
  <si>
    <t>61009032822</t>
  </si>
  <si>
    <t>61009009630</t>
  </si>
  <si>
    <t>გოდერძი</t>
  </si>
  <si>
    <t>61009008223</t>
  </si>
  <si>
    <t>ჯიმშერ</t>
  </si>
  <si>
    <t>61009023326</t>
  </si>
  <si>
    <t>საგინაძე</t>
  </si>
  <si>
    <t>03001021295</t>
  </si>
  <si>
    <t>გობაძე</t>
  </si>
  <si>
    <t>61109035001</t>
  </si>
  <si>
    <t>თამაზი</t>
  </si>
  <si>
    <t>61009008322</t>
  </si>
  <si>
    <t>61009010283</t>
  </si>
  <si>
    <t>61009026350</t>
  </si>
  <si>
    <t>შალვა</t>
  </si>
  <si>
    <t>61009013725</t>
  </si>
  <si>
    <t>43001007631</t>
  </si>
  <si>
    <t>ივნისი</t>
  </si>
  <si>
    <t>ლევან</t>
  </si>
  <si>
    <t>01005001143</t>
  </si>
  <si>
    <t>01017011184</t>
  </si>
  <si>
    <t>გოგმაჩაძე</t>
  </si>
  <si>
    <t>01030033106</t>
  </si>
  <si>
    <t>ფილიშვილი</t>
  </si>
  <si>
    <t>59001002817</t>
  </si>
  <si>
    <t>01017010295</t>
  </si>
  <si>
    <t>გიგოლაშვილი</t>
  </si>
  <si>
    <t>01018001458</t>
  </si>
  <si>
    <t>ზულიაშვილი</t>
  </si>
  <si>
    <t>01026013246</t>
  </si>
  <si>
    <t>აგიტატორი</t>
  </si>
  <si>
    <t>სოფო</t>
  </si>
  <si>
    <t>01224095613</t>
  </si>
  <si>
    <t>01013005782</t>
  </si>
  <si>
    <t>იზოლდა</t>
  </si>
  <si>
    <t>01024064747</t>
  </si>
  <si>
    <t>გოგოსაშვილი</t>
  </si>
  <si>
    <t>25001026560</t>
  </si>
  <si>
    <t>ქავთარაძე</t>
  </si>
  <si>
    <t>01017017987</t>
  </si>
  <si>
    <t>ორაგველიძე</t>
  </si>
  <si>
    <t>01018004056</t>
  </si>
  <si>
    <t>გვარამაძე</t>
  </si>
  <si>
    <t>01017024882</t>
  </si>
  <si>
    <t>ნანი</t>
  </si>
  <si>
    <t>ზვიადაძე</t>
  </si>
  <si>
    <t>01008001055</t>
  </si>
  <si>
    <t>გონდაური</t>
  </si>
  <si>
    <t>01008001054</t>
  </si>
  <si>
    <t>ცისლალი</t>
  </si>
  <si>
    <t>25001001663</t>
  </si>
  <si>
    <t>01018002070</t>
  </si>
  <si>
    <t>38001014356</t>
  </si>
  <si>
    <t>რაფაელ</t>
  </si>
  <si>
    <t>გოგიტიძე</t>
  </si>
  <si>
    <t xml:space="preserve"> 01008016405</t>
  </si>
  <si>
    <t>ხვედელიანი</t>
  </si>
  <si>
    <t xml:space="preserve">თეა </t>
  </si>
  <si>
    <t xml:space="preserve">გუმრახ </t>
  </si>
  <si>
    <t xml:space="preserve">ილქინ </t>
  </si>
  <si>
    <t>ვუსალ</t>
  </si>
  <si>
    <t>ეტიბარ</t>
  </si>
  <si>
    <t>ორხან</t>
  </si>
  <si>
    <t xml:space="preserve">ზაურ </t>
  </si>
  <si>
    <t>ფამილ</t>
  </si>
  <si>
    <t>ფარაჯოვი</t>
  </si>
  <si>
    <t xml:space="preserve">ორუჯ </t>
  </si>
  <si>
    <t>მაჩკალიანი</t>
  </si>
  <si>
    <t>გარიკ</t>
  </si>
  <si>
    <t>მაგდალასოვი</t>
  </si>
  <si>
    <t xml:space="preserve">არკადიკ </t>
  </si>
  <si>
    <t xml:space="preserve">ზულფუგარ </t>
  </si>
  <si>
    <t>ომაროვი</t>
  </si>
  <si>
    <t>რასიმ</t>
  </si>
  <si>
    <t>ბახტიარ</t>
  </si>
  <si>
    <t>ტუკანოვი</t>
  </si>
  <si>
    <t>ფაზილ</t>
  </si>
  <si>
    <t>ნურმამედოვი</t>
  </si>
  <si>
    <t>სამედ</t>
  </si>
  <si>
    <t xml:space="preserve">სარდარ  </t>
  </si>
  <si>
    <t xml:space="preserve">არიზ </t>
  </si>
  <si>
    <t>იუსუბოვი</t>
  </si>
  <si>
    <t>ილიას</t>
  </si>
  <si>
    <t>კახრამანოვი</t>
  </si>
  <si>
    <t xml:space="preserve">სადიკ </t>
  </si>
  <si>
    <t>ბაბაევი</t>
  </si>
  <si>
    <t>ისმაილ</t>
  </si>
  <si>
    <t>ჰუსეინოვი</t>
  </si>
  <si>
    <t>ფაშა</t>
  </si>
  <si>
    <t>ზულფიგაროვი</t>
  </si>
  <si>
    <t>ლუკა</t>
  </si>
  <si>
    <t>კლდიაშვილი</t>
  </si>
  <si>
    <t>18001020810</t>
  </si>
  <si>
    <t>მანუჩარ</t>
  </si>
  <si>
    <t>ჭანტურიძე</t>
  </si>
  <si>
    <t>18001006974</t>
  </si>
  <si>
    <t>ჭულუხაძე</t>
  </si>
  <si>
    <t>18001005729</t>
  </si>
  <si>
    <t>საბა</t>
  </si>
  <si>
    <t>ბერეკაშვილი</t>
  </si>
  <si>
    <t>ჯაშიაშვილი</t>
  </si>
  <si>
    <t>ვერიჩკა</t>
  </si>
  <si>
    <t>ედიბერიძე</t>
  </si>
  <si>
    <t>18001053546</t>
  </si>
  <si>
    <t>იური</t>
  </si>
  <si>
    <t>18001010159</t>
  </si>
  <si>
    <t xml:space="preserve">მარეხი </t>
  </si>
  <si>
    <t xml:space="preserve">მანანა </t>
  </si>
  <si>
    <t>გომართელი</t>
  </si>
  <si>
    <t xml:space="preserve">ლევანი </t>
  </si>
  <si>
    <t xml:space="preserve">სოფიკო </t>
  </si>
  <si>
    <t>54001019342</t>
  </si>
  <si>
    <t xml:space="preserve">ნათია </t>
  </si>
  <si>
    <t xml:space="preserve">თამარი </t>
  </si>
  <si>
    <t>სადღობელაშვილი</t>
  </si>
  <si>
    <t xml:space="preserve">ნელი </t>
  </si>
  <si>
    <t xml:space="preserve">მოდებაძე </t>
  </si>
  <si>
    <t xml:space="preserve">ეკა </t>
  </si>
  <si>
    <t>ქაშაკაშვილი</t>
  </si>
  <si>
    <t xml:space="preserve">ლეილა </t>
  </si>
  <si>
    <t>კენჭუაშვილი</t>
  </si>
  <si>
    <t>01019042321</t>
  </si>
  <si>
    <t xml:space="preserve">ნადია </t>
  </si>
  <si>
    <t xml:space="preserve">თეიმურაზ </t>
  </si>
  <si>
    <t>ენუქიძე</t>
  </si>
  <si>
    <t xml:space="preserve">ალექსანდრე </t>
  </si>
  <si>
    <t>დეკანოიძე</t>
  </si>
  <si>
    <t xml:space="preserve">ზურაბ </t>
  </si>
  <si>
    <t>ჯაოშვილი</t>
  </si>
  <si>
    <t>ლომაია</t>
  </si>
  <si>
    <t>ზაალი</t>
  </si>
  <si>
    <t>შამუგია</t>
  </si>
  <si>
    <t>ესელიძე</t>
  </si>
  <si>
    <t>აკობია</t>
  </si>
  <si>
    <t>ნარმანია</t>
  </si>
  <si>
    <t>თოდუა</t>
  </si>
  <si>
    <t>გაბისონია</t>
  </si>
  <si>
    <t>ტუღუში</t>
  </si>
  <si>
    <t>ანანო</t>
  </si>
  <si>
    <t>შეროზია</t>
  </si>
  <si>
    <t>ანდრია</t>
  </si>
  <si>
    <t>სახოკია</t>
  </si>
  <si>
    <t>ნოდარი</t>
  </si>
  <si>
    <t>მოლაშხია</t>
  </si>
  <si>
    <t>თემო</t>
  </si>
  <si>
    <t>მიქავა</t>
  </si>
  <si>
    <t>გულუა</t>
  </si>
  <si>
    <t>ჩიტაია</t>
  </si>
  <si>
    <t>ხარებავა</t>
  </si>
  <si>
    <t>უბილავა</t>
  </si>
  <si>
    <t>ნადარაია</t>
  </si>
  <si>
    <t>ჯონი</t>
  </si>
  <si>
    <t>ფირცხელავა</t>
  </si>
  <si>
    <t>ნაჭყებია</t>
  </si>
  <si>
    <t>გელენავა</t>
  </si>
  <si>
    <t>ქართლოს</t>
  </si>
  <si>
    <t>თორია</t>
  </si>
  <si>
    <t>ღურწკაია</t>
  </si>
  <si>
    <t>რაფავა</t>
  </si>
  <si>
    <t>ქოჩუა</t>
  </si>
  <si>
    <t>გაბედავა</t>
  </si>
  <si>
    <t>მანუელა</t>
  </si>
  <si>
    <t>შენგელია</t>
  </si>
  <si>
    <t xml:space="preserve">ნინო </t>
  </si>
  <si>
    <t>ქარცივაძე</t>
  </si>
  <si>
    <t>როინი</t>
  </si>
  <si>
    <t xml:space="preserve">სოსო </t>
  </si>
  <si>
    <t xml:space="preserve">იამზე </t>
  </si>
  <si>
    <t xml:space="preserve">შორენა </t>
  </si>
  <si>
    <t>წულუკიძე</t>
  </si>
  <si>
    <t xml:space="preserve">მალხაზ </t>
  </si>
  <si>
    <t xml:space="preserve">გუგული </t>
  </si>
  <si>
    <t>05001011540</t>
  </si>
  <si>
    <t xml:space="preserve">იგორ </t>
  </si>
  <si>
    <t xml:space="preserve">მაია </t>
  </si>
  <si>
    <t xml:space="preserve">გიორგი </t>
  </si>
  <si>
    <t xml:space="preserve">ბესიკ </t>
  </si>
  <si>
    <t>საპენსიო 2%</t>
  </si>
  <si>
    <t>წარმომადგენლების</t>
  </si>
  <si>
    <t>საპენსიო  2%</t>
  </si>
  <si>
    <t>აგიტატორების</t>
  </si>
  <si>
    <t>03,04,2019</t>
  </si>
  <si>
    <t>ბილბორდი</t>
  </si>
  <si>
    <t>შპს ბიგბორდი</t>
  </si>
  <si>
    <t>06,04,2019-25,04,2019</t>
  </si>
  <si>
    <t>კვ/მ</t>
  </si>
  <si>
    <t xml:space="preserve"> ზესტაფონი /ჭანტურიას ქ. №2, მოედანზე B</t>
  </si>
  <si>
    <t>ზესტაფონი / ჭანტურიას ქ. №2, მოედანზე C</t>
  </si>
  <si>
    <t xml:space="preserve">ზუგდიდი / ზ. გამსახურდიას გამზ. №24 </t>
  </si>
  <si>
    <t>მარნეული /  26 მაისის ქ. #21, ცენტრალური მოედანი</t>
  </si>
  <si>
    <t>ჭიათურა / ნინოშვილის ქ.</t>
  </si>
  <si>
    <t>თბილისი/ რუსთაველის "მაკდონალდთან"</t>
  </si>
  <si>
    <t>თბილისი/ ასათიანის ქ.  ტაბიძის ქ. -ის ჩასახვევთან</t>
  </si>
  <si>
    <t>შპს რეგიონი</t>
  </si>
  <si>
    <t>06,04,2019-25,05,2019</t>
  </si>
  <si>
    <t>ხულო / დაბა ხულო</t>
  </si>
  <si>
    <t>შპს ზუგდიდის სუპერმარკეტი</t>
  </si>
  <si>
    <t>06,04,2019-19,05,2019</t>
  </si>
  <si>
    <t>ქ.ზუგდიდი, რუსთაველის ქ. #96, ბაზრის შესასვლელი კედელი</t>
  </si>
  <si>
    <t>ქუჩაში დამონტაჟებული ეკრანი</t>
  </si>
  <si>
    <t>ინდ.მეწ. თამარ ბერიშვილი</t>
  </si>
  <si>
    <t>წამი/დღე-ღამეში</t>
  </si>
  <si>
    <t>ზუგდიდი, კოსტავასა და რუსთაველის ქუჩების კვეთა</t>
  </si>
  <si>
    <t>02,04,2019</t>
  </si>
  <si>
    <t>შპს ალმა</t>
  </si>
  <si>
    <t>06,04,2019-27,04,2019</t>
  </si>
  <si>
    <t>მთაწმინდა /ბარათაშვილის ქ. (კოლმეურნეობის მოედნის შესახვევში)</t>
  </si>
  <si>
    <t>მთაწმინდა /რუსთაველის გამზირი / თავისუფლების მოედანთან #1 (სქროლერში 1 გვერდი)</t>
  </si>
  <si>
    <t>რუსთაველის გამზირი / თავისუფლების მოედანთან #1 (სქროლერში 1 გვერდი)</t>
  </si>
  <si>
    <t>მთაწმინდა /რუსთაველის გამზირი / თავისუფლების მოედანთან #2 (სქროლერში 1 გვერდი)</t>
  </si>
  <si>
    <t>რუსთაველის გამზირი / თავისუფლების მოედანთან #2 (სქროლერში 1 გვერდი)</t>
  </si>
  <si>
    <t>მთაწმინდა /რუსთაველის გამზირი / თავისუფლების მოედანთან #3 (სქროლერში 1 გვერდი)</t>
  </si>
  <si>
    <t>რუსთაველის გამზირი / თავისუფლების მოედანთან #4 (სქროლერში 1 გვერდი)</t>
  </si>
  <si>
    <t>მთაწმინდა /რუსთაველის გამზირი / თავისუფლების მოედანთან #4 (სქროლერში 1 გვერდი)</t>
  </si>
  <si>
    <t>სასტუმრო საქართველოს წინ (მელიქიშვილის 5-7)</t>
  </si>
  <si>
    <t>მთაწმინდა /სასტუმრო საქართველოს წინ (მელიქიშვილის 5-7)</t>
  </si>
  <si>
    <t>მთაწმინდა /მეტრო რუსთაველის მოპირდაპირე მხარეს კოსტავას 3</t>
  </si>
  <si>
    <t>მეტრო რუსთაველი / სარეკლამო ფარი დახრილი გვირაბი</t>
  </si>
  <si>
    <t xml:space="preserve">სარეკლამო ფარი ბაქანზე </t>
  </si>
  <si>
    <t>სარეკლამო ფარი დახრილი გვირაბი</t>
  </si>
  <si>
    <t>ზუგდიდი /M44:M46ქალაქში შემოსასვლელი აღმაშენებლის ქ. მარცხენა მხარე</t>
  </si>
  <si>
    <t>ზუგდიდი /ქალაქში შემოსასვლელი აღმაშენებლის ქ. მარცხენა მხარე</t>
  </si>
  <si>
    <t>ზუგდიდი /ცოტმე დადიანის ქ. ლიბერთი ბანკის მიმდებარედ</t>
  </si>
  <si>
    <t>ზუგდიდი /ცოტნე დადიანის ქ. პროფელაკტიკასთან</t>
  </si>
  <si>
    <t>ზუგდიდი /ცოტნე დადიანის ქ. კაფესთან</t>
  </si>
  <si>
    <t>ზუგდიდი /რუსთაველის ქ 171 წინ</t>
  </si>
  <si>
    <t>ზუგდიდი /რუსთაველის ქ. ავეჯის სალონთან</t>
  </si>
  <si>
    <t>ზუგდიდი /რუსთაველის ქ. ავეჯის მაღაზიებთან</t>
  </si>
  <si>
    <t>ზუგდიდი /რუსთაველის გამზირი ძველი უნივერმაღის წინ</t>
  </si>
  <si>
    <t>ზუგდიდი /ხუბულავას ქუჩა #1</t>
  </si>
  <si>
    <t>ზუგდიდი /გამსახურდიას გამზირი 18</t>
  </si>
  <si>
    <t>ზუგდიდი /თეატრის ქუჩა 2</t>
  </si>
  <si>
    <t>ზუგდიდი /გამსახურდიას გამზირი 37</t>
  </si>
  <si>
    <t>ზუგდიდი /გამსახურდიას გამზირი 25</t>
  </si>
  <si>
    <t>ზუგდიდი /რუსთაველის ქუჩა 90</t>
  </si>
  <si>
    <t>ზუგდიდი /რუსთაველის ქუჩა 91</t>
  </si>
  <si>
    <t xml:space="preserve">ზუგდიდი /მერიის წინ მოედანზე მარჯვენა მხარეს </t>
  </si>
  <si>
    <t>მარნეული /ცენტრალური ბაზრის შესახვევამდე</t>
  </si>
  <si>
    <t>მარნეული /რუსთაველის ქ. საჭიდაო  საჭიდაო დარბაზის მოპირდაპირედ</t>
  </si>
  <si>
    <t>მარნეული /რუსთაველის, ნარიმანოვის და ვურგუნის ქუჩების კვეთა</t>
  </si>
  <si>
    <t>მარნეული /აღმაშენებლის ქ. სულხან საბას ქუჩის გამოსასვლელთან</t>
  </si>
  <si>
    <t xml:space="preserve">ზესტაფონი /სტაროსელსკის ქ.  </t>
  </si>
  <si>
    <t>ზუგდიდი / ხუბულავას ქ. მომსახურების სააგენტო</t>
  </si>
  <si>
    <t>ზუგდიდი / გამსახურდიას გამზ. 206</t>
  </si>
  <si>
    <t>ზუგდიდი / რუსთაველის ქ. 105 ალიანსის წინ</t>
  </si>
  <si>
    <t>ზუგდიდი / რუსთაველის ქ. 177 ბაღის წინ</t>
  </si>
  <si>
    <t>ზუგდიდი / თამრ მეფის 8 სტომატოლოგიურთან</t>
  </si>
  <si>
    <t>ზუგდიდი / თამარ მეფის 3 ქარხანასთან</t>
  </si>
  <si>
    <t>ზუგდიდი / ხელაიას ქ. (ლეხ კაჩინსკის მოედანი)</t>
  </si>
  <si>
    <t>ზუგდიდი / ჯანაშიას ქ. 12 წინ</t>
  </si>
  <si>
    <t>ზუგდიდი / თამარ მეფის ქ. 28 წინ ცეკავშირის შესასვლელი</t>
  </si>
  <si>
    <t>ზუგდიდი / თამარ მეფის ქ. 107 წინ ეკლესიის გვერდით</t>
  </si>
  <si>
    <t>ზუგდიდი / სოხუმის ქ. საჯაროს შესახვევი</t>
  </si>
  <si>
    <t>ზუგდიდი / სოხუმის ქ. 73 ლიბერთი ბანკი</t>
  </si>
  <si>
    <t>ზუგდიდი / ჭავჭავაძის 1</t>
  </si>
  <si>
    <t>ზუგდიდი / სოხუმის ქ. უნივერსიტეტის წინ</t>
  </si>
  <si>
    <t>ზუგდიდი / სოხუმის ქ.პოლიციის წინ</t>
  </si>
  <si>
    <t>ზუგდიდი / ცოტნე დადიანის ქ. 8 4 საშ. სკოლის წინ</t>
  </si>
  <si>
    <t>თბილისი, თავისუფლების მოედანი</t>
  </si>
  <si>
    <t>თბილისი, ვარდების მოედანი</t>
  </si>
  <si>
    <t>თბილისი, ფილარმონია</t>
  </si>
  <si>
    <t>ზუგდიდი, ზუგდიდის მოედანი</t>
  </si>
  <si>
    <t>შპს აუთდორ.ჯი</t>
  </si>
  <si>
    <t>თბილისი /ვერის დაღმართი (ხიდის პარაპეტი) (მარცხენა)</t>
  </si>
  <si>
    <t>თბილისი /ჯავახიშვილის ქუჩაზე არსებულ პარაპეტზე ელბაქიძის დაღმართის მხრიდან</t>
  </si>
  <si>
    <t>თბილისი /ჯავახიშვილის ქუჩაზე არსებულ პარაპეტზე თაბუკაშვილის ქუჩის მხრიდან</t>
  </si>
  <si>
    <t>თბილისი /მელიქიშვილის გამზ. ღვინის ქარხნის წინ</t>
  </si>
  <si>
    <t xml:space="preserve">თბილისი /კოსტავას ქ. </t>
  </si>
  <si>
    <t>ზესტაფონი /ქალაქში ხიდთან (ქალაქის შემოსასვლელი)</t>
  </si>
  <si>
    <t>ზუგდიდი / კოლხიდას გადასახვევი (ცენტრ.გზა ჩაის ფაბრიკა)</t>
  </si>
  <si>
    <t>ზუგდიდი /რკინიგზის სადგურთან (სადგურის წინ)</t>
  </si>
  <si>
    <t>მარნეული /შესასვლელი თბილისიდან</t>
  </si>
  <si>
    <t>მარნეული /რუსთაველის და აღმაშენებლის ქუჩების კვეთა (ქალაქის ცენტრი (წრიული)) 2</t>
  </si>
  <si>
    <t>მარნეული /რუსთაველის და აღმაშენებლის ქუჩების კვეთა (ქალაქის ცენტრი (წრიული)) 3</t>
  </si>
  <si>
    <t>მარნეული /რუსთაველის და აღმაშენებლის ქუჩების კვეთა (ქალაქის ცენტრი (წრიული)) 1</t>
  </si>
  <si>
    <t>მარნეული/რუსთაველის ქ.ყოფილ რაიკავშირის შენობის წინ</t>
  </si>
  <si>
    <t>05,04,2019</t>
  </si>
  <si>
    <t>ი.მ. ილარიონ ჯალაღონია</t>
  </si>
  <si>
    <t>ქ.ზუგდიდში რუსთაველის 96 -ში სარეკლამო ბილბორდის მონტაჟი</t>
  </si>
  <si>
    <t>01,02,2019</t>
  </si>
  <si>
    <t>404473814</t>
  </si>
  <si>
    <t>01,04,2019-30,04,2019</t>
  </si>
  <si>
    <t>404409252</t>
  </si>
  <si>
    <t xml:space="preserve">საინფორმაციო მომსახურება www.primetime.ge -ზე დამკვეთის მიერ გამოგზავნილი ინფორმაციის სრული განთავსება/ შუზღუდავი რაოდენობით ფოტო+ვიდეო+ტექსტი
</t>
  </si>
  <si>
    <t>202353185</t>
  </si>
  <si>
    <t>415593414</t>
  </si>
  <si>
    <t>406146237</t>
  </si>
  <si>
    <t>400188541</t>
  </si>
  <si>
    <t>404413773</t>
  </si>
  <si>
    <t>404550026</t>
  </si>
  <si>
    <t>405003106</t>
  </si>
  <si>
    <t>206341010</t>
  </si>
  <si>
    <t>205075014</t>
  </si>
  <si>
    <t>402084427</t>
  </si>
  <si>
    <t>406069757</t>
  </si>
  <si>
    <t>01,04,2019</t>
  </si>
  <si>
    <t>401951189</t>
  </si>
  <si>
    <t>405283562</t>
  </si>
  <si>
    <t>406178283</t>
  </si>
  <si>
    <t>საინფორმაციო მომსახურება შემსრულებლის ვებ-გვერდზე - www.kvira.ge-ზე დამკვეთის მიერ გამოგზავნილი ინფორმაციის სრული განტავსება მასალა: ფოტო+ვიდეო+ტექსტი</t>
  </si>
  <si>
    <t>საინფორმაციო მომსახურება შემსრულებლის ვებ-გვერდზე - www.kvira.ge-ზე დამკვეთის დავალებით ვრცელი სტატიების, ინტერვიუებისა და კომენტარების მომზადება და განთავსება თვეში არაუმეტეს 5-ჯერ /მასალა ფოტო+ვიდეო+ტექსტი</t>
  </si>
  <si>
    <t>საინფორმაციო მომსახურება შემსრულებლის ვებ-გვერდზე - www.region.kvira.ge-ზე დამკვეთის მიერ გამოგზავნილი ინფორმაციის სრული განტავსება მასალა: ფოტო+ვიდეო+ტექსტი</t>
  </si>
  <si>
    <t xml:space="preserve">	საინფორმაციო მომსახურება შემსრულებლის ვებ-გვერდზე - www.region.kvira.ge-ზე დამკვეთის დავალებით ვრცელი სტატიების, ინტერვიუებისა და კომენტარების მომზადება და განთავსება თვეში არაუმეტეს 5-ჯერ /მასალა ფოტო+ვიდეო+ტექსტი</t>
  </si>
  <si>
    <t>საინფორმაციო მომსახურება შემსრულებლის ვებ-გვერდზე - www.region.kvira.ge-ზე დამკვეთის დავალებით საქართველოს რეგიონებში ვიდეო და ფოტო გადარება, ვებ-გვერდებზე განთავსება შეუზღუდავი რაოდენობით /მასალა ფოტო+ვიდეო</t>
  </si>
  <si>
    <t>20,03,2019-09,04,2019</t>
  </si>
  <si>
    <t>10,04,2019</t>
  </si>
  <si>
    <t>10,04,2019-25,05,2019</t>
  </si>
  <si>
    <t>მარნეული / რუსთაველის ქ. ყოპილ რაიცკავშირის შენობის წინ</t>
  </si>
  <si>
    <t>01,05,2019-31,05,2019</t>
  </si>
  <si>
    <t>19,04,2019</t>
  </si>
  <si>
    <t>ა.ა.ი.პ. რადიო ათინათი</t>
  </si>
  <si>
    <t>22,04,2019-21,05,2019</t>
  </si>
  <si>
    <t>720*120</t>
  </si>
  <si>
    <t>პიქსელი</t>
  </si>
  <si>
    <t xml:space="preserve">სარეკლამო ადგილი პოლიტიკური რეკლამისტვის საინფორმაციო მომსახურება www.radioatinati.com  – N B2- ბანერი </t>
  </si>
  <si>
    <t xml:space="preserve">საინფორმაციო მომსახურება ვებ-გვერდზე -   www.radioatinati.com   – ინფორმაციის სრული განთავსება/ფოტო+ვიდეო+ტექსტური მასალა შეუზღუდავი რაოდენობით </t>
  </si>
  <si>
    <t>20,04,2019</t>
  </si>
  <si>
    <t>შპს აქცენტი ჰოლდინგი</t>
  </si>
  <si>
    <t>780*80</t>
  </si>
  <si>
    <t xml:space="preserve">სარეკლამო ადგილი პოლიტიკური რეკლამისტვის საინფორმაციო მომსახურება www.accent.com,ge  – A 1 - ბანერი </t>
  </si>
  <si>
    <t>საინფორმაციო მომსახურება ვებ-გვერდზე -    www.accent.com,ge – ინფორმაციის სრული განთავსება/ფოტო+ვიდეო+ტექსტური მასალა შეუზღუდავი რაოდენობით ინტერვიუების და სტატიების მომზადება არაუმეტეს 3-ჯერ; მასალის გავრცელება ფეისბუქ გვერდზე.</t>
  </si>
  <si>
    <t>21,04,2019</t>
  </si>
  <si>
    <t>ა.ა.ი.პ. მედია ფონდი</t>
  </si>
  <si>
    <t>1000*100</t>
  </si>
  <si>
    <t>სარეკლამო ადგილი პოლიტიკური რეკლამისთვის სხვადასხვა მედიაპლათფორმაზე განსათავსებლად www.livepress.ge - TOP ბანერი მთავარ და შიდა გვერდზე, ცენტრალურ ნაწილში, ჰედერსა და სლაიდერს შორის</t>
  </si>
  <si>
    <t>728*90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</si>
  <si>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www.mcm.ge -  ბანერი </t>
  </si>
  <si>
    <t>ა.ა.ი.პ. თავისუფალ ჟურნალისტთა  ცენტრი</t>
  </si>
  <si>
    <t>1140*235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</si>
  <si>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www.kutaisipost.ge -  ბანერი </t>
  </si>
  <si>
    <t xml:space="preserve">საინფორმაციო მომსახურება ვებ-გვერდზე -    www.kutaisipost.ge – ინფორმაციის სრული განთავსება/ფოტო+ვიდეო+ტექსტური მასალა შეუზღუდავი რაოდენობით </t>
  </si>
  <si>
    <t>310*260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</si>
  <si>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www.for.ge -  ბანერი </t>
  </si>
  <si>
    <t>შპს გურია ნიუსი</t>
  </si>
  <si>
    <t>800*100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</si>
  <si>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www.gurianews.com -  A ბანერი </t>
  </si>
  <si>
    <t xml:space="preserve">საინფორმაციო მომსახურება ვებ-გვერდზე -    www.gurianews.com – ინფორმაციის სრული განთავსება/ფოტო+ვიდეო+ტექსტური მასალა შეუზღუდავი რაოდენობით </t>
  </si>
  <si>
    <t>ბეჭდური რეკლამი ხარჯი</t>
  </si>
  <si>
    <t>კვ/სმ</t>
  </si>
  <si>
    <t>გაზეთი - გურია ნიუსი - ბეჭდური ვერსია - 2 ერთეული ფერადი შიდა გვერდის ნაწილი</t>
  </si>
  <si>
    <t>შპს ედლაინი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</si>
  <si>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www.ipn.ge -  (desktop - H 1ბანერი, mobile - საიტის წინმსწრები, აპლიკაცია - B1 ბანერი) </t>
  </si>
  <si>
    <t>შპს MmM</t>
  </si>
  <si>
    <t xml:space="preserve">საინფორმაციო მომსახურება ვებ-გვერდზე -    www.mediamoli.com – ინფორმაციის სრული განთავსება/ფოტო+ვიდეო+ტექსტური მასალა შეუზღუდავი რაოდენობით 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</si>
  <si>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www.mediamoli.com -   ბანერი </t>
  </si>
  <si>
    <t>22,04,2019</t>
  </si>
  <si>
    <t>შპს ინფო რუსთავი</t>
  </si>
  <si>
    <t>სარეკლამო ადგილი პოლიტიკური რეკლამისთვის სხვადასხვა მედიაპლათფორმაზე განსათავსებლად www.inforustavi.ge -   ბანერი N 1</t>
  </si>
  <si>
    <t xml:space="preserve">საინფორმაციო მომსახურება ვებ-გვერდზე -   www.inforustavi.ge– ინფორმაციის სრული განთავსება/ფოტო+ვიდეო+ტექსტური მასალა შეუზღუდავი რაოდენობით </t>
  </si>
  <si>
    <t>შპს newpost ნიუპოსტი</t>
  </si>
  <si>
    <t>990*90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</si>
  <si>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www.newposts.ge -   ბანერი </t>
  </si>
  <si>
    <t xml:space="preserve">საინფორმაციო მომსახურება ვებ-გვერდზე -   www.newposts.ge– ინფორმაციის სრული განთავსება/ფოტო+ვიდეო+ტექსტური მასალა შეუზღუდავი რაოდენობით </t>
  </si>
  <si>
    <t>შპს თაიმერი</t>
  </si>
  <si>
    <t>468*60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</si>
  <si>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www.timer.ge -   ბანერი </t>
  </si>
  <si>
    <t xml:space="preserve">საინფორმაციო მომსახურება ვებ-გვერდზე -   www.timer.ge– ინფორმაციის სრული განთავსება/ფოტო+ვიდეო+ტექსტური მასალა შეუზღუდავი რაოდენობით </t>
  </si>
  <si>
    <t>675*100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</si>
  <si>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www.expressnews.com.ge - www.expressnews.ge - H 1  ბანერი 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</si>
  <si>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www.exclusivenews.ge -  N H 1 ბანერი </t>
  </si>
  <si>
    <t>300*250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</si>
  <si>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www.primetime.ge - B 1 ბანერი </t>
  </si>
  <si>
    <t>ა.ა.ი.პ. სამეგრელო-ზემო სვანეთის საინფორმაციო პორტალი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</si>
  <si>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www.newsportal.ge -  N  1 ბანერი </t>
  </si>
  <si>
    <t>1258*100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</si>
  <si>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www.ipress.ge -  N  A ბანერი 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</si>
  <si>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www.ibusiness.ge -  N  A ბანერი 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</si>
  <si>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www.iregions.ge -  N  A ბანერი 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</si>
  <si>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www.imtavroba.ge -  N  A ბანერი </t>
  </si>
  <si>
    <t xml:space="preserve">საინფორმაციო მომსახურება ვებ-გვერდზე -   www.ipress.ge– ინფორმაციის სრული განთავსება/ფოტო+ვიდეო+ტექსტური მასალა შეუზღუდავი რაოდენობით </t>
  </si>
  <si>
    <t xml:space="preserve">საინფორმაციო მომსახურება ვებ-გვერდზე -   www.ibusiness.ge– ინფორმაციის სრული განთავსება/ფოტო+ვიდეო+ტექსტური მასალა შეუზღუდავი რაოდენობით </t>
  </si>
  <si>
    <t xml:space="preserve">საინფორმაციო მომსახურება ვებ-გვერდზე -   www.iregions.ge– ინფორმაციის სრული განთავსება/ფოტო+ვიდეო+ტექსტური მასალა შეუზღუდავი რაოდენობით </t>
  </si>
  <si>
    <t xml:space="preserve">საინფორმაციო მომსახურება ვებ-გვერდზე -   www.imtavroba.ge– ინფორმაციის სრული განთავსება/ფოტო+ვიდეო+ტექსტური მასალა შეუზღუდავი რაოდენობით </t>
  </si>
  <si>
    <t>ა.ა.ი.პ. სამეგრელოს მედია ორგანიზაცია</t>
  </si>
  <si>
    <t>700*90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</si>
  <si>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www.stv.ge - H 1 ბანერი </t>
  </si>
  <si>
    <t xml:space="preserve">საინფორმაციო მომსახურება ვებ-გვერდზე -   www.stv.ge– ინფორმაციის სრული განთავსება/ფოტო+ვიდეო+ტექსტური მასალა შეუზღუდავი რაოდენობით </t>
  </si>
  <si>
    <t xml:space="preserve">საინფორმაციო მომსახურება ვიდეო პორტალზე -   www.stv.ge– ინფორმაციის სრული განთავსება/მასალა ვიდეო შეუზღუდავი რაოდენობით </t>
  </si>
  <si>
    <t>700*100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</si>
  <si>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www.commersant.ge - TOP ბანერი </t>
  </si>
  <si>
    <t xml:space="preserve">საინფორმაციო მომსახურება ვებ-გვერდზე -   www.commersant.ge– ინფორმაციის სრული განთავსება/ფოტო+ვიდეო+ტექსტური მასალა შეუზღუდავი რაოდენობით </t>
  </si>
  <si>
    <t>შპს საქართველოს აზერბაიჯანელთა საინფორმაციო სააგენტო</t>
  </si>
  <si>
    <t>554*104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</si>
  <si>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www.gaxa.ge -  ბანერი </t>
  </si>
  <si>
    <t xml:space="preserve">საინფორმაციო მომსახურება ვებ-გვერდზე -   www.gaxa.ge – ინფორმაციის სრული განთავსება/ფოტო+ვიდეო+ტექსტური მასალა შეუზღუდავი რაოდენობით </t>
  </si>
  <si>
    <t>578*120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</si>
  <si>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www.newspress.ge -  ბანერი 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</si>
  <si>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www.nsp.ge -  ბანერი </t>
  </si>
  <si>
    <t xml:space="preserve"> შპს ახალი გაზეთი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</si>
  <si>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www.newpress.ge -  ბანერი </t>
  </si>
  <si>
    <t xml:space="preserve">საინფორმაციო მომსახურება ვებ-გვერდზე -   www.newpress.ge– ინფორმაციის სრული განთავსება/ფოტო+ვიდეო+ტექსტური მასალა შეუზღუდავი რაოდენობით </t>
  </si>
  <si>
    <t>970*90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</si>
  <si>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www.marshalpress.ge -  ბანერი </t>
  </si>
  <si>
    <t>22,04,2019-21,05,2020</t>
  </si>
  <si>
    <t xml:space="preserve">საინფორმაციო მომსახურება ვებ-გვერდზე -   www.marshalpress.ge– ინფორმაციის სრული განთავსება/ფოტო+ვიდეო+ტექსტური მასალა შეუზღუდავი რაოდენობით </t>
  </si>
  <si>
    <t>შპს P.S. (პოსტსკრიპტუმი)</t>
  </si>
  <si>
    <t>22,04,2019-21,05,2021</t>
  </si>
  <si>
    <t>სარეკლამო ადგილი პოლიტიკური რეკლამისთვის სხვადასხვა მედიაპლათფორმაზე განსათავსებლად www.psnews.ge -   TOP ბანერი B</t>
  </si>
  <si>
    <t xml:space="preserve">საინფორმაციო მომსახურება ვებ-გვერდზე -   www.psnews.ge– ინფორმაციის სრული განთავსება/ფოტო+ვიდეო+ტექსტური მასალა შეუზღუდავი რაოდენობით </t>
  </si>
  <si>
    <t>შპს კლიპ-არტი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</si>
  <si>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www.pia.ge -   P 1 ბანერი 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</si>
  <si>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www.daijesti.ge -   D 1 ბანერი </t>
  </si>
  <si>
    <t>შპს რადიო კომპანია პირველი რადიო</t>
  </si>
  <si>
    <t>500*70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</si>
  <si>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www.pirveliradio.ge - TOP ბანერი </t>
  </si>
  <si>
    <t xml:space="preserve">საინფორმაციო მომსახურება ვებ-გვერდზე -   www.pirveliradio.ge– ინფორმაციის სრული განთავსება/ფოტო+ვიდეო+ტექსტური მასალა შეუზღუდავი რაოდენობით 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</si>
  <si>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www.lid.ge -  ბანერი </t>
  </si>
  <si>
    <t>1028*115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</si>
  <si>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www.reportiori.ge - N 1 ბანერი </t>
  </si>
  <si>
    <t>1028*300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</si>
  <si>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www.reportiori.ge - N 2 ბანერი </t>
  </si>
  <si>
    <t>1012*300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</si>
  <si>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www.qartuliazri.ge - N 1 ბანერი 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</si>
  <si>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www.qartuliazri.ge - N 2 ბანერი </t>
  </si>
  <si>
    <t>შპს ლიბერალი</t>
  </si>
  <si>
    <t>390*100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</si>
  <si>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www.liberali.ge -  ბანერი </t>
  </si>
  <si>
    <t>საინფორმაციო მომსახურება ვებ-გვერდზე -   www.liberali.ge– ინფორმაციის სრული განთავსება/ფოტო+ვიდეო+ტექსტური დამკვეთი მიერ გამოგზავნილი ინფორმაციის სრული განტავსება /არაუმტეს 15-ჯერ</t>
  </si>
  <si>
    <t>18,04,2019</t>
  </si>
  <si>
    <t>სატელევიზიო რეკლამის ხარჯი</t>
  </si>
  <si>
    <t>შპს დამოუკიდებელი ტელე-რადიო კომპანია "ოდიში"</t>
  </si>
  <si>
    <t>18,04,2019-02,05,2019</t>
  </si>
  <si>
    <t>სატელევიზიო პოლიტიკური რეკლამა</t>
  </si>
  <si>
    <t>16,04,2019</t>
  </si>
  <si>
    <t>შპს "მარნეული ტვ"</t>
  </si>
  <si>
    <t>შპს ტ/რ კომპანია "რიონი"</t>
  </si>
  <si>
    <t>შპს სამაუწყებლო კომპანია იმერვიზია</t>
  </si>
  <si>
    <t xml:space="preserve">სარეკლამო რგოლის განთავსება </t>
  </si>
  <si>
    <t>შპს ტელე-რადიო კორპორაცია "ინფორმკავშირი" ტელევიზია "არგო"</t>
  </si>
  <si>
    <t>17,04,2019</t>
  </si>
  <si>
    <t>შპს "ტვ 25"</t>
  </si>
  <si>
    <t>25,04,2019</t>
  </si>
  <si>
    <t>შპს გურჯისტანი</t>
  </si>
  <si>
    <t>25,04,2019-21,05,2019</t>
  </si>
  <si>
    <t>გაზეთი- ბეჭდური ვერსია 5 ერთეული გაზეთის შიდა გვერდის ნახევარი</t>
  </si>
  <si>
    <t>15,04,2019</t>
  </si>
  <si>
    <t>ფ/პ ესმერალდა იაკობაშვილი</t>
  </si>
  <si>
    <t>სატელევიზიო ვიდეო რგოლების  (6 ერთეული) სურდო თარგმანით მომსახურება</t>
  </si>
  <si>
    <t>შპს ფავორიტი სტილი</t>
  </si>
  <si>
    <t>სარეკლამო პოსტერები, ფლაერები, ბუკლეტები, გაზეთები</t>
  </si>
  <si>
    <t>შპს "მაგთიკომი"</t>
  </si>
  <si>
    <t>25,04,2019-19,05,2019</t>
  </si>
  <si>
    <t>VPN SMS - კავშირგაბმულობის მომსახურეობა</t>
  </si>
  <si>
    <t>30.04.2019-25.05.2019</t>
  </si>
  <si>
    <t>ოზურგეთი / გამარჯვების მოედანი</t>
  </si>
  <si>
    <t>თბილისი/ბარათაშვილის ქ. კოლმეურნეობის მოედნის შესახვევი</t>
  </si>
  <si>
    <t>ზესტაფონი</t>
  </si>
  <si>
    <t>04.05.2019-18.05.2019</t>
  </si>
  <si>
    <t>წმ</t>
  </si>
  <si>
    <t>პოლიტიკური სარეკლამო რგოლის განთავსება</t>
  </si>
  <si>
    <t>შპს იმერვიზია</t>
  </si>
  <si>
    <t>წთ</t>
  </si>
  <si>
    <t>შპს ტელე-რადიო კომპანია "რიონი"</t>
  </si>
  <si>
    <t>შპს ტელეიმედი</t>
  </si>
  <si>
    <t>შპს 1920</t>
  </si>
  <si>
    <t>04.04.2019-15.04.2019</t>
  </si>
  <si>
    <t>6 ერთეული სატელევიზიო საიმიჯო სარეკლამო ვიდეო რგოლის დამზადება (გადაღება და სრული მონტაჟი)</t>
  </si>
  <si>
    <t>28.04.2019-19.05.2019</t>
  </si>
  <si>
    <t>ზუგდიდი /კოლხიდას გადასახვევი (ცენტრ.გზა ჩაის ფაბრიკა)</t>
  </si>
  <si>
    <t>მარნეული /რუსთაველის ქ. გამგეობასთან</t>
  </si>
  <si>
    <t>თბილისი/ ჯავახიშვილის ქუჩაზე არსებულ პარაპეტზე ელბაქიძის დაღმართის მხრიდან</t>
  </si>
  <si>
    <t>თბილისი/ ჯავახიშვილის ქუჩაზე არსებულ პარაპეტზე თაბუკაშვილის ქუჩის მხრიდან</t>
  </si>
  <si>
    <t xml:space="preserve">თბილისი/ კოსტავას ქ. </t>
  </si>
  <si>
    <t>ზუგდიდი /ხუბულავას ქ. მომსახურების სააგენტო</t>
  </si>
  <si>
    <t>ზუგდიდი /რუსთაველის ქ. 105 ალიანსის წინ</t>
  </si>
  <si>
    <t>ზუგდიდი /რუსთაველის ქ. 177 ბაღის წინ</t>
  </si>
  <si>
    <t>ზუგდიდი /თამრ მეფის 8 სტომატოლოგიურთან</t>
  </si>
  <si>
    <t>ზუგდიდი /თამარ მეფის 3 ქარხანასთან</t>
  </si>
  <si>
    <t>ზუგდიდი /ხელაიას ქ. (ლეხ კაჩინსკის მოედანი)</t>
  </si>
  <si>
    <t>ზუგდიდი /ჯანაშიას ქ. 12 წინ</t>
  </si>
  <si>
    <t>ზუგდიდი /თამარ მეფის ქ. 28 წინ ცეკავშირის შესასვლელი</t>
  </si>
  <si>
    <t>ზუგდიდი /თამარ მეფის ქ. 107 წინ ეკლესიის გვერდით</t>
  </si>
  <si>
    <t>ზუგდიდი /სოხუმის ქ. საჯაროს შესახვევი</t>
  </si>
  <si>
    <t>ზუგდიდი /სოხუმის ქ. 73 ლიბერთი ბანკი</t>
  </si>
  <si>
    <t>ზუგდიდი /ჭავჭავაძის 1</t>
  </si>
  <si>
    <t>ზუგდიდი /სოხუმის ქ. უნივერსიტეტის წინ</t>
  </si>
  <si>
    <t>ზუგდიდი /სოხუმის ქ.პოლიციის წინ</t>
  </si>
  <si>
    <t>ზუგდიდი /ცოტნე დადიანის ქ. 8 4 საშ. სკოლის წინ</t>
  </si>
  <si>
    <t>რუსთაველის მეტრო /სარეკლამო ფარი დახრილი გვირაბი</t>
  </si>
  <si>
    <t xml:space="preserve">რუსთაველის მეტრო /სარეკლამო ფარი ბაქანზე </t>
  </si>
  <si>
    <t>თავისუფლების მოედანი /სარეკლამო ფარი დახრილი გვირაბი</t>
  </si>
  <si>
    <t xml:space="preserve">თავისუფლების მოედანი /სარეკლამო ფარი ბაქანზე </t>
  </si>
  <si>
    <t>ლაით ბოქსი</t>
  </si>
  <si>
    <t>ბარათაშვილის ქ. (კოლმეურნეობის მოედნის შესახვევში)</t>
  </si>
  <si>
    <t>რუსთაველის გამზირი / თავისუფლების მოედანთან #3 (სქროლერში 1 გვერდი)</t>
  </si>
  <si>
    <t>მეტრო რუსთაველის მოპირდაპირე მხარეს კოსტავას 3</t>
  </si>
  <si>
    <t>ზუგდიდი /</t>
  </si>
  <si>
    <t>ზუგდიდი /ცენტრალური ბაზრის შესახვევამდე</t>
  </si>
  <si>
    <t>ზუგდიდი /რუსთაველის ქ. საჭიდაო  საჭიდაო დარბაზის მოპირდაპირედ</t>
  </si>
  <si>
    <t>ზუგდიდი /რუსთაველის, ნარიმანოვის და ვურგუნის ქუჩების კვეთა</t>
  </si>
  <si>
    <t>ზუგდიდი /აღმაშენებლის ქ. სულხან საბას ქუჩის გამოსასვლელთან</t>
  </si>
  <si>
    <t xml:space="preserve">ზუგდიდი /სტაროსელსკის ქ.  </t>
  </si>
  <si>
    <t xml:space="preserve">ზუგდიდი / სტაროსელსკის ქ.  </t>
  </si>
  <si>
    <t>სარეკლამო პოსტერები, ბანერები, ფლაერები, გაზეთები</t>
  </si>
  <si>
    <t>შპს ლუმა დეველოპმენტი LTD LUMA DEVELOPMENT</t>
  </si>
  <si>
    <t>სარეკლამო ბანერები</t>
  </si>
  <si>
    <t>13,05,2019</t>
  </si>
  <si>
    <t>შპს ზუგდიდის მუნიციპალური ტრანსპორტი</t>
  </si>
  <si>
    <t>14,09,2019-19,05,2019</t>
  </si>
  <si>
    <t>სარეკლამო მომსახურება / 4 ავტოტრანსპორტზე</t>
  </si>
  <si>
    <t>15,05,2019</t>
  </si>
  <si>
    <t>15,05,2019-19,05,2019</t>
  </si>
  <si>
    <t>სარეკლამო მომსახურება / 6 ავტოტრანსპორტზე</t>
  </si>
  <si>
    <t>შპს მაგთიკომი</t>
  </si>
  <si>
    <t>24,05,2019</t>
  </si>
  <si>
    <t>24,05,2019-05,06,2019</t>
  </si>
  <si>
    <t>ჭიათურა/ ნონეშვილის ქუჩა</t>
  </si>
  <si>
    <t>27,05,2019</t>
  </si>
  <si>
    <t>27,05,2019-15,06,2019</t>
  </si>
  <si>
    <t>23,05,2019</t>
  </si>
  <si>
    <t>25,05,2019-31,05,2019</t>
  </si>
  <si>
    <t>დაბა ხულო</t>
  </si>
  <si>
    <t>27,05,2019-31,05,2019</t>
  </si>
  <si>
    <t>28,05,2019</t>
  </si>
  <si>
    <t>28,05,2019-10,06,2019</t>
  </si>
  <si>
    <t>თბილისი / მელიქიშვილის გამზ. ღვინის ქარხნის წინ</t>
  </si>
  <si>
    <t>ზუგდიდი / ცოტნე დადიანის ქ. პროფელაკტიკასთან</t>
  </si>
  <si>
    <t>რუსთაველი /სარეკლამო ფარი დახრილი გვირაბი</t>
  </si>
  <si>
    <t xml:space="preserve">რუსთაველი /სარეკლამო ფარი ბაქანზე </t>
  </si>
  <si>
    <t>წმ/დღე-ღამეში</t>
  </si>
  <si>
    <t>03,05,2019</t>
  </si>
  <si>
    <t>ა.ა.ი.პ. ოზურგეთის მუნიციპალიტეტის მომსახურების ცენტრი</t>
  </si>
  <si>
    <t>04,05,2019-25,05,2019</t>
  </si>
  <si>
    <t xml:space="preserve">ქ.ოზურგეთი / თაყაიშვილის ქ. გრიბოედოვის ქ. ქობულაძის ქ. ნინოშვილის ქ. წმინდა გიორგის ქ. გრიშაშვილის ქ. ჯორჯიაშვილის ქ. ნიკოლაძის ქ. </t>
  </si>
  <si>
    <t>ი/მ ილარიონ ჯალაღონია</t>
  </si>
  <si>
    <t>25,05,2019</t>
  </si>
  <si>
    <t>ქ. ზუგდიდი/რუთაველის ქ,96 ბაზრის მიმდებარედ სარეკლამო ბილბორდის დემოტაჟი</t>
  </si>
  <si>
    <t>20,05,2019-09,06,2019</t>
  </si>
  <si>
    <t>29,05,2019</t>
  </si>
  <si>
    <t>29,05,2019-09,06,2019</t>
  </si>
  <si>
    <t>საინფორმაციო მომსახურება www.cnobisfurceli.ge -ზე დამკვეთის მიერ გამოგზავნილი ინფორმაციის სრული განთავსება/ შუზღუდავი რაოდენობით ფოტო+ვიდეო+ტექსტი</t>
  </si>
  <si>
    <t>საინფორმაციო მომსახურება შემსრულებლის ვებ-გვერდზე www.kvira.ge და  www.city.kvira.ge-ზე ინფორმაციის სრული გავრცელება /სლაიდერი, შეუზღუდავი რაოდენობით მას: ფოტო+ვიდეო+ტექსტი</t>
  </si>
  <si>
    <t>12,05,2019</t>
  </si>
  <si>
    <t>ფ/პ ესმერალდ იაკობაშვილი</t>
  </si>
  <si>
    <t>01013001181</t>
  </si>
  <si>
    <t>ვიდეორგოლების სურდო თარგმნა</t>
  </si>
  <si>
    <t>10.06-17.06.2019</t>
  </si>
  <si>
    <t>01.01-31.12.2019</t>
  </si>
  <si>
    <t>01,10,2019-31,10,2019</t>
  </si>
  <si>
    <t>01,10,2019-31,10,2020</t>
  </si>
  <si>
    <t>საინფორმაციო მომსახურება www.commersant.ge -ზე დამკვეთის მიერ გამოგზავნილი ინფორმაციის სრული განთავსება/ შუზღუდავი რაოდენობით მასალა ფოტო+ვიდეო+ტექსტი</t>
  </si>
  <si>
    <t>სარეკლამო ფლაერი</t>
  </si>
  <si>
    <t>ცალი</t>
  </si>
  <si>
    <t>სარეკლამო პოსტერები</t>
  </si>
  <si>
    <t>01,08,2020</t>
  </si>
  <si>
    <t>01,11,2019-31,12,2019</t>
  </si>
  <si>
    <t>01,08,2021</t>
  </si>
  <si>
    <t>GE51CR0000000004933608</t>
  </si>
  <si>
    <t>GEL</t>
  </si>
  <si>
    <t>5/16/2012</t>
  </si>
  <si>
    <t>GE72CR0000000004933618</t>
  </si>
  <si>
    <t>USD</t>
  </si>
  <si>
    <t>EURO</t>
  </si>
  <si>
    <t>GE09CR0000002049644506</t>
  </si>
  <si>
    <t>08/24/2016</t>
  </si>
  <si>
    <t>GE78CR0000002049654516</t>
  </si>
  <si>
    <t>GE29CR0000002049664516</t>
  </si>
  <si>
    <t>05/29/2019</t>
  </si>
  <si>
    <t>წარმომადგენლების ხელფასი</t>
  </si>
  <si>
    <t>აგიტატორების ხელფასი</t>
  </si>
  <si>
    <t>06/14/19</t>
  </si>
  <si>
    <t>06/15/19</t>
  </si>
  <si>
    <t>საკუთრება</t>
  </si>
  <si>
    <t>მსუბუქი მაღალი გამავლობის</t>
  </si>
  <si>
    <t>ტოიოტა</t>
  </si>
  <si>
    <t>PRADO</t>
  </si>
  <si>
    <t>FFT-388</t>
  </si>
  <si>
    <t>05/14/2013</t>
  </si>
  <si>
    <t>სედანი</t>
  </si>
  <si>
    <t>ჰიუნდაი</t>
  </si>
  <si>
    <t>ACCENT</t>
  </si>
  <si>
    <t>CC488GG</t>
  </si>
  <si>
    <t>CC480GG</t>
  </si>
  <si>
    <t>CC484GG</t>
  </si>
  <si>
    <t>CC477GG</t>
  </si>
  <si>
    <t>CC811GG</t>
  </si>
  <si>
    <t>CC807GG</t>
  </si>
  <si>
    <t>CC805GG</t>
  </si>
  <si>
    <t>CC804GG</t>
  </si>
  <si>
    <t>CC822GG</t>
  </si>
  <si>
    <t>CC799GG</t>
  </si>
  <si>
    <t>იჯარა</t>
  </si>
  <si>
    <t>ავტობუსი</t>
  </si>
  <si>
    <t>ფორდ ტრანზით</t>
  </si>
  <si>
    <t>430 E 2,2L</t>
  </si>
  <si>
    <t>FCF732</t>
  </si>
  <si>
    <t>ა(ა)იპ საზოგადოებრივი მოძრაობა ქართული ოცნება</t>
  </si>
  <si>
    <t>FCF549</t>
  </si>
  <si>
    <t>ფორდი</t>
  </si>
  <si>
    <t>ტრანზიტი</t>
  </si>
  <si>
    <t>1999</t>
  </si>
  <si>
    <t>VV950LL</t>
  </si>
  <si>
    <t>შპს ჯეკო</t>
  </si>
  <si>
    <t>მერსედესი</t>
  </si>
  <si>
    <t>ბენცი 412</t>
  </si>
  <si>
    <t>1997</t>
  </si>
  <si>
    <t>ZZL259</t>
  </si>
  <si>
    <t>609</t>
  </si>
  <si>
    <t>1993</t>
  </si>
  <si>
    <t>ZS544ZZ</t>
  </si>
  <si>
    <t>სპრინტერი</t>
  </si>
  <si>
    <t>2001</t>
  </si>
  <si>
    <t>QTQ525</t>
  </si>
  <si>
    <t>ვოლკსვაგენი</t>
  </si>
  <si>
    <t>LT35</t>
  </si>
  <si>
    <t>FZF698</t>
  </si>
  <si>
    <t>ბულდოგი</t>
  </si>
  <si>
    <t>2007</t>
  </si>
  <si>
    <t>ZU700RT</t>
  </si>
  <si>
    <t>208</t>
  </si>
  <si>
    <t>1994</t>
  </si>
  <si>
    <t>GG018VV</t>
  </si>
  <si>
    <t>CC508VV</t>
  </si>
  <si>
    <t>1992</t>
  </si>
  <si>
    <t>HH209NN</t>
  </si>
  <si>
    <t>JI167IJ</t>
  </si>
  <si>
    <t>TT998TT</t>
  </si>
  <si>
    <t>410</t>
  </si>
  <si>
    <t>AWA199</t>
  </si>
  <si>
    <t>ვარიო612</t>
  </si>
  <si>
    <t>FF275EE</t>
  </si>
  <si>
    <t>ტიტანიკი</t>
  </si>
  <si>
    <t>1989</t>
  </si>
  <si>
    <t>AEL996</t>
  </si>
  <si>
    <t>1995</t>
  </si>
  <si>
    <t>GAA198</t>
  </si>
  <si>
    <t>LK35</t>
  </si>
  <si>
    <t>BA225AC</t>
  </si>
  <si>
    <t>VV861BQ</t>
  </si>
  <si>
    <t>CQ585QC</t>
  </si>
  <si>
    <t>AT960TA</t>
  </si>
  <si>
    <t>BB835BF</t>
  </si>
  <si>
    <t>AD810AA</t>
  </si>
  <si>
    <t>RB100LI</t>
  </si>
  <si>
    <t>WW640WH</t>
  </si>
  <si>
    <t>GD850DG</t>
  </si>
  <si>
    <t>AO810AA</t>
  </si>
  <si>
    <t>WG215GW</t>
  </si>
  <si>
    <t>CSC431</t>
  </si>
  <si>
    <t>LL133MM</t>
  </si>
  <si>
    <t>WQ294QW</t>
  </si>
  <si>
    <t>AA939DD</t>
  </si>
  <si>
    <t>TOYOTA</t>
  </si>
  <si>
    <t>CAMRY</t>
  </si>
  <si>
    <t>LNL439</t>
  </si>
  <si>
    <t>სს ქართუ ჯგუფი</t>
  </si>
  <si>
    <t>Mercedes</t>
  </si>
  <si>
    <t>Sprinter</t>
  </si>
  <si>
    <t>WT010GR</t>
  </si>
  <si>
    <t>შპს ვი თი ჯგუფი</t>
  </si>
  <si>
    <t>WALKSVAGEN</t>
  </si>
  <si>
    <t>Crafter</t>
  </si>
  <si>
    <t>WT012GR</t>
  </si>
  <si>
    <t>WT020GR</t>
  </si>
  <si>
    <t>WT011GR</t>
  </si>
  <si>
    <t>BON007</t>
  </si>
  <si>
    <t>BBP833</t>
  </si>
  <si>
    <t>GIA475</t>
  </si>
  <si>
    <t>CG183GC</t>
  </si>
  <si>
    <t>YGY315</t>
  </si>
  <si>
    <t>BU001SI</t>
  </si>
  <si>
    <t>OT876TO</t>
  </si>
  <si>
    <t>GE777LI</t>
  </si>
  <si>
    <t>NGO011</t>
  </si>
  <si>
    <t>NU111VA</t>
  </si>
  <si>
    <t>KT419UU</t>
  </si>
  <si>
    <t>UU795WW</t>
  </si>
  <si>
    <t>BON888</t>
  </si>
  <si>
    <t>SV809VS</t>
  </si>
  <si>
    <t>ET526TN</t>
  </si>
  <si>
    <t>NII395</t>
  </si>
  <si>
    <t>UU448GG</t>
  </si>
  <si>
    <t>VB500VH</t>
  </si>
  <si>
    <t>VB649VB</t>
  </si>
  <si>
    <t>VIP150</t>
  </si>
  <si>
    <t>NN155CC</t>
  </si>
  <si>
    <t>UU715UO</t>
  </si>
  <si>
    <t>CC541WW</t>
  </si>
  <si>
    <t>ZZ688BB</t>
  </si>
  <si>
    <t>FR099RF</t>
  </si>
  <si>
    <t>SC267SC</t>
  </si>
  <si>
    <t>MERCEDES-BENZ</t>
  </si>
  <si>
    <t>SPRINTER 92 D-KA</t>
  </si>
  <si>
    <t>BE999CO</t>
  </si>
  <si>
    <t>შპს თამარი ტური</t>
  </si>
  <si>
    <t>IVECO</t>
  </si>
  <si>
    <t>391 E</t>
  </si>
  <si>
    <t>TT323JJ</t>
  </si>
  <si>
    <t>RENAULT</t>
  </si>
  <si>
    <t>SFR115</t>
  </si>
  <si>
    <t>PA474TA</t>
  </si>
  <si>
    <t>ქ. თბილისი, ერეკლე II-ეს მოედანი #3</t>
  </si>
  <si>
    <t>01.18.03.035.004</t>
  </si>
  <si>
    <t>2 თვე</t>
  </si>
  <si>
    <t>205283637</t>
  </si>
  <si>
    <t>შპს ახალი კაპიტალი</t>
  </si>
  <si>
    <t>10 თვე</t>
  </si>
  <si>
    <t>01.18.03.036.015</t>
  </si>
  <si>
    <t>12 თვე</t>
  </si>
  <si>
    <t>202055122</t>
  </si>
  <si>
    <t>შპს ძველი უბანი</t>
  </si>
  <si>
    <t>ქ. თბილისი რუსთაველის ქ. #24/ ლაღიძის ქ. #1</t>
  </si>
  <si>
    <t>01.15.05.010.008.01.538</t>
  </si>
  <si>
    <t>01017000815</t>
  </si>
  <si>
    <t xml:space="preserve">ჯიქია მედეია </t>
  </si>
  <si>
    <t>01017015694</t>
  </si>
  <si>
    <t xml:space="preserve">ჯიქია თამაზ </t>
  </si>
  <si>
    <t>ქ. თბილისი, ი. ჭვჭავაძის გამზ. #20 ბ. 3</t>
  </si>
  <si>
    <t>01.14.11.008.003.01.003</t>
  </si>
  <si>
    <t>01024081247</t>
  </si>
  <si>
    <t xml:space="preserve">ყარსელიშვილი ეკატერინე </t>
  </si>
  <si>
    <t>ქ. თბილისი, ალ. ყაზბეგის გამზირი #14 ბ. 2</t>
  </si>
  <si>
    <t>01.10.14.015.040.01.525</t>
  </si>
  <si>
    <t>01024044857</t>
  </si>
  <si>
    <t xml:space="preserve">ანდღულაძე მადონა </t>
  </si>
  <si>
    <t>ქ. თბილისი, მოედანი გულია, გვარდიის სამმართველოს მიმდებარედ</t>
  </si>
  <si>
    <t>01.18.09.004.002</t>
  </si>
  <si>
    <t>404558590</t>
  </si>
  <si>
    <t>შპს ემ თი ეი</t>
  </si>
  <si>
    <t>ქ. თბილისი, ქეთევან წამებულის ქ. #64-66</t>
  </si>
  <si>
    <t>01.17.13.034.024.01.02.001</t>
  </si>
  <si>
    <t>9 თვე</t>
  </si>
  <si>
    <t>01027012281</t>
  </si>
  <si>
    <t xml:space="preserve">ბადალიანი ალექსანდრე </t>
  </si>
  <si>
    <t>3 თვე</t>
  </si>
  <si>
    <t>ქ. თბილისი, ჯავახეთის ქუჩის და კალაბუნის გადაკვეთასთან</t>
  </si>
  <si>
    <t>01.19.36.001.080</t>
  </si>
  <si>
    <t>01024070244</t>
  </si>
  <si>
    <t xml:space="preserve">ნონიაშვილი ზურიკო </t>
  </si>
  <si>
    <t>10001005919</t>
  </si>
  <si>
    <t xml:space="preserve">ნონიაშვილი სანდრო </t>
  </si>
  <si>
    <t>ქ. თბილისი, ჩიტაიას ქ. #3 ბ. 2</t>
  </si>
  <si>
    <t>01.16.06.011.005.01.002</t>
  </si>
  <si>
    <t>01011061250</t>
  </si>
  <si>
    <t xml:space="preserve">ტრაპაიძე დარეჯან </t>
  </si>
  <si>
    <t>ქ. თბილისი, აკაკი წერეთლის გამზირი #61 ბ. #3</t>
  </si>
  <si>
    <t>01.13.06.008.016.01.003</t>
  </si>
  <si>
    <t>01024029757</t>
  </si>
  <si>
    <t xml:space="preserve">ლომკაცი ომარი </t>
  </si>
  <si>
    <t>ქ. თბილისი, ცოტნე დადიანის ქ. #141</t>
  </si>
  <si>
    <t>01.12.13.037.017.01.02.511</t>
  </si>
  <si>
    <t>01013004758</t>
  </si>
  <si>
    <t xml:space="preserve">ელიაური ლევან </t>
  </si>
  <si>
    <t>ქ. თბილისი, ფორე მოსულიშვილის ქ. #1</t>
  </si>
  <si>
    <t>01.11.12.015.050</t>
  </si>
  <si>
    <t>54001007223</t>
  </si>
  <si>
    <t xml:space="preserve">ქემერტელიძე კახაბერ </t>
  </si>
  <si>
    <t>საგარეჯო, რუსთაველის ქ. #175</t>
  </si>
  <si>
    <t>55.12.76.027</t>
  </si>
  <si>
    <t xml:space="preserve">ქვლივიძე ეკატერინე </t>
  </si>
  <si>
    <t>ქ. გურჯაანი, სანაპიროს ქ. #10</t>
  </si>
  <si>
    <t>51.01.60.052.01.503</t>
  </si>
  <si>
    <t>13001007430</t>
  </si>
  <si>
    <t xml:space="preserve">მექერიშვილი ლევან </t>
  </si>
  <si>
    <t>ქ. წნორი, თავისუფლების ქ. #37</t>
  </si>
  <si>
    <t>56.04.54.045</t>
  </si>
  <si>
    <t>6 თვე</t>
  </si>
  <si>
    <t>01008040230</t>
  </si>
  <si>
    <t xml:space="preserve">გელაშვილი ნაირა </t>
  </si>
  <si>
    <t>ქ. დედოფლისწყარო, ჰერეთის ქ. #74</t>
  </si>
  <si>
    <t>52.08.33.010</t>
  </si>
  <si>
    <t>უზუნაშვილი იოსებ</t>
  </si>
  <si>
    <t>4 თვე</t>
  </si>
  <si>
    <t>14001001035</t>
  </si>
  <si>
    <t xml:space="preserve">თამაზაშვილი თამაზ </t>
  </si>
  <si>
    <t>ქ. ლაგოდეხი, ქიზიყის ქ. #27</t>
  </si>
  <si>
    <t>54.01.54.157</t>
  </si>
  <si>
    <t xml:space="preserve">ჭუჭულაშვილი გიორგი </t>
  </si>
  <si>
    <t>ქ. ყვარელი, შ. რუსთაველის ქ. #4</t>
  </si>
  <si>
    <t>57.06.56.208</t>
  </si>
  <si>
    <t>241582373</t>
  </si>
  <si>
    <t>შპს კახეთის ღვინის მარანი</t>
  </si>
  <si>
    <t>ქ. თელავი, მ. კოსტავას ქ. #6</t>
  </si>
  <si>
    <t>53.20.45.137.01.508</t>
  </si>
  <si>
    <t>231279023</t>
  </si>
  <si>
    <t>შპს ბიზნეს ცენტრი კავკასიონი</t>
  </si>
  <si>
    <t>ქ. ახმეტა, ჩოლოყაშვილის ქ. #52</t>
  </si>
  <si>
    <t>50.04.42.061.01.502</t>
  </si>
  <si>
    <t>08001003518</t>
  </si>
  <si>
    <t xml:space="preserve">მაისურაძე კობა </t>
  </si>
  <si>
    <t>ქ. რუსთავი, კოსტავას ქ. #14  ბ. #48</t>
  </si>
  <si>
    <t>02.05.06.667.01.048</t>
  </si>
  <si>
    <t>11,5 თვე</t>
  </si>
  <si>
    <t>35001024663</t>
  </si>
  <si>
    <t xml:space="preserve">კობრეშვილი თათია </t>
  </si>
  <si>
    <t>ქ. რუსთავი, მ. კოსტავას გამზ. #3</t>
  </si>
  <si>
    <t>02.05.07.027.01.500</t>
  </si>
  <si>
    <t>0,5 თვე</t>
  </si>
  <si>
    <t>შპს ევროპა</t>
  </si>
  <si>
    <t>ქ. გარდაბანი, ენერგეტიკის ქ. #1 ბ. 21</t>
  </si>
  <si>
    <t>81.15.29.124.01.021</t>
  </si>
  <si>
    <t>12001100651</t>
  </si>
  <si>
    <t xml:space="preserve">ფოჩხიძე გიორგი </t>
  </si>
  <si>
    <t>მარნეული, მაზნიაშვილის ქ. #2</t>
  </si>
  <si>
    <t>83.02.07.196.01.501</t>
  </si>
  <si>
    <t>28001001979</t>
  </si>
  <si>
    <t xml:space="preserve">მამედოვი ფირდოსი </t>
  </si>
  <si>
    <t>28001001085</t>
  </si>
  <si>
    <t xml:space="preserve">მამედოვი სეიმურ </t>
  </si>
  <si>
    <t>ქ. ბოლნისი, აღმაშენებლის ქ. #54</t>
  </si>
  <si>
    <t>80.06.62.025.01.500</t>
  </si>
  <si>
    <t>1 თვე</t>
  </si>
  <si>
    <t>ქვრივიშვილი მზია</t>
  </si>
  <si>
    <t>ქ. დმანისი, 9 აპრილის ქ. #67</t>
  </si>
  <si>
    <t>82.01.46.436</t>
  </si>
  <si>
    <t>15001002982</t>
  </si>
  <si>
    <t xml:space="preserve">დაშდამიროვი ხიდირნაბი </t>
  </si>
  <si>
    <t>ქ. წალკა, მ. კოსტავას ქ. სახლი #75</t>
  </si>
  <si>
    <t>85.21.23.253</t>
  </si>
  <si>
    <t>61009011791</t>
  </si>
  <si>
    <t xml:space="preserve">ბოლქვაძე გურანდა </t>
  </si>
  <si>
    <t>ქ. თეთრიწყარო, თამარ მეფის ქ. #37</t>
  </si>
  <si>
    <t>84.01.03.009</t>
  </si>
  <si>
    <t>22001012821</t>
  </si>
  <si>
    <t xml:space="preserve">გაბიდაური თენგიზ </t>
  </si>
  <si>
    <t>ქ. თიანეთი რუსთაველის ქ. #38</t>
  </si>
  <si>
    <t>73.05.13.029ა</t>
  </si>
  <si>
    <t>7 თვე</t>
  </si>
  <si>
    <t xml:space="preserve">ჯანგირაშვილი ზურაბ </t>
  </si>
  <si>
    <t>5 თვე</t>
  </si>
  <si>
    <t>ქ. მცხეთა, დ. აღმაშენებლის ქ. შენობა-ნაგებობა #1</t>
  </si>
  <si>
    <t>72.07.06.004</t>
  </si>
  <si>
    <t>შპს მცხეთის წყალი</t>
  </si>
  <si>
    <t>ქ. მცხეთა, დ. აღმაშენებლის ქ. #73</t>
  </si>
  <si>
    <t>72.07.04.322</t>
  </si>
  <si>
    <t>205289828</t>
  </si>
  <si>
    <t>შპს ბი ემ პი მენეჯმენტი</t>
  </si>
  <si>
    <t>ქ. დუშეთი, რუსთაველის ქ. #46</t>
  </si>
  <si>
    <t>71.51.02.045</t>
  </si>
  <si>
    <t>16001000957</t>
  </si>
  <si>
    <t xml:space="preserve">ზანდუკელი შვენა </t>
  </si>
  <si>
    <t>ქ. ყაზბეგი, ალ. ყაზბეგის ქ. #32</t>
  </si>
  <si>
    <t>74.01.13.413</t>
  </si>
  <si>
    <t>4,5 თვე</t>
  </si>
  <si>
    <t>01009003409</t>
  </si>
  <si>
    <t>ჩოფიკაშვილი ნინო</t>
  </si>
  <si>
    <t>ყაზბეგი, დაბა სტეფანწმინდა</t>
  </si>
  <si>
    <t>74.01.13.124</t>
  </si>
  <si>
    <t>01024027007</t>
  </si>
  <si>
    <t>ქირიკაშვილი დავით</t>
  </si>
  <si>
    <t>ქ. კასპი მ. კოსტავას ქ. #5</t>
  </si>
  <si>
    <t>67.01.99.235</t>
  </si>
  <si>
    <t xml:space="preserve">ხვთისიაშვილი მანანა </t>
  </si>
  <si>
    <t>ქ. გორი, წერეთლის ქ. #29</t>
  </si>
  <si>
    <t>66.05.19.407</t>
  </si>
  <si>
    <t>59001101395</t>
  </si>
  <si>
    <t xml:space="preserve">ლომაური ია </t>
  </si>
  <si>
    <t xml:space="preserve">ქ. ქარელი სტალინის ქ. #49 </t>
  </si>
  <si>
    <t>68.10.46.051</t>
  </si>
  <si>
    <t>01024022690</t>
  </si>
  <si>
    <t xml:space="preserve">გიორგაშვილი ნანა </t>
  </si>
  <si>
    <t>ქ. ქარელი, სტალინის ქ. #48</t>
  </si>
  <si>
    <t>68.10.45.436</t>
  </si>
  <si>
    <t>მურჯიკნელი ლაშა</t>
  </si>
  <si>
    <t>ქ. ხაშური, სააკაძის ქ. #94</t>
  </si>
  <si>
    <t>69.08.59.181</t>
  </si>
  <si>
    <t>57001016787</t>
  </si>
  <si>
    <t xml:space="preserve">მარკოზია კახაბერ </t>
  </si>
  <si>
    <t>ქ. ბორჯომი, შ. რუსთაველის ქ. #147</t>
  </si>
  <si>
    <t>64.03.11.061.01.500</t>
  </si>
  <si>
    <t>01001000813</t>
  </si>
  <si>
    <t xml:space="preserve">სამსონიძე ვალიდა </t>
  </si>
  <si>
    <t>ქ. ახალციხე, შ. რუსთაველის ქ. #44-44ა</t>
  </si>
  <si>
    <t>62.09.54.323</t>
  </si>
  <si>
    <t xml:space="preserve">წაღიკიან პარკევ </t>
  </si>
  <si>
    <t>დ. ადიგენი, თამარ მეფის ქ. #2</t>
  </si>
  <si>
    <t>61.05.01.018.01.501</t>
  </si>
  <si>
    <t>01004000999</t>
  </si>
  <si>
    <t xml:space="preserve">ზედგინიძე ზურაბ </t>
  </si>
  <si>
    <t>დ. ასპინძა, გორგასლის ქ. #2</t>
  </si>
  <si>
    <t>60.01.33.343</t>
  </si>
  <si>
    <t xml:space="preserve">ქუქჩიშვილი რევაზი </t>
  </si>
  <si>
    <t>ქ. ახალქალაქი, ჩარენცის ქ. #11/1</t>
  </si>
  <si>
    <t>63.18.35.531</t>
  </si>
  <si>
    <t>07001022059</t>
  </si>
  <si>
    <t xml:space="preserve">მურადიანი ლუსაბერ </t>
  </si>
  <si>
    <t>ქ. ნინოწმინდა, თავისუფლების ქ. #25</t>
  </si>
  <si>
    <t>65.12.33.118</t>
  </si>
  <si>
    <t>32001016304</t>
  </si>
  <si>
    <t xml:space="preserve">მზიკიან მამბრე </t>
  </si>
  <si>
    <t>ქ. ონი, დავით აღმაშენებლის ქ. #51</t>
  </si>
  <si>
    <t>88.18.25.012</t>
  </si>
  <si>
    <t>01008005646</t>
  </si>
  <si>
    <t>ჯაფარიძე ალექსანდრე</t>
  </si>
  <si>
    <t>ქ. ონი, ზ. ქაფიანიძის ქ. #1</t>
  </si>
  <si>
    <t>88.18.25.023</t>
  </si>
  <si>
    <t>34001004035</t>
  </si>
  <si>
    <t xml:space="preserve">ხომასურიძე ფრიდონ </t>
  </si>
  <si>
    <t>ქ. ამბროლაური, კოსტავას ქ. #7</t>
  </si>
  <si>
    <t>86.19.21.044</t>
  </si>
  <si>
    <t>04001002980</t>
  </si>
  <si>
    <t xml:space="preserve">გოცირიძე ომარი </t>
  </si>
  <si>
    <t>ქ. ცაგერი, მ. კოსტავას ქ. #13 ბ. 3</t>
  </si>
  <si>
    <t>89.03.25.001.01.013</t>
  </si>
  <si>
    <t xml:space="preserve">ბენდელიანი ზაირა </t>
  </si>
  <si>
    <t>ლენტეხი, დაბა ლენტეხი, სტალინის ქ. #8</t>
  </si>
  <si>
    <t>87.04.23.006</t>
  </si>
  <si>
    <t>27001007074</t>
  </si>
  <si>
    <t xml:space="preserve">ქურასბედიანი ნათელა </t>
  </si>
  <si>
    <t>ხარაგაული, დ. ხარაგაული, სოლომონ მეფის # 21</t>
  </si>
  <si>
    <t>36.01.02.019.01.001</t>
  </si>
  <si>
    <t>01018001780</t>
  </si>
  <si>
    <t xml:space="preserve">არევაძე-წერეთელი მზია </t>
  </si>
  <si>
    <t>ქ. თერჯოლა, რუსთაველის ქ. #119</t>
  </si>
  <si>
    <t>33.09.34.252.01.003</t>
  </si>
  <si>
    <t>21001006117</t>
  </si>
  <si>
    <t xml:space="preserve">რობაქიძე გოჩა </t>
  </si>
  <si>
    <t>ქ. საჩხერე მერაბ კოსტავას ქ. #65</t>
  </si>
  <si>
    <t>35.01.44.124</t>
  </si>
  <si>
    <t xml:space="preserve">ბურძენიძე დიმიტრი </t>
  </si>
  <si>
    <t>ქ. ზესტაფონი, დ. აღმაშენებლის ქ. #19</t>
  </si>
  <si>
    <t>32.10.07.005.01.505</t>
  </si>
  <si>
    <t>405117136</t>
  </si>
  <si>
    <t>შპს 7 ლიდო</t>
  </si>
  <si>
    <t>ქ. ბაღდათი, შ. რუსთაველის ქ. #22</t>
  </si>
  <si>
    <t>30.11.33.203</t>
  </si>
  <si>
    <t>შპს ავა-მარიამი</t>
  </si>
  <si>
    <t>ქ. ვანი, ჯორჯიაშვილის ქ. #2</t>
  </si>
  <si>
    <t>31.01.26.076</t>
  </si>
  <si>
    <t>17001000134</t>
  </si>
  <si>
    <t xml:space="preserve">კორძაძე ომარ </t>
  </si>
  <si>
    <t>ქ. ხონი, მოსე ხონელის ქ. #5</t>
  </si>
  <si>
    <t>37.07.38.170</t>
  </si>
  <si>
    <t>ტრიანდაფილიდი თამარ</t>
  </si>
  <si>
    <t>ქ. ხონი, თავისუფლების მოედანი #8-ა</t>
  </si>
  <si>
    <t>37.07.38.047</t>
  </si>
  <si>
    <t>444956166</t>
  </si>
  <si>
    <t>შპს ნინო</t>
  </si>
  <si>
    <t>ქ. ჭიათურა ეგ. ნინოშვილის ქ. #12 ბ. 9</t>
  </si>
  <si>
    <t>38.10.04.065.01.009</t>
  </si>
  <si>
    <t xml:space="preserve">ბარათაშვილი მირმენი </t>
  </si>
  <si>
    <t>11 თვე</t>
  </si>
  <si>
    <t>ქ. ტყიბული, შ. რუსთაველის ქ. #1 ბ. 27</t>
  </si>
  <si>
    <t>39.01.05.035.01.027</t>
  </si>
  <si>
    <t>01024083360</t>
  </si>
  <si>
    <t xml:space="preserve">მახარაშვილი ნიკოლოზ </t>
  </si>
  <si>
    <t>ქ. წყალტუბო, შ. რუსთაველის ქ. #4</t>
  </si>
  <si>
    <t>29.08.34.003</t>
  </si>
  <si>
    <t xml:space="preserve">კუხალეიშვილი ნინო </t>
  </si>
  <si>
    <t>ქ. ქუთაისი, გრიშაშვილის ქ. მე-4 შესახვევი #9/ რუსთაველის გამზირი #27</t>
  </si>
  <si>
    <t>03.04.24.159</t>
  </si>
  <si>
    <t>60001014677</t>
  </si>
  <si>
    <t xml:space="preserve">კოპალეიშვილი ამირან </t>
  </si>
  <si>
    <t>03.04.24.159.01.04.001</t>
  </si>
  <si>
    <t xml:space="preserve">კოპალეიშვილი გია </t>
  </si>
  <si>
    <t>ქ. ოზურგეთი, ი. ჭავჭვაძის ქ. #12</t>
  </si>
  <si>
    <t>26.26.01.086ა.01.500</t>
  </si>
  <si>
    <t xml:space="preserve">იმნაძე ნუგზარ </t>
  </si>
  <si>
    <t>33001010051</t>
  </si>
  <si>
    <t xml:space="preserve">მახარაძე რევაზ </t>
  </si>
  <si>
    <t xml:space="preserve">ხომერიკი ნოდარ </t>
  </si>
  <si>
    <t>01017027727</t>
  </si>
  <si>
    <t xml:space="preserve">ანთელიძე ილია </t>
  </si>
  <si>
    <t>ქ. ლანჩხუთი, მდინარაძის ქ. #3</t>
  </si>
  <si>
    <t>27.06.56.168</t>
  </si>
  <si>
    <t xml:space="preserve">ორმოცაძე გიორგი </t>
  </si>
  <si>
    <t>ქ. ჩოხატაური, დუმბაძის ქ. #3</t>
  </si>
  <si>
    <t>28.01.21.067</t>
  </si>
  <si>
    <t>46001015708</t>
  </si>
  <si>
    <t xml:space="preserve">ჩხიკვაძე მაია </t>
  </si>
  <si>
    <t>ქ. აბაშა, თავისუფლების ქ. #81</t>
  </si>
  <si>
    <t>40.01.34.041.01.502</t>
  </si>
  <si>
    <t>39001036145</t>
  </si>
  <si>
    <t xml:space="preserve">კინწურაშვილი ირმა </t>
  </si>
  <si>
    <t xml:space="preserve">შუბლაძე ბესიკ </t>
  </si>
  <si>
    <t>ქ. სენაკი, რუსთაველის ქ. #164</t>
  </si>
  <si>
    <t>44.01.05.229.01.501</t>
  </si>
  <si>
    <t>239860842</t>
  </si>
  <si>
    <t>საქ. სამომხ. კოოპერაციის სენაკის რ-ნ სამომხ. კოოპერატივი</t>
  </si>
  <si>
    <t>ქ. მარტვილი, ჭავჭავაძის ქ. #10</t>
  </si>
  <si>
    <t>41.09.04.052.01.507</t>
  </si>
  <si>
    <t>62001033385</t>
  </si>
  <si>
    <t xml:space="preserve">გოროზია ემზარი </t>
  </si>
  <si>
    <t>ქ. ხობი, 9 აპრილის ქ. #3</t>
  </si>
  <si>
    <t>45.21.23.310</t>
  </si>
  <si>
    <t>244552480</t>
  </si>
  <si>
    <t>შპს ლასარი</t>
  </si>
  <si>
    <t>ქ. ზუგდიდი, მეუნარგიას ქ. #17</t>
  </si>
  <si>
    <t>43.31.55.091</t>
  </si>
  <si>
    <t>19001002777</t>
  </si>
  <si>
    <t xml:space="preserve">ცხადაია ვახტანგ </t>
  </si>
  <si>
    <t>ქ. წალენჯიხა, გ. მებონიას ქ. #2</t>
  </si>
  <si>
    <t>47.11.43.075.01.504</t>
  </si>
  <si>
    <t>571107350622</t>
  </si>
  <si>
    <t xml:space="preserve">ლემონჯავა მანანა </t>
  </si>
  <si>
    <t>დაბა ჩხოროწყუ, დ. აღმაშენებლის ქ. #13</t>
  </si>
  <si>
    <t>46.01.01.089.01.500</t>
  </si>
  <si>
    <t>48001004194</t>
  </si>
  <si>
    <t xml:space="preserve">ესართია ლაშა </t>
  </si>
  <si>
    <t>ქ. ფოთი, დ. აღმაშენებლის ქ. #10</t>
  </si>
  <si>
    <t>04.01.11.181</t>
  </si>
  <si>
    <t>ხორავა მარიკა</t>
  </si>
  <si>
    <t>ქ. ფოთი, დ. აღმაშენებლის ქ. #17 ბ. 2</t>
  </si>
  <si>
    <t>04.01.12.278.01.006</t>
  </si>
  <si>
    <t>42001003756</t>
  </si>
  <si>
    <t xml:space="preserve">მილორავა ქეთევან </t>
  </si>
  <si>
    <t>დაბა მესტია, თამარ მეფის ქ. #14</t>
  </si>
  <si>
    <t>42.06.05.143</t>
  </si>
  <si>
    <t xml:space="preserve">ჯაფარიძე ნინა </t>
  </si>
  <si>
    <t>ქ. ბათუმი, მარაჯნიშვილისა და ასათიანის კვეთა</t>
  </si>
  <si>
    <t>05.22.23.002.01.504</t>
  </si>
  <si>
    <t>445433610</t>
  </si>
  <si>
    <t>შპს სახლი ძველ ბათუმში</t>
  </si>
  <si>
    <t>ქედა, აბუსერიძის ქ. #11</t>
  </si>
  <si>
    <t>21.03.33.059</t>
  </si>
  <si>
    <t xml:space="preserve">დიასამიძე ამირან </t>
  </si>
  <si>
    <t>ქ. ქობულეთი, დ. აღმაშენებლის გამზირი #130</t>
  </si>
  <si>
    <t>20.42.06.422</t>
  </si>
  <si>
    <t>8 თვე</t>
  </si>
  <si>
    <t>61004000897</t>
  </si>
  <si>
    <t xml:space="preserve">ძუბენკო თამარა </t>
  </si>
  <si>
    <t>შუახევი, დაბა შუახევი, რუსთაველის ქ. #22</t>
  </si>
  <si>
    <t>24.02.34.016</t>
  </si>
  <si>
    <t>61009020031</t>
  </si>
  <si>
    <t xml:space="preserve">შაინიძე ნესტან </t>
  </si>
  <si>
    <t>ქ. ბათუმი, ფრიდონ ხალვაშის გამზირი #346 ბ</t>
  </si>
  <si>
    <t>05.35.26.152.01.001</t>
  </si>
  <si>
    <t>61001070310</t>
  </si>
  <si>
    <t xml:space="preserve">შერვაშიძე იაკობ </t>
  </si>
  <si>
    <t>ხულო, დ. ხულო ტბელ აბუსერიძის ქ. #7</t>
  </si>
  <si>
    <t>23.11.31.152.01.500</t>
  </si>
  <si>
    <t xml:space="preserve">ბოლქვაძე ზურაბ </t>
  </si>
  <si>
    <t>ზესტაფონი, ს.მეორე სვირი</t>
  </si>
  <si>
    <t>32.02.54.069</t>
  </si>
  <si>
    <t>ციური წაქაძე</t>
  </si>
  <si>
    <t>ზესტაფონი, ს. შორაპანი</t>
  </si>
  <si>
    <t>32.19.31.103</t>
  </si>
  <si>
    <t>ავთანდილ გაჩეჩილაძე</t>
  </si>
  <si>
    <t>ზესტაფონი, ს. ზოვრეთი</t>
  </si>
  <si>
    <t>32.01.32.085</t>
  </si>
  <si>
    <t>იუზა გვალია</t>
  </si>
  <si>
    <t>ზესტაფონი, ლაღიძის ქ. N19</t>
  </si>
  <si>
    <t>32.10.03.008.01.505</t>
  </si>
  <si>
    <t>გოჩა იონანიძე</t>
  </si>
  <si>
    <t>ზესტაფონი, ს. ქვედა საქარა</t>
  </si>
  <si>
    <t>32.03.42.003</t>
  </si>
  <si>
    <t>ლელა ბოჭორიშვილი</t>
  </si>
  <si>
    <t>ზესტაფონი, ს. ტაბაკინი</t>
  </si>
  <si>
    <t>32.14.39.239</t>
  </si>
  <si>
    <t>მარინე კელენჯერიძე</t>
  </si>
  <si>
    <t>ზესტაფონი,მელქაძის ქ. N1  სართ. 1, ბ. N3</t>
  </si>
  <si>
    <t>32.10.09.014.01.003</t>
  </si>
  <si>
    <t>01008051417</t>
  </si>
  <si>
    <t>გიორგი დარბაიძე</t>
  </si>
  <si>
    <t>ზუგდიდი, ს. ორსანტია</t>
  </si>
  <si>
    <t>43.24.44.010</t>
  </si>
  <si>
    <t>გოდერძი ხაზალია</t>
  </si>
  <si>
    <t>ზუგდიდი, ს. ახალკახათი</t>
  </si>
  <si>
    <t>43.22.42.020</t>
  </si>
  <si>
    <t>გრიგოლ ჭედია</t>
  </si>
  <si>
    <t>ზუგდიდი, ს. აბასთუმანი, ზ. გამსახურდიას მე-3 ჩიხი N5</t>
  </si>
  <si>
    <t>43.13.43.033</t>
  </si>
  <si>
    <t>დავით კუტალია</t>
  </si>
  <si>
    <t>ქ. ზუგდიდი, რუსთაველი ქ. N 273</t>
  </si>
  <si>
    <t>43.31.65.098</t>
  </si>
  <si>
    <t>დავით ფოჩხუა</t>
  </si>
  <si>
    <t>ზუგდიდი, ს. რიყე</t>
  </si>
  <si>
    <t>43.09.42.496</t>
  </si>
  <si>
    <t>დაზმირ ძიმცეიშვილი</t>
  </si>
  <si>
    <t>ზუგდიდი, ს. რუხი</t>
  </si>
  <si>
    <t>43.10.45.246</t>
  </si>
  <si>
    <t>დარეჯან ბერიშვილი</t>
  </si>
  <si>
    <t>ქ. ზუგდიდი, რუსთაველი ქ. N 50</t>
  </si>
  <si>
    <t>43.36.01.407</t>
  </si>
  <si>
    <t>01024028253</t>
  </si>
  <si>
    <t>დიმიტრი ჭელიძე</t>
  </si>
  <si>
    <t>ზუგდიდი, ს. გრიგოლიში</t>
  </si>
  <si>
    <t>43.04.41.093</t>
  </si>
  <si>
    <t>19001078365</t>
  </si>
  <si>
    <t>ბიკენტი ესებუა</t>
  </si>
  <si>
    <t>ზუგდიდი, ს. განმუხური</t>
  </si>
  <si>
    <t>43.29.41.320</t>
  </si>
  <si>
    <t>19001085214</t>
  </si>
  <si>
    <t>გელა პერტაია</t>
  </si>
  <si>
    <t>ზუგდიდი, ს. ნარაზენი</t>
  </si>
  <si>
    <t>43.12.42.635.</t>
  </si>
  <si>
    <t>19001040872</t>
  </si>
  <si>
    <t>გიგლა ჯახია</t>
  </si>
  <si>
    <t>ზუგდიდი, ს. ცაიშვილის ქ. N 33</t>
  </si>
  <si>
    <t>43.19.41.466</t>
  </si>
  <si>
    <t>19001066733</t>
  </si>
  <si>
    <t>გოგი დიდიშვილი</t>
  </si>
  <si>
    <t>ზუგდიდი, ს. ნაწულუკუ</t>
  </si>
  <si>
    <t>43.10.42.365</t>
  </si>
  <si>
    <t>19001087938</t>
  </si>
  <si>
    <t>თამარ მატკავა</t>
  </si>
  <si>
    <t>ზუგდიდი, ს. დიდინეძი</t>
  </si>
  <si>
    <t>43.26.41.086</t>
  </si>
  <si>
    <t>19001050101</t>
  </si>
  <si>
    <t>თამუნა ფარულავა</t>
  </si>
  <si>
    <t>ზუგდიდი, ს. ანაკლია</t>
  </si>
  <si>
    <t>43.30.46.768</t>
  </si>
  <si>
    <t>62001032105</t>
  </si>
  <si>
    <t>თენგიზ ბიგვავა</t>
  </si>
  <si>
    <t>ზუგდიდი, ს. ახალსოფელი ი. გოგებაშვილის ქ. N5</t>
  </si>
  <si>
    <t>43.11.45.270</t>
  </si>
  <si>
    <t>19001052978</t>
  </si>
  <si>
    <t>თენგიზ პირველი</t>
  </si>
  <si>
    <t>ზუგდიდი, ს. ცაიში, რუსთაველის ქ. N12</t>
  </si>
  <si>
    <t>43.20.42.192</t>
  </si>
  <si>
    <t>19001032619</t>
  </si>
  <si>
    <t>თეონა თოდუა</t>
  </si>
  <si>
    <t>ზუგდიდი, ს. ინგირი</t>
  </si>
  <si>
    <t>43.18.43.002</t>
  </si>
  <si>
    <t>19001034815</t>
  </si>
  <si>
    <t>ინგა ჭკადუა</t>
  </si>
  <si>
    <t>ზუგდიდი, ს. კოკი</t>
  </si>
  <si>
    <t>43.23.41.708</t>
  </si>
  <si>
    <t>19001041230</t>
  </si>
  <si>
    <t>ვახტანგ ნარმანია</t>
  </si>
  <si>
    <t>43.26.41.187</t>
  </si>
  <si>
    <t>19001057770</t>
  </si>
  <si>
    <t>ზაირა ბარამია</t>
  </si>
  <si>
    <t xml:space="preserve">ზუგდიდი, ს. აბასთუმანი, </t>
  </si>
  <si>
    <t>43.13.41.213</t>
  </si>
  <si>
    <t>19001027815</t>
  </si>
  <si>
    <t>ზაირა გვათუა</t>
  </si>
  <si>
    <t>ზუგდიდი, ს. ჭითაწყარი</t>
  </si>
  <si>
    <t>43.14.42.066</t>
  </si>
  <si>
    <t>19001045433</t>
  </si>
  <si>
    <t>ზაირა ჩილაჩავა</t>
  </si>
  <si>
    <t>ზუგდიდი, ს. შამგონა</t>
  </si>
  <si>
    <t>43.16.41.683</t>
  </si>
  <si>
    <t>19001013581</t>
  </si>
  <si>
    <t>ზურაბ ღურწკაია</t>
  </si>
  <si>
    <t>ზუგდიდი, ჩხორია, მე-2 სართ. ოთახი N 4</t>
  </si>
  <si>
    <t>43.01.46.075.01.004</t>
  </si>
  <si>
    <t>62006023276</t>
  </si>
  <si>
    <t>ლერი ზაქარაია</t>
  </si>
  <si>
    <t>ზუგდიდი, ს. ჭაქვინჯი</t>
  </si>
  <si>
    <t>43.06.41.357</t>
  </si>
  <si>
    <t>19001091318</t>
  </si>
  <si>
    <t>ლიანა კოდუა</t>
  </si>
  <si>
    <t>ზუგდიდი, ს. ოდიში</t>
  </si>
  <si>
    <t>43.08.41.482</t>
  </si>
  <si>
    <t>19001080980</t>
  </si>
  <si>
    <t>მამუკა გულორდავა</t>
  </si>
  <si>
    <t>ზუგდიდი, ს. ჭკადუაში</t>
  </si>
  <si>
    <t>43.02.43.173</t>
  </si>
  <si>
    <t>62001012625</t>
  </si>
  <si>
    <t>მამუკა კოპალიანი</t>
  </si>
  <si>
    <t>ზუგდიდი, ს. კახათი, მ. კოსტავას ქ. N5</t>
  </si>
  <si>
    <t>43.17.44.021</t>
  </si>
  <si>
    <t>19001081063</t>
  </si>
  <si>
    <t>მამუკა ჩახაია</t>
  </si>
  <si>
    <t>ზუგდიდის მუნიციპალიტეტი, ს. ცაიში</t>
  </si>
  <si>
    <t>43.20.42.381</t>
  </si>
  <si>
    <t>19001041342</t>
  </si>
  <si>
    <t>მამუკა ჯიქია</t>
  </si>
  <si>
    <t>ზუგდიდი, დ. აღმაშენებლის ქ. N49</t>
  </si>
  <si>
    <t>43.31.67.098</t>
  </si>
  <si>
    <t>19001002885</t>
  </si>
  <si>
    <t>ირაკლი კორკელია</t>
  </si>
  <si>
    <t>ზუგდიდი,ს. კორცხელი, აკ. წერეთლის  ქ. N45</t>
  </si>
  <si>
    <t>43.03.42.101</t>
  </si>
  <si>
    <t>19001080468</t>
  </si>
  <si>
    <t>კახაბერ ესებუა</t>
  </si>
  <si>
    <t>ზუგდიდი, ლ. ბერიას ქ. N59</t>
  </si>
  <si>
    <t>43.31.53.196</t>
  </si>
  <si>
    <t>19001105419</t>
  </si>
  <si>
    <t>კიაზო კაკულია</t>
  </si>
  <si>
    <t>ზუგდიდი, ს. ახალაბასთუმანი</t>
  </si>
  <si>
    <t>43.15.41.004</t>
  </si>
  <si>
    <t>19001061410</t>
  </si>
  <si>
    <t>კლარა აბზიანიძე</t>
  </si>
  <si>
    <t>ზუგდიდი, თამარ მეფის ქ. N 18, ბ N 10</t>
  </si>
  <si>
    <t>43.32.01.033.01.010</t>
  </si>
  <si>
    <t>51001000046</t>
  </si>
  <si>
    <t>ლაშა ჯიქია</t>
  </si>
  <si>
    <t>ზუგდიდი, ს. ჩხორია, რუსთაველის ქ. N206</t>
  </si>
  <si>
    <t>43.01.43.022</t>
  </si>
  <si>
    <t>19001036378</t>
  </si>
  <si>
    <t>მირანდა შელია</t>
  </si>
  <si>
    <t>ზუგდიდი, ს. ოდიში, კ. გამსახურდიას  ქ. N 112</t>
  </si>
  <si>
    <t>43.08.41.483</t>
  </si>
  <si>
    <t>19001014281</t>
  </si>
  <si>
    <t>მურთაზი ბულია</t>
  </si>
  <si>
    <t xml:space="preserve">ზუგდიდი, ს. ცაიში </t>
  </si>
  <si>
    <t>43.20.44.070</t>
  </si>
  <si>
    <t>19001005693</t>
  </si>
  <si>
    <t>ნაზი დაგარგულია</t>
  </si>
  <si>
    <t>ზუგდიდი, გამარჯვების ქ. N106</t>
  </si>
  <si>
    <t>43.31.68.200</t>
  </si>
  <si>
    <t>19001076246</t>
  </si>
  <si>
    <t>ნანი რატია</t>
  </si>
  <si>
    <t>43.23.43.192</t>
  </si>
  <si>
    <t>62006042685</t>
  </si>
  <si>
    <t>ნარგიზა ქარდავა</t>
  </si>
  <si>
    <t>ზუგდიდი, თამარ მეფის ქ. N 23, არასაცხოვრებელი ფართი, სართ 1</t>
  </si>
  <si>
    <t>43.32.01.032.01.504</t>
  </si>
  <si>
    <t>19001057432</t>
  </si>
  <si>
    <t>მარინა ლოგუა</t>
  </si>
  <si>
    <t>ზუგდიდი,  ს. ორულუ</t>
  </si>
  <si>
    <t>43.27.41.134</t>
  </si>
  <si>
    <t>19001065272</t>
  </si>
  <si>
    <t>მედეა ლატარია</t>
  </si>
  <si>
    <t>ზუგდიდი, შ. რუსტაველის ქ. N 219</t>
  </si>
  <si>
    <t>43.31.58.607</t>
  </si>
  <si>
    <t>01030006344</t>
  </si>
  <si>
    <t>მილადა ქობალია</t>
  </si>
  <si>
    <t>ზუგდიდი, ს. ერგეტა</t>
  </si>
  <si>
    <t>43.28.42.171</t>
  </si>
  <si>
    <t>19001036554</t>
  </si>
  <si>
    <t>რამაზი კვარაცხელია</t>
  </si>
  <si>
    <t>ზუგდიდი, ს. დარჩელი</t>
  </si>
  <si>
    <t>43.25.02.980</t>
  </si>
  <si>
    <t>19001065692</t>
  </si>
  <si>
    <t>რობინ ზარქუა</t>
  </si>
  <si>
    <t>ზუგდიდი, სოხუმის ქ. N73</t>
  </si>
  <si>
    <t>43.34.01.161</t>
  </si>
  <si>
    <t>19001016349</t>
  </si>
  <si>
    <t>როინი ჭურღულია</t>
  </si>
  <si>
    <t>ზუგდიდი, ს. კორცხელი</t>
  </si>
  <si>
    <t>43.03.43.069</t>
  </si>
  <si>
    <t>19001000139</t>
  </si>
  <si>
    <t>რუსლან ბერაძე</t>
  </si>
  <si>
    <t>ზუგდიდი, სოხუმის ქ. N 97</t>
  </si>
  <si>
    <t>43.31.42.387</t>
  </si>
  <si>
    <t>19001088973</t>
  </si>
  <si>
    <t>რუსუდან ფარცვანია</t>
  </si>
  <si>
    <t>ზუგდიდი, ს. ტყაია, კ. გამსახურდიას ქ. N 25</t>
  </si>
  <si>
    <t>43.01.41.961</t>
  </si>
  <si>
    <t>19001028294</t>
  </si>
  <si>
    <t>ტაგუ მიქავა</t>
  </si>
  <si>
    <t>ზუგდიდი, ს. ოქტომბერი</t>
  </si>
  <si>
    <t>43.21.43.008</t>
  </si>
  <si>
    <t>19001023286</t>
  </si>
  <si>
    <t>ქეთო მორგოშია</t>
  </si>
  <si>
    <t>ზუგდიდი, ს. ყულიშკარი, დ. აღმაშენებლის ქ. N 18</t>
  </si>
  <si>
    <t>43.07.42.528</t>
  </si>
  <si>
    <t>19001032106</t>
  </si>
  <si>
    <t>ქრისტინა მაქაცარია</t>
  </si>
  <si>
    <t>43.18.41.031</t>
  </si>
  <si>
    <t>19001095946</t>
  </si>
  <si>
    <t>ცირა ხვიჩია</t>
  </si>
  <si>
    <t>ზუგდიდი, ს. ახალსოფელი</t>
  </si>
  <si>
    <t>43.11.45.404</t>
  </si>
  <si>
    <t>19001053766</t>
  </si>
  <si>
    <t>ციური სერგია</t>
  </si>
  <si>
    <t>43.21.01.505</t>
  </si>
  <si>
    <t>01024003269</t>
  </si>
  <si>
    <t>ციცინო ქირია</t>
  </si>
  <si>
    <t>ზუგდიდი, ს. ჯიხაშკარი</t>
  </si>
  <si>
    <t>43.05.41.195</t>
  </si>
  <si>
    <t>19001086569</t>
  </si>
  <si>
    <t>ხვიჩა ბენდელიანი</t>
  </si>
  <si>
    <t>43.03.41.152</t>
  </si>
  <si>
    <t>19001009445</t>
  </si>
  <si>
    <t>ნონა სონგულია</t>
  </si>
  <si>
    <t>43.25.45.593</t>
  </si>
  <si>
    <t>19001032028</t>
  </si>
  <si>
    <t>პლატონი კუკავა</t>
  </si>
  <si>
    <t>43.12.42.653</t>
  </si>
  <si>
    <t>19001016398</t>
  </si>
  <si>
    <t>ჟორა თოდუა</t>
  </si>
  <si>
    <t>მარნეული, ს. დამია-გეურარხი</t>
  </si>
  <si>
    <t>83.14.08.077</t>
  </si>
  <si>
    <t>1,5 თვე</t>
  </si>
  <si>
    <t>28001022082</t>
  </si>
  <si>
    <t>ელშან აბასოვი</t>
  </si>
  <si>
    <t>მარნეული, ს. კაჩაგანი</t>
  </si>
  <si>
    <t>83.11.06.899</t>
  </si>
  <si>
    <t>28001037773</t>
  </si>
  <si>
    <t>ზაბიტ ქაზიმოვი</t>
  </si>
  <si>
    <t>მარნეული, ს. საიმერლო</t>
  </si>
  <si>
    <t>83.04.05.605</t>
  </si>
  <si>
    <t>28001028855</t>
  </si>
  <si>
    <t>გიორგი შუბითიძე</t>
  </si>
  <si>
    <t>მარნეული, ს. ყიზილაჯლო</t>
  </si>
  <si>
    <t>83.01.14.615</t>
  </si>
  <si>
    <t>28001023083</t>
  </si>
  <si>
    <t>შაფაატ ჩირახოვი</t>
  </si>
  <si>
    <t>მარნეული, ს. თამარისი</t>
  </si>
  <si>
    <t>83.05.02.320</t>
  </si>
  <si>
    <t>28001052469</t>
  </si>
  <si>
    <t>მანანა ირემაშვილი</t>
  </si>
  <si>
    <t>მარნეული, სადახლოს ტერიტორიული ერთეული</t>
  </si>
  <si>
    <t>83.16.07.506</t>
  </si>
  <si>
    <t>28001019234</t>
  </si>
  <si>
    <t>ქამილ გარაბალოვი</t>
  </si>
  <si>
    <t>მარნეული, ს. კასუმლო</t>
  </si>
  <si>
    <t>83.12.14.263</t>
  </si>
  <si>
    <t>28001042341</t>
  </si>
  <si>
    <t>ფახრად ახმედოვი</t>
  </si>
  <si>
    <t>მარნეული, ს. წერეთელი</t>
  </si>
  <si>
    <t>83.04.08.768</t>
  </si>
  <si>
    <t>28001003974</t>
  </si>
  <si>
    <t>რომანი ტაბატაძე</t>
  </si>
  <si>
    <t>მარნეული, ს. ქეშალო</t>
  </si>
  <si>
    <t>83.06.10.272</t>
  </si>
  <si>
    <t>28001017427</t>
  </si>
  <si>
    <t>სამედ გაჯიევი</t>
  </si>
  <si>
    <t>მარნეული, ს. ბაიდარი</t>
  </si>
  <si>
    <t>83.07.07.218</t>
  </si>
  <si>
    <t>28001011356</t>
  </si>
  <si>
    <t>რამინ მეხრიბანოვი</t>
  </si>
  <si>
    <t>მარნეული, ს. შულავერი</t>
  </si>
  <si>
    <t>83.09.11.333</t>
  </si>
  <si>
    <t>61001034002</t>
  </si>
  <si>
    <t>ლია ჯაფარიძე</t>
  </si>
  <si>
    <t>მარნეული, ს. დაშტაფა</t>
  </si>
  <si>
    <t>83.08.11.618</t>
  </si>
  <si>
    <t>28001018467</t>
  </si>
  <si>
    <t>ვიდადი ჰასანოვი</t>
  </si>
  <si>
    <t>მარნეული, ს. ხოჯორნი</t>
  </si>
  <si>
    <t>83.18.06.080</t>
  </si>
  <si>
    <t>28001080069</t>
  </si>
  <si>
    <t>იზოლდა გაბოიანი</t>
  </si>
  <si>
    <t>მარნეული, ს. ალგეთი, ქ N8, სახლი N13</t>
  </si>
  <si>
    <t>83.03.24.035</t>
  </si>
  <si>
    <t>28001011590</t>
  </si>
  <si>
    <t>მუსა ნასიბოვი</t>
  </si>
  <si>
    <t>ახმეტა, ს. ქვემო ხალაწანი</t>
  </si>
  <si>
    <t>50.08.32.096</t>
  </si>
  <si>
    <t>08001003731</t>
  </si>
  <si>
    <t>ფეტიმათ ბაღაკაშვილი</t>
  </si>
  <si>
    <t>საგარეჯო, ს. უჯარმა, სართული 1</t>
  </si>
  <si>
    <t>55.16.53.130</t>
  </si>
  <si>
    <t>01001003782</t>
  </si>
  <si>
    <t>ივანე ყარყარაშვილი</t>
  </si>
  <si>
    <t>დაბა აბასთუმანი, ასათიანი ქ. N29, სართ. 1; ბინა N1</t>
  </si>
  <si>
    <t>61.11.03.173.01.001</t>
  </si>
  <si>
    <t>47001006723</t>
  </si>
  <si>
    <t>ზვიადი ჩილინგარაშვილი</t>
  </si>
  <si>
    <t>ჭიათურა, ნინოშვილის ქ. N 5</t>
  </si>
  <si>
    <t>38.10.36.004</t>
  </si>
  <si>
    <t>415589571</t>
  </si>
  <si>
    <t>შპს იმედი 2011</t>
  </si>
  <si>
    <t>ჭიათურა, სოფ. უსახელო</t>
  </si>
  <si>
    <t>38.16.43.411</t>
  </si>
  <si>
    <t>54001039907</t>
  </si>
  <si>
    <t>მურმან სამხარაძე</t>
  </si>
  <si>
    <t>ჭიათურა, ს. ხრეითი, მე-40 ქ. N 34</t>
  </si>
  <si>
    <t>38.01.35.003</t>
  </si>
  <si>
    <t>54001001648</t>
  </si>
  <si>
    <t>გელა მიქაცაძე</t>
  </si>
  <si>
    <t>ჭიათურა, ს. წირქვალი</t>
  </si>
  <si>
    <t>38.07.37.186</t>
  </si>
  <si>
    <t>54001021362</t>
  </si>
  <si>
    <t>ლალი ჭიტაძე</t>
  </si>
  <si>
    <t>ჭიათურა, ს. პერევისა</t>
  </si>
  <si>
    <t>38.11.40.210</t>
  </si>
  <si>
    <t>54001010872</t>
  </si>
  <si>
    <t>გიორგი ვაშაძე</t>
  </si>
  <si>
    <t>ჭიათურა, ს. კაცხი</t>
  </si>
  <si>
    <t>38.03.37.066</t>
  </si>
  <si>
    <t>54001044915</t>
  </si>
  <si>
    <t>თამაზი ჯაფარიძე</t>
  </si>
  <si>
    <t>ჭიათურა, ს. ზოდი</t>
  </si>
  <si>
    <t>38.09.32.042</t>
  </si>
  <si>
    <t>54001004010</t>
  </si>
  <si>
    <t>ნათელა გაფრინდაშვილი</t>
  </si>
  <si>
    <t>ჭიათურა, ს. სვერი</t>
  </si>
  <si>
    <t>38.12.02.638</t>
  </si>
  <si>
    <t>54001048579</t>
  </si>
  <si>
    <t>როინი ჯაფარიძე</t>
  </si>
  <si>
    <t>წყალტუბო, ს. ხომული</t>
  </si>
  <si>
    <t>29.09.31.082</t>
  </si>
  <si>
    <t>53001010540</t>
  </si>
  <si>
    <t>გენადი ფანცხავა</t>
  </si>
  <si>
    <t>29.09.35.374</t>
  </si>
  <si>
    <t>53001033459</t>
  </si>
  <si>
    <t>დიმიტრი ტყაბლაძე</t>
  </si>
  <si>
    <t>წყალტუბო, ს. გუმბრა</t>
  </si>
  <si>
    <t>29.09.43.203</t>
  </si>
  <si>
    <t>53001021354</t>
  </si>
  <si>
    <t>კობა გურეშიძე</t>
  </si>
  <si>
    <t>წყალტუბო, ს. ბანოჯა</t>
  </si>
  <si>
    <t>29.09.40.396</t>
  </si>
  <si>
    <t>53001042039</t>
  </si>
  <si>
    <t>მაკა ბალანჩივაძე</t>
  </si>
  <si>
    <t>29.09.43.045</t>
  </si>
  <si>
    <t>53001004349</t>
  </si>
  <si>
    <t>უშანგი ბზიკაძე</t>
  </si>
  <si>
    <t>თბილისი, ალ. პუშკინის ქ.N 13</t>
  </si>
  <si>
    <t>01.18.03.018.018.01.500</t>
  </si>
  <si>
    <t>01011035777</t>
  </si>
  <si>
    <t>ანა მოციქულაშვილი</t>
  </si>
  <si>
    <t>01031003898</t>
  </si>
  <si>
    <t>დავით მოციქულაშვილი</t>
  </si>
  <si>
    <t>ლაგოდეხი, სოფელი აფენი</t>
  </si>
  <si>
    <t>54.13.57.233</t>
  </si>
  <si>
    <t>ნოზაძე მალხაზ</t>
  </si>
  <si>
    <t>54.13.51.056</t>
  </si>
  <si>
    <t>20 დღე</t>
  </si>
  <si>
    <t>ქიმაძე შორენა</t>
  </si>
  <si>
    <t>ადიგენის მუნიციპალიტეტი, სოფელი არალი</t>
  </si>
  <si>
    <t>61.13.25.088</t>
  </si>
  <si>
    <t>აკოფაშვილი თამაზ</t>
  </si>
  <si>
    <t>მარტვილის მუნიციპალიტეტი, სოფელი კიწია</t>
  </si>
  <si>
    <t>41.18.33.114</t>
  </si>
  <si>
    <t>შულაია მურად</t>
  </si>
  <si>
    <t>მარტვილი, სოფელი კიწია</t>
  </si>
  <si>
    <t>41.18.32.059</t>
  </si>
  <si>
    <t>წიფურია ეკა</t>
  </si>
  <si>
    <t>ქ. ზუგდიდი, ზ. გამსახურდიას გამზ. #1</t>
  </si>
  <si>
    <t>43,31,49,176</t>
  </si>
  <si>
    <t>1 დღე</t>
  </si>
  <si>
    <t>სსიპ დადიანების სასახლეთა ისტორიულ-არქიტექტურული მუზეუმი</t>
  </si>
  <si>
    <t>ქ. თბილისი, მთაწმინდის პარკი</t>
  </si>
  <si>
    <t>01.15.06.001.057</t>
  </si>
  <si>
    <t>შპს ჯეო პარკინგ</t>
  </si>
  <si>
    <t>01.15.08.004.003</t>
  </si>
  <si>
    <t>შპს თბილისი პარკი</t>
  </si>
  <si>
    <t>ქ. თბილისი ნინოშვილის ქ. #8</t>
  </si>
  <si>
    <t>სს ნინო</t>
  </si>
  <si>
    <t>ქ. ზუგდიდი, იონა მეუნარგიას ქ. #6</t>
  </si>
  <si>
    <t>43.31.55.084</t>
  </si>
  <si>
    <t>ა(ა)იპ ზუგდიდის მუნიციპალიტეტის მოსწავლე - ახალგაზრდობის განვითარების სასახლე</t>
  </si>
  <si>
    <t>ქ. თბილისი, სტანისლავსკის #5</t>
  </si>
  <si>
    <t>01.13.05.003.013</t>
  </si>
  <si>
    <t>შპს მზე 2008</t>
  </si>
  <si>
    <t>ქ. თბილისი, აკაკი წერეთლისგამზ. #2</t>
  </si>
  <si>
    <t>01.13.07.019.028</t>
  </si>
  <si>
    <t>შპს დინამო არენა</t>
  </si>
  <si>
    <t>ქ. თბილისი, ბოტანიკურის ქ. #1</t>
  </si>
  <si>
    <t>01.18.02.001.017</t>
  </si>
  <si>
    <t>ა(ა)იპ საქართველოს ეროვნული ბოტანიკური ბაღი</t>
  </si>
  <si>
    <t>01.15.04.004.051</t>
  </si>
  <si>
    <t>შპს ჯორჯიან ჰოტელ მენეჯმენტი</t>
  </si>
  <si>
    <t>ქ. ზუგდიდი, ზვიად გამსახურდიას გამზირი #28</t>
  </si>
  <si>
    <t>43.31.55.210.02.516</t>
  </si>
  <si>
    <t>ა(ა)იპ ზუგდიდის მუნიციპალიტეტის - ხელოვნების და კულტურის განვითარების ცენტრი</t>
  </si>
  <si>
    <t>ქ. ოზურგეთი, გ. ეპისკოპოსის ქ. #9</t>
  </si>
  <si>
    <t>26.26.02.633</t>
  </si>
  <si>
    <t>სსიპ საქართველოს ფოლკლორის სახელმწიფო ცენტრი</t>
  </si>
  <si>
    <t>ბათუმი, ეგნატე ნინოშვილის 1</t>
  </si>
  <si>
    <t>05.21.03.006</t>
  </si>
  <si>
    <t>შპს არგო მენეჯმენტი</t>
  </si>
  <si>
    <t>06,02,2016</t>
  </si>
  <si>
    <t>მერსედეს-ბენცი</t>
  </si>
  <si>
    <t>2008</t>
  </si>
  <si>
    <t>AK282AS</t>
  </si>
  <si>
    <t>02001016326</t>
  </si>
  <si>
    <t>ზვიად  ჩაგანავა</t>
  </si>
  <si>
    <t>მიკრო-ავტობუსი</t>
  </si>
  <si>
    <t>TST315</t>
  </si>
  <si>
    <t>02001014653</t>
  </si>
  <si>
    <t>სიმონ  ვაჩეიშვილი</t>
  </si>
  <si>
    <t>GN041NG</t>
  </si>
  <si>
    <t>02001002729</t>
  </si>
  <si>
    <t>კონსტანტინე თოფურია</t>
  </si>
  <si>
    <t>დო-ჯი</t>
  </si>
  <si>
    <t xml:space="preserve">სპრინტერი 2 500 </t>
  </si>
  <si>
    <t>2006</t>
  </si>
  <si>
    <t>ZZ018QZ</t>
  </si>
  <si>
    <t>02001018060</t>
  </si>
  <si>
    <t>თეიმურაზ  კვიტაშვილი</t>
  </si>
  <si>
    <t>2003</t>
  </si>
  <si>
    <t>GGS724</t>
  </si>
  <si>
    <t>62006062043</t>
  </si>
  <si>
    <t>ზვიად  სირგინავა</t>
  </si>
  <si>
    <t>CDI-308</t>
  </si>
  <si>
    <t>2000</t>
  </si>
  <si>
    <t>MU001RA</t>
  </si>
  <si>
    <t>02001014421</t>
  </si>
  <si>
    <t>მურად  გუგუშვილი</t>
  </si>
  <si>
    <t>2009</t>
  </si>
  <si>
    <t>NG38GN</t>
  </si>
  <si>
    <t>37001006530</t>
  </si>
  <si>
    <t>ნუგზარ  ცომაია</t>
  </si>
  <si>
    <t>BB882II</t>
  </si>
  <si>
    <t>02001000158</t>
  </si>
  <si>
    <t>მირიან  კალანდაძე</t>
  </si>
  <si>
    <t>413CDI</t>
  </si>
  <si>
    <t>TE111GI</t>
  </si>
  <si>
    <t>02001005830</t>
  </si>
  <si>
    <t>მამუკა ვაჩეიშვილი</t>
  </si>
  <si>
    <t>ფორდი, ტრანზიტი</t>
  </si>
  <si>
    <t>WQW880</t>
  </si>
  <si>
    <t>02001002527</t>
  </si>
  <si>
    <t>გოჩა  თედორაძე</t>
  </si>
  <si>
    <t>1996</t>
  </si>
  <si>
    <t>GML393</t>
  </si>
  <si>
    <t>422717242</t>
  </si>
  <si>
    <t>შპს ადიგენის ავტოსატრანსპორტო საწარმო 2</t>
  </si>
  <si>
    <t>AA723YY</t>
  </si>
  <si>
    <t>AN024DR</t>
  </si>
  <si>
    <t>WW819DD</t>
  </si>
  <si>
    <t>ZS788SS</t>
  </si>
  <si>
    <t>2002</t>
  </si>
  <si>
    <t>JGJ347</t>
  </si>
  <si>
    <t>XLX550</t>
  </si>
  <si>
    <t>JMJ546</t>
  </si>
  <si>
    <t>1990</t>
  </si>
  <si>
    <t>UNU761</t>
  </si>
  <si>
    <t>NC322CN</t>
  </si>
  <si>
    <t>19998</t>
  </si>
  <si>
    <t>UNU453</t>
  </si>
  <si>
    <t>INI248</t>
  </si>
  <si>
    <t>GOC666</t>
  </si>
  <si>
    <t>FF2871GG</t>
  </si>
  <si>
    <t>OPO816</t>
  </si>
  <si>
    <t>VDV308</t>
  </si>
  <si>
    <t>DQD529</t>
  </si>
  <si>
    <t>FGF059</t>
  </si>
  <si>
    <t>FLL676</t>
  </si>
  <si>
    <t>FORD</t>
  </si>
  <si>
    <t>TRANSIT 150 LTD</t>
  </si>
  <si>
    <t>DA700MO</t>
  </si>
  <si>
    <t>04001001618</t>
  </si>
  <si>
    <t>დავით მომცელიძე</t>
  </si>
  <si>
    <t>MERSEDES-BENZ</t>
  </si>
  <si>
    <t>SPRINTER 412 D</t>
  </si>
  <si>
    <t>AM787OO</t>
  </si>
  <si>
    <t>04001010575</t>
  </si>
  <si>
    <t>ამირან დათუსანი</t>
  </si>
  <si>
    <t>SPRINTER</t>
  </si>
  <si>
    <t>CC989TT</t>
  </si>
  <si>
    <t>223105253</t>
  </si>
  <si>
    <t>შპს ექსპრესი777</t>
  </si>
  <si>
    <t>ST857TS</t>
  </si>
  <si>
    <t>QF077FQ</t>
  </si>
  <si>
    <t>TRANSIT</t>
  </si>
  <si>
    <t>NWN668</t>
  </si>
  <si>
    <t>LWL414</t>
  </si>
  <si>
    <t>WCW583</t>
  </si>
  <si>
    <t>2005</t>
  </si>
  <si>
    <t>RV388VR</t>
  </si>
  <si>
    <t>LIK723</t>
  </si>
  <si>
    <t>DT291TD</t>
  </si>
  <si>
    <t>QQ117QC</t>
  </si>
  <si>
    <t>SZ411ZZ</t>
  </si>
  <si>
    <t>LOO432</t>
  </si>
  <si>
    <t>1998</t>
  </si>
  <si>
    <t>LE404RI</t>
  </si>
  <si>
    <t>QQ507VQ</t>
  </si>
  <si>
    <t>DZ002IA</t>
  </si>
  <si>
    <t>ვენი</t>
  </si>
  <si>
    <t xml:space="preserve">mersedes </t>
  </si>
  <si>
    <t>spirnter 906KA35</t>
  </si>
  <si>
    <t>SC032SS</t>
  </si>
  <si>
    <t>07001017970</t>
  </si>
  <si>
    <t>მერაბი აბულაძე</t>
  </si>
  <si>
    <t>mersedes -benz</t>
  </si>
  <si>
    <t>spirnter 311</t>
  </si>
  <si>
    <t>CG790GC</t>
  </si>
  <si>
    <t>62001012444</t>
  </si>
  <si>
    <t>გრიგორი წურწუმია</t>
  </si>
  <si>
    <t>311CDI</t>
  </si>
  <si>
    <t>SC035SS</t>
  </si>
  <si>
    <t>07001040301</t>
  </si>
  <si>
    <t>გიორგი მელიქიძე</t>
  </si>
  <si>
    <t xml:space="preserve">spirnter </t>
  </si>
  <si>
    <t>QQ284XX</t>
  </si>
  <si>
    <t>61005002273</t>
  </si>
  <si>
    <t>ავთო კოჩალიძე</t>
  </si>
  <si>
    <t>JJ889II</t>
  </si>
  <si>
    <t>07001004826</t>
  </si>
  <si>
    <t>ლევანი მიქელაძე</t>
  </si>
  <si>
    <t>ford</t>
  </si>
  <si>
    <t>transit</t>
  </si>
  <si>
    <t>2004</t>
  </si>
  <si>
    <t>AS815SA</t>
  </si>
  <si>
    <t>07001031738</t>
  </si>
  <si>
    <t>ნუგზარ შავაძე</t>
  </si>
  <si>
    <t xml:space="preserve">MITSUBISHI </t>
  </si>
  <si>
    <t>ROSA</t>
  </si>
  <si>
    <t>SZ-963-SS</t>
  </si>
  <si>
    <t>224090917</t>
  </si>
  <si>
    <t>შპს ჯეოტივი</t>
  </si>
  <si>
    <t>COASTER</t>
  </si>
  <si>
    <t>2013</t>
  </si>
  <si>
    <t>FFT-563</t>
  </si>
  <si>
    <t>SZ-962-SS</t>
  </si>
  <si>
    <t>SZ-961-SS</t>
  </si>
  <si>
    <t>BB853OB</t>
  </si>
  <si>
    <t xml:space="preserve">TOYOTA </t>
  </si>
  <si>
    <t>2012</t>
  </si>
  <si>
    <t>BB083OB</t>
  </si>
  <si>
    <t>SZ964SS</t>
  </si>
  <si>
    <t>SZ965SS</t>
  </si>
  <si>
    <t>OTOKAR</t>
  </si>
  <si>
    <t>II114YY</t>
  </si>
  <si>
    <t>ვენი/Van</t>
  </si>
  <si>
    <t xml:space="preserve">FORD </t>
  </si>
  <si>
    <t>TRANZIT 100</t>
  </si>
  <si>
    <t>YTY710</t>
  </si>
  <si>
    <t>08001026325</t>
  </si>
  <si>
    <t>თემური ქიბროწაშვილი</t>
  </si>
  <si>
    <t>MERSEDERS-BENZ</t>
  </si>
  <si>
    <t>BE050LA</t>
  </si>
  <si>
    <t>08001008300</t>
  </si>
  <si>
    <t>ზურაბ ვარდოშვილი</t>
  </si>
  <si>
    <t>RTR 446</t>
  </si>
  <si>
    <t>08001017996</t>
  </si>
  <si>
    <t>პაატა შათირიშვილი</t>
  </si>
  <si>
    <t xml:space="preserve">TRANZIT </t>
  </si>
  <si>
    <t>NUK 917</t>
  </si>
  <si>
    <t>08001008907</t>
  </si>
  <si>
    <t>ალექსანდრე ჯიჩოევი</t>
  </si>
  <si>
    <t>MITSUBISHI</t>
  </si>
  <si>
    <t>DELIKA</t>
  </si>
  <si>
    <t>YY566VV</t>
  </si>
  <si>
    <t>08001006036</t>
  </si>
  <si>
    <t>ლევანი  ხორბალელი</t>
  </si>
  <si>
    <t xml:space="preserve">ავტობუსი </t>
  </si>
  <si>
    <t xml:space="preserve">მერსედესი </t>
  </si>
  <si>
    <t xml:space="preserve">სპრინტერი </t>
  </si>
  <si>
    <t>RO512MA</t>
  </si>
  <si>
    <t>შპს აჭარტრანსრეგულირება</t>
  </si>
  <si>
    <t>XX012AA</t>
  </si>
  <si>
    <t>HB239BH</t>
  </si>
  <si>
    <t>UU471BB</t>
  </si>
  <si>
    <t>NNH429</t>
  </si>
  <si>
    <t>PO022OP</t>
  </si>
  <si>
    <t>დოჯი</t>
  </si>
  <si>
    <t>AN104DR</t>
  </si>
  <si>
    <t>2014</t>
  </si>
  <si>
    <t>KO888BU</t>
  </si>
  <si>
    <t>VV994OO</t>
  </si>
  <si>
    <t>MA003XO</t>
  </si>
  <si>
    <t>BB636NN</t>
  </si>
  <si>
    <t>CN039NC</t>
  </si>
  <si>
    <t>XXY729</t>
  </si>
  <si>
    <t>DE919ET</t>
  </si>
  <si>
    <t>TU007RM</t>
  </si>
  <si>
    <t>GG949TT</t>
  </si>
  <si>
    <t>SGG367</t>
  </si>
  <si>
    <t>XO009ZR</t>
  </si>
  <si>
    <t>OO575OK</t>
  </si>
  <si>
    <t>VD978DV</t>
  </si>
  <si>
    <t>AT510ES</t>
  </si>
  <si>
    <t>XK021KX</t>
  </si>
  <si>
    <t>AS055LN</t>
  </si>
  <si>
    <t>ZO003ID</t>
  </si>
  <si>
    <t>OO812DO</t>
  </si>
  <si>
    <t>ფოლცვაგენი</t>
  </si>
  <si>
    <t xml:space="preserve">გრაფტერი </t>
  </si>
  <si>
    <t>ZO002ID</t>
  </si>
  <si>
    <t>DD924FF</t>
  </si>
  <si>
    <t>NN012KK</t>
  </si>
  <si>
    <t>GG643PP</t>
  </si>
  <si>
    <t>JJ704LL</t>
  </si>
  <si>
    <t>VA428IA</t>
  </si>
  <si>
    <t>ZM002EB</t>
  </si>
  <si>
    <t>KO300RI</t>
  </si>
  <si>
    <t>AN039RI</t>
  </si>
  <si>
    <t>GU421UG</t>
  </si>
  <si>
    <t>OFO370</t>
  </si>
  <si>
    <t>BB380CC</t>
  </si>
  <si>
    <t>JM777AT</t>
  </si>
  <si>
    <t>RR506MM</t>
  </si>
  <si>
    <t>GU797UG</t>
  </si>
  <si>
    <t>GG094HH</t>
  </si>
  <si>
    <t>TT364ZZ</t>
  </si>
  <si>
    <t>RM305MR</t>
  </si>
  <si>
    <t>GU309UG</t>
  </si>
  <si>
    <t>ZP970PZ</t>
  </si>
  <si>
    <t>ZBM100</t>
  </si>
  <si>
    <t>CN516NC</t>
  </si>
  <si>
    <t>ND239ND</t>
  </si>
  <si>
    <t>TB267BT</t>
  </si>
  <si>
    <t>LT161TL</t>
  </si>
  <si>
    <t>SPRINTER 312 D</t>
  </si>
  <si>
    <t>DUD 082</t>
  </si>
  <si>
    <t>225052224</t>
  </si>
  <si>
    <t>სს ბაღდათის ავტოსატრანსპორტო საწარმო</t>
  </si>
  <si>
    <t>SPRINTER 302</t>
  </si>
  <si>
    <t>LG 252 GL</t>
  </si>
  <si>
    <t xml:space="preserve">SPRINTER 312 </t>
  </si>
  <si>
    <t>BTB 123</t>
  </si>
  <si>
    <t>SPRINTER 312 2.9D</t>
  </si>
  <si>
    <t>MM 893 ML</t>
  </si>
  <si>
    <t>SPRINTER 302 D</t>
  </si>
  <si>
    <t>TT 946 TQ</t>
  </si>
  <si>
    <t>SPRINTER 308</t>
  </si>
  <si>
    <t>CE 500 ZO</t>
  </si>
  <si>
    <t>KO 500 XO</t>
  </si>
  <si>
    <t>PKP 757</t>
  </si>
  <si>
    <t>LCL 608</t>
  </si>
  <si>
    <t>SPRINTER 310 D</t>
  </si>
  <si>
    <t>SS 930 BB</t>
  </si>
  <si>
    <t>ivan A07A41</t>
  </si>
  <si>
    <t>"ივან-ტატა"</t>
  </si>
  <si>
    <t>XIX - 665</t>
  </si>
  <si>
    <t>425358409</t>
  </si>
  <si>
    <t xml:space="preserve">  შპს ბოლნისის მუნიციპალური ტრანპორტის სამსახური</t>
  </si>
  <si>
    <t>'მერსედეს ბენცი"</t>
  </si>
  <si>
    <t>XC415CX</t>
  </si>
  <si>
    <t>NN842VV</t>
  </si>
  <si>
    <t>LLC - 061</t>
  </si>
  <si>
    <t>DYD - 441</t>
  </si>
  <si>
    <t>მინივენი</t>
  </si>
  <si>
    <t>MRECEDES</t>
  </si>
  <si>
    <t>VIANO</t>
  </si>
  <si>
    <t>TQ317QT</t>
  </si>
  <si>
    <t>11001019015</t>
  </si>
  <si>
    <t>გივი ბერუაშვილი</t>
  </si>
  <si>
    <t>ISIS</t>
  </si>
  <si>
    <t>SS211FF</t>
  </si>
  <si>
    <t>11001007229</t>
  </si>
  <si>
    <t>გიორგი კვირკველია</t>
  </si>
  <si>
    <t>VOLKSWAGEN</t>
  </si>
  <si>
    <t>CRAFTER</t>
  </si>
  <si>
    <t>JO123RJ</t>
  </si>
  <si>
    <t>11001011069</t>
  </si>
  <si>
    <t>გიორგი ჩადუნელი</t>
  </si>
  <si>
    <t>mercedes</t>
  </si>
  <si>
    <t>IID 762</t>
  </si>
  <si>
    <t>416303048</t>
  </si>
  <si>
    <t>შპს ჟღენტი და ტრანსკომპანია</t>
  </si>
  <si>
    <t>PAF 200</t>
  </si>
  <si>
    <t>AA 800 GC</t>
  </si>
  <si>
    <t>BT 345 BT</t>
  </si>
  <si>
    <t>CTC 101</t>
  </si>
  <si>
    <t>GOG 956</t>
  </si>
  <si>
    <t>TOO 300</t>
  </si>
  <si>
    <t>WCW 448</t>
  </si>
  <si>
    <t>GE 601 MO</t>
  </si>
  <si>
    <t>AP 005 PA</t>
  </si>
  <si>
    <t>MRD 100</t>
  </si>
  <si>
    <t>KPH 100</t>
  </si>
  <si>
    <t>HAH 360</t>
  </si>
  <si>
    <t>BP 026 BP</t>
  </si>
  <si>
    <t>WW 456 DD</t>
  </si>
  <si>
    <t>OO 572 OC</t>
  </si>
  <si>
    <t>GCG 784</t>
  </si>
  <si>
    <t>GKG 601</t>
  </si>
  <si>
    <t>BBD 784</t>
  </si>
  <si>
    <t>MH 367 XX</t>
  </si>
  <si>
    <t>VOLKWAGEN</t>
  </si>
  <si>
    <t>QQ184QD</t>
  </si>
  <si>
    <t>417881046</t>
  </si>
  <si>
    <t>შპს ბუქო777</t>
  </si>
  <si>
    <t>LE900QS</t>
  </si>
  <si>
    <t>MERSEDE-BENZ</t>
  </si>
  <si>
    <t>SPRINERI</t>
  </si>
  <si>
    <t>UOU248</t>
  </si>
  <si>
    <t>EL423EL</t>
  </si>
  <si>
    <t>ID566DD</t>
  </si>
  <si>
    <t>QQ113CC</t>
  </si>
  <si>
    <t>JJ393II</t>
  </si>
  <si>
    <t>2010D</t>
  </si>
  <si>
    <t>II198QQ</t>
  </si>
  <si>
    <t>21OKB</t>
  </si>
  <si>
    <t>FHF378</t>
  </si>
  <si>
    <t>TRNASIT100LB</t>
  </si>
  <si>
    <t>AB375BA</t>
  </si>
  <si>
    <t>ALL848</t>
  </si>
  <si>
    <t>ID696DD</t>
  </si>
  <si>
    <t>TH711HT</t>
  </si>
  <si>
    <t>AC753CA</t>
  </si>
  <si>
    <t>CD966DC</t>
  </si>
  <si>
    <t>208CDI</t>
  </si>
  <si>
    <t>BC530BD</t>
  </si>
  <si>
    <t>QQ296CC</t>
  </si>
  <si>
    <t>308D-K</t>
  </si>
  <si>
    <t>BS746BS</t>
  </si>
  <si>
    <t>308D</t>
  </si>
  <si>
    <t>CA500CI</t>
  </si>
  <si>
    <t>GI909AS</t>
  </si>
  <si>
    <t>AA223AW</t>
  </si>
  <si>
    <t>QQ401CC</t>
  </si>
  <si>
    <t>GW196WG</t>
  </si>
  <si>
    <t>SE999XN</t>
  </si>
  <si>
    <t>QQ690TT</t>
  </si>
  <si>
    <t>LAC200</t>
  </si>
  <si>
    <t>AR310PP</t>
  </si>
  <si>
    <t>VNV385</t>
  </si>
  <si>
    <t>QQ446ZZ</t>
  </si>
  <si>
    <t>316CDI</t>
  </si>
  <si>
    <t>LL649LO</t>
  </si>
  <si>
    <t>LLJ779</t>
  </si>
  <si>
    <t>312D</t>
  </si>
  <si>
    <t>WE777VL</t>
  </si>
  <si>
    <t>II690JJ</t>
  </si>
  <si>
    <t>AK540KA</t>
  </si>
  <si>
    <t>II453VV</t>
  </si>
  <si>
    <t>408D</t>
  </si>
  <si>
    <t>1991</t>
  </si>
  <si>
    <t>YYV460</t>
  </si>
  <si>
    <t>208D</t>
  </si>
  <si>
    <t>AA902PP</t>
  </si>
  <si>
    <t>JN777DO</t>
  </si>
  <si>
    <t>DTO350</t>
  </si>
  <si>
    <t>II228LL</t>
  </si>
  <si>
    <t>814D</t>
  </si>
  <si>
    <t>CC507II</t>
  </si>
  <si>
    <t>QV946VQ</t>
  </si>
  <si>
    <t>709D</t>
  </si>
  <si>
    <t>AS100KL</t>
  </si>
  <si>
    <t>AC057CA</t>
  </si>
  <si>
    <t>CC246CD</t>
  </si>
  <si>
    <t>CQ778QC</t>
  </si>
  <si>
    <t>CC764CD</t>
  </si>
  <si>
    <t>VBV915</t>
  </si>
  <si>
    <t>IA001SH</t>
  </si>
  <si>
    <t>TRANSIT 100 L</t>
  </si>
  <si>
    <t>GG456RR</t>
  </si>
  <si>
    <t>13001034366</t>
  </si>
  <si>
    <t>ნიკა რუაძე</t>
  </si>
  <si>
    <t>FPRD</t>
  </si>
  <si>
    <t>TRANSIT 2.5 D</t>
  </si>
  <si>
    <t>NJN028</t>
  </si>
  <si>
    <t>13001042543</t>
  </si>
  <si>
    <t>ფირუზი რუაძე</t>
  </si>
  <si>
    <t>TRANSIT 100 LTD</t>
  </si>
  <si>
    <t>KK120XX</t>
  </si>
  <si>
    <t>13001049175</t>
  </si>
  <si>
    <t>დავითი ამონაშვილი</t>
  </si>
  <si>
    <t>410 D</t>
  </si>
  <si>
    <t>ME010SS</t>
  </si>
  <si>
    <t>13001045233</t>
  </si>
  <si>
    <t>ალექსანდრე ჭანყოშვილი</t>
  </si>
  <si>
    <t>312 D</t>
  </si>
  <si>
    <t>WW966WM</t>
  </si>
  <si>
    <t>13001050538</t>
  </si>
  <si>
    <t>გია ნიკოლაიშვილი</t>
  </si>
  <si>
    <t>TRANSIT 100 LD</t>
  </si>
  <si>
    <t>ZH188HZ</t>
  </si>
  <si>
    <t>ზურიკო იაკობიშვილი</t>
  </si>
  <si>
    <t>SAK425</t>
  </si>
  <si>
    <t>შალვა გორაშვილი</t>
  </si>
  <si>
    <t>TRANSIT 150 L</t>
  </si>
  <si>
    <t>SS199CC</t>
  </si>
  <si>
    <t>14001011703</t>
  </si>
  <si>
    <t>გელა ქისტაური</t>
  </si>
  <si>
    <t>HH843JJ</t>
  </si>
  <si>
    <t>15001003135</t>
  </si>
  <si>
    <t>ლერი მახნიაშვილი</t>
  </si>
  <si>
    <t>AL077XN</t>
  </si>
  <si>
    <t>15001000892</t>
  </si>
  <si>
    <t>აკიფ კაზიმოვი</t>
  </si>
  <si>
    <t>PQP601</t>
  </si>
  <si>
    <t>15001002930</t>
  </si>
  <si>
    <t>ილკინ ვალიევი</t>
  </si>
  <si>
    <t>RH889HR</t>
  </si>
  <si>
    <t>15001011763</t>
  </si>
  <si>
    <t>თამაზ მიქელაძე</t>
  </si>
  <si>
    <t>TB007RZ</t>
  </si>
  <si>
    <t>15001001594</t>
  </si>
  <si>
    <t>ტაბრიზ ორუჯოვი</t>
  </si>
  <si>
    <t>TRANZIT</t>
  </si>
  <si>
    <t>FT866TF</t>
  </si>
  <si>
    <t>15001021507</t>
  </si>
  <si>
    <t>ფამილ მირზაევი</t>
  </si>
  <si>
    <t>412D</t>
  </si>
  <si>
    <t>XOZ-200</t>
  </si>
  <si>
    <t>16001001965</t>
  </si>
  <si>
    <t>გიორგი ხოზორაშვილი</t>
  </si>
  <si>
    <t>310D</t>
  </si>
  <si>
    <t>BM-889-BM</t>
  </si>
  <si>
    <t>16001010906</t>
  </si>
  <si>
    <t>მამუკა ვარსიმაშვილი</t>
  </si>
  <si>
    <t>JJ170HH</t>
  </si>
  <si>
    <t>16001007867</t>
  </si>
  <si>
    <t>ზეზვა ივანიაშვილი</t>
  </si>
  <si>
    <t>WW680YY</t>
  </si>
  <si>
    <t>16001004710</t>
  </si>
  <si>
    <t>გიორგი ლალიაშვილი</t>
  </si>
  <si>
    <t>WW982RR</t>
  </si>
  <si>
    <t>16001012803</t>
  </si>
  <si>
    <t>არსენ  მელიქიშვილი</t>
  </si>
  <si>
    <t>AMF777</t>
  </si>
  <si>
    <t>17001014200</t>
  </si>
  <si>
    <t>ამირან მეფარიშვილი</t>
  </si>
  <si>
    <t>609 D</t>
  </si>
  <si>
    <t>PA700TL</t>
  </si>
  <si>
    <t>60001000224</t>
  </si>
  <si>
    <t>პაატა ხურციძე</t>
  </si>
  <si>
    <t>SPRINTER 413 CDI</t>
  </si>
  <si>
    <t>SU700XY</t>
  </si>
  <si>
    <t>17001010028</t>
  </si>
  <si>
    <t>სულხან როხვაძე</t>
  </si>
  <si>
    <t>მერსედეს ბენცი</t>
  </si>
  <si>
    <t>FZF 698</t>
  </si>
  <si>
    <t>OO 988 OJ</t>
  </si>
  <si>
    <t>MI 100 HA</t>
  </si>
  <si>
    <t>XS 888 KI</t>
  </si>
  <si>
    <t>XX 803 KK</t>
  </si>
  <si>
    <t>OQ 789 QO</t>
  </si>
  <si>
    <t>LL 983 MH</t>
  </si>
  <si>
    <t>NNE 936</t>
  </si>
  <si>
    <t>ZLZ 665</t>
  </si>
  <si>
    <t>BB 436 OO</t>
  </si>
  <si>
    <t>LL 133 MM</t>
  </si>
  <si>
    <t>DA 664 TO</t>
  </si>
  <si>
    <t>GE 242 NO</t>
  </si>
  <si>
    <t>LL 840 NH</t>
  </si>
  <si>
    <t>XSO 777</t>
  </si>
  <si>
    <t xml:space="preserve">SA 777 HR </t>
  </si>
  <si>
    <t>MB 111 SI</t>
  </si>
  <si>
    <t>SP 111 RD</t>
  </si>
  <si>
    <t>ZU-700-RT</t>
  </si>
  <si>
    <t>GG-018-VV</t>
  </si>
  <si>
    <t>CC-508-VV</t>
  </si>
  <si>
    <t>CQ-585-QC</t>
  </si>
  <si>
    <t>AT-960-TA</t>
  </si>
  <si>
    <t>BB-835-BF</t>
  </si>
  <si>
    <t>AD-810-AA</t>
  </si>
  <si>
    <t>LLC036</t>
  </si>
  <si>
    <t>19001013796</t>
  </si>
  <si>
    <t>ნუკრი შელია</t>
  </si>
  <si>
    <t>IUR772</t>
  </si>
  <si>
    <t>19001077760</t>
  </si>
  <si>
    <t>იურა წურწუმია</t>
  </si>
  <si>
    <t>SPRINTER416CDI</t>
  </si>
  <si>
    <t>WW631WX</t>
  </si>
  <si>
    <t>19001032641</t>
  </si>
  <si>
    <t>სევერიანე  გაბისონია</t>
  </si>
  <si>
    <t>SM586MS</t>
  </si>
  <si>
    <t>19001023398</t>
  </si>
  <si>
    <t>ალექსი ფიფია</t>
  </si>
  <si>
    <t>TRANZIT 25 D</t>
  </si>
  <si>
    <t>SS350EE</t>
  </si>
  <si>
    <t>19001049675</t>
  </si>
  <si>
    <t>სოსო გაბედავა</t>
  </si>
  <si>
    <t>SPRINTER312 D</t>
  </si>
  <si>
    <t>IM451ER</t>
  </si>
  <si>
    <t>19001081878</t>
  </si>
  <si>
    <t>ჯონი  მიქანძე</t>
  </si>
  <si>
    <t>SS546SD</t>
  </si>
  <si>
    <t>19001021486</t>
  </si>
  <si>
    <t>კობა ფარცვანია</t>
  </si>
  <si>
    <t>SPRINTER311CDI</t>
  </si>
  <si>
    <t>TT412CC</t>
  </si>
  <si>
    <t>19001073507</t>
  </si>
  <si>
    <t>ჯემალი ბენდელიანი</t>
  </si>
  <si>
    <t>150 LD</t>
  </si>
  <si>
    <t>NBN180</t>
  </si>
  <si>
    <t>19001028909</t>
  </si>
  <si>
    <t>ვლადიმერი ჭიჭინაძე</t>
  </si>
  <si>
    <t>SPRINTER 906 KA 35</t>
  </si>
  <si>
    <t>VP780PP</t>
  </si>
  <si>
    <t>19001001128</t>
  </si>
  <si>
    <t>ნიკოლოზ გოგოხია</t>
  </si>
  <si>
    <t>BQ544BQ</t>
  </si>
  <si>
    <t>19001025152</t>
  </si>
  <si>
    <t>რამაზი  ბიგვავა</t>
  </si>
  <si>
    <t>PRP741</t>
  </si>
  <si>
    <t>19001031101</t>
  </si>
  <si>
    <t>კახაბერი ნინუა</t>
  </si>
  <si>
    <t>GGP494</t>
  </si>
  <si>
    <t>ლუიზა კვარაცხელია</t>
  </si>
  <si>
    <t>PP080RR</t>
  </si>
  <si>
    <t>19001009963</t>
  </si>
  <si>
    <t>როლანდ პაჭკორია</t>
  </si>
  <si>
    <t>SSE510</t>
  </si>
  <si>
    <t>19001087470</t>
  </si>
  <si>
    <t>თემურ  აბსავა</t>
  </si>
  <si>
    <t>CE100RE</t>
  </si>
  <si>
    <t>19001060581</t>
  </si>
  <si>
    <t>მერაბ  კოდუა</t>
  </si>
  <si>
    <t>LT 35</t>
  </si>
  <si>
    <t>SA022BA</t>
  </si>
  <si>
    <t>19001081173</t>
  </si>
  <si>
    <t>ლევან კაკულია</t>
  </si>
  <si>
    <t>DODGE</t>
  </si>
  <si>
    <t>SPRINTER 3500</t>
  </si>
  <si>
    <t>LAI530</t>
  </si>
  <si>
    <t>19001034949</t>
  </si>
  <si>
    <t>ზაზა კვარაცხელია</t>
  </si>
  <si>
    <t>SPRINTER212.2</t>
  </si>
  <si>
    <t>VJV427</t>
  </si>
  <si>
    <t>19001037901</t>
  </si>
  <si>
    <t>გელა ბუკია</t>
  </si>
  <si>
    <t>212 D-KA</t>
  </si>
  <si>
    <t>EE170FF</t>
  </si>
  <si>
    <t>19001091758</t>
  </si>
  <si>
    <t>ბექა  კუტალია</t>
  </si>
  <si>
    <t>903.6 KA</t>
  </si>
  <si>
    <t>PA777RH</t>
  </si>
  <si>
    <t>22001005440</t>
  </si>
  <si>
    <t>ვლადიმერ პარშინი</t>
  </si>
  <si>
    <t>SPRINTER 308 CDI</t>
  </si>
  <si>
    <t>FF609JJ</t>
  </si>
  <si>
    <t>01025010114</t>
  </si>
  <si>
    <t>ოთარ  აფციაური</t>
  </si>
  <si>
    <t>MERCEDES_BENZ</t>
  </si>
  <si>
    <t>ZA7454ZA</t>
  </si>
  <si>
    <t>ზაზა  შარვაშიძე</t>
  </si>
  <si>
    <t>BD578DE</t>
  </si>
  <si>
    <t>იოსები ოდიშელაშვილი</t>
  </si>
  <si>
    <t>SPRINTER 412D</t>
  </si>
  <si>
    <t>FE636EF</t>
  </si>
  <si>
    <t>შოთა  ქალიაშვილი</t>
  </si>
  <si>
    <t>SPRINTER 190LTD</t>
  </si>
  <si>
    <t>IL618II</t>
  </si>
  <si>
    <t>20001010679</t>
  </si>
  <si>
    <t>შოთა ბოტკოველი</t>
  </si>
  <si>
    <t>SPRINTER 518 CDI</t>
  </si>
  <si>
    <t>GO338GA</t>
  </si>
  <si>
    <t>2000100337</t>
  </si>
  <si>
    <t>გივი ბექიშვილი</t>
  </si>
  <si>
    <t>TT613TQ</t>
  </si>
  <si>
    <t>21001013555</t>
  </si>
  <si>
    <t>გია ოდიკაძე</t>
  </si>
  <si>
    <t xml:space="preserve">SPRINTER </t>
  </si>
  <si>
    <t>AS870SA</t>
  </si>
  <si>
    <t>21001003293</t>
  </si>
  <si>
    <t>გივი დადუნაშვილი</t>
  </si>
  <si>
    <t>SPRINTER 21 CDI</t>
  </si>
  <si>
    <t>UVV391</t>
  </si>
  <si>
    <t>21001032172</t>
  </si>
  <si>
    <t>გოგი ფანჩულიძე</t>
  </si>
  <si>
    <t>UU257OU</t>
  </si>
  <si>
    <t>21001019598</t>
  </si>
  <si>
    <t>ვასილი გურული</t>
  </si>
  <si>
    <t>GI555ZA</t>
  </si>
  <si>
    <t>21001028986</t>
  </si>
  <si>
    <t>გივი ზარნაძე</t>
  </si>
  <si>
    <t>UO747OO</t>
  </si>
  <si>
    <t>21001012309</t>
  </si>
  <si>
    <t>ირაკლი გიორგაძე</t>
  </si>
  <si>
    <t>EVE482</t>
  </si>
  <si>
    <t>21001002365</t>
  </si>
  <si>
    <t>კახაბერ კირკიტაძე</t>
  </si>
  <si>
    <t>311 CDI</t>
  </si>
  <si>
    <t>XX708XV</t>
  </si>
  <si>
    <t>21001035172</t>
  </si>
  <si>
    <t>ლაშა დიაკონიძე</t>
  </si>
  <si>
    <t>AFA467</t>
  </si>
  <si>
    <t>21001008473</t>
  </si>
  <si>
    <t>თეიმურაზი ოქრუაძე</t>
  </si>
  <si>
    <t>KK873AA</t>
  </si>
  <si>
    <t>21001011643</t>
  </si>
  <si>
    <t>რობიზონი მეფარიძე</t>
  </si>
  <si>
    <t>ZVI-087</t>
  </si>
  <si>
    <t>23001010499</t>
  </si>
  <si>
    <t>ზვიად  სეთური</t>
  </si>
  <si>
    <t>Te-060-DO</t>
  </si>
  <si>
    <t>23001002478</t>
  </si>
  <si>
    <t>თედო ზაველური</t>
  </si>
  <si>
    <t>ტრანზით 100LD</t>
  </si>
  <si>
    <t>JC124CJ</t>
  </si>
  <si>
    <t>23001001249</t>
  </si>
  <si>
    <t>ოლეგ ჩიქოვანი</t>
  </si>
  <si>
    <t>ტრანზით 100L</t>
  </si>
  <si>
    <t>BA800DU</t>
  </si>
  <si>
    <t>23001008580</t>
  </si>
  <si>
    <t>დავით  ბადურაშვილი</t>
  </si>
  <si>
    <t>AD326AB</t>
  </si>
  <si>
    <t>23001002729</t>
  </si>
  <si>
    <t>თენგიზ  თათარაშვილი</t>
  </si>
  <si>
    <t>ტრანსიტ 130 დ</t>
  </si>
  <si>
    <t>ვვ532ქქ</t>
  </si>
  <si>
    <t>23001000992</t>
  </si>
  <si>
    <t>იოსებ თეთრუაშვილი</t>
  </si>
  <si>
    <t>SPRINTER 313 CDI</t>
  </si>
  <si>
    <t>JU555KL</t>
  </si>
  <si>
    <t>59001009055</t>
  </si>
  <si>
    <t>ვალერიან მარქარაშვილი</t>
  </si>
  <si>
    <t>SPRINTER 208 D</t>
  </si>
  <si>
    <t>ID569DD</t>
  </si>
  <si>
    <t>24001034368</t>
  </si>
  <si>
    <t>გიორგი დავითაშვილი</t>
  </si>
  <si>
    <t>SPRINTER 316 CDI</t>
  </si>
  <si>
    <t>QQ234JJ</t>
  </si>
  <si>
    <t>24001011616</t>
  </si>
  <si>
    <t>შაქრო თურქაძე</t>
  </si>
  <si>
    <t>GBG552</t>
  </si>
  <si>
    <t>24001008371</t>
  </si>
  <si>
    <t>იაკობ მამალაძე</t>
  </si>
  <si>
    <t>SSQ 483</t>
  </si>
  <si>
    <t>25001019802</t>
  </si>
  <si>
    <t>რეზო ალავერდაშვილი</t>
  </si>
  <si>
    <t>OMO 040</t>
  </si>
  <si>
    <t>25001003315</t>
  </si>
  <si>
    <t>მალხაზი შველიძე</t>
  </si>
  <si>
    <t>312 D-KA</t>
  </si>
  <si>
    <t>ZZ 901 ZI</t>
  </si>
  <si>
    <t>25001021687</t>
  </si>
  <si>
    <t>მალხაზი თამაზაშვილი</t>
  </si>
  <si>
    <t>EN 882 NE</t>
  </si>
  <si>
    <t>25001006480</t>
  </si>
  <si>
    <t>ალექსანდრე ხუციშვილი</t>
  </si>
  <si>
    <t>FBF 780</t>
  </si>
  <si>
    <t>25001016713</t>
  </si>
  <si>
    <t>თეიმურაზი ნოზაძე</t>
  </si>
  <si>
    <t>UU 509 CC</t>
  </si>
  <si>
    <t>25001003398</t>
  </si>
  <si>
    <t>ბესიკი დარბაიძე</t>
  </si>
  <si>
    <t>Mercedes-Benz</t>
  </si>
  <si>
    <t>XQ414QX</t>
  </si>
  <si>
    <t>მორის მორჩილაძე</t>
  </si>
  <si>
    <t>FZF 037</t>
  </si>
  <si>
    <t>61001051308</t>
  </si>
  <si>
    <t>თენგიზ პატარაია</t>
  </si>
  <si>
    <t>MAC 222</t>
  </si>
  <si>
    <t>26001001355</t>
  </si>
  <si>
    <t>რევაზ ქირია</t>
  </si>
  <si>
    <t>LL515MM</t>
  </si>
  <si>
    <t>26001003808</t>
  </si>
  <si>
    <t>შალვა  ორმოცაძე</t>
  </si>
  <si>
    <t>RD477DB</t>
  </si>
  <si>
    <t>26001003040</t>
  </si>
  <si>
    <t>გიორგი ხუხუნაიშვილი</t>
  </si>
  <si>
    <t>MKM 884</t>
  </si>
  <si>
    <t>26001031069</t>
  </si>
  <si>
    <t>დავით გალოგრე</t>
  </si>
  <si>
    <t>GA600LO</t>
  </si>
  <si>
    <t>26001031688</t>
  </si>
  <si>
    <t>ირაკლი გალოგრე</t>
  </si>
  <si>
    <t>XB242BX</t>
  </si>
  <si>
    <t>მამუკა მურვანიძე</t>
  </si>
  <si>
    <t>SSB 738</t>
  </si>
  <si>
    <t>ირაკლი ჩხარტიშვილი</t>
  </si>
  <si>
    <t>BA038AB</t>
  </si>
  <si>
    <t>ავთანდილ ცხვარაძე</t>
  </si>
  <si>
    <t>CHC426</t>
  </si>
  <si>
    <t>27001003922</t>
  </si>
  <si>
    <t>ზუბიკო მუსელიანი</t>
  </si>
  <si>
    <t>QQ632QD</t>
  </si>
  <si>
    <t>434160070</t>
  </si>
  <si>
    <t>შპს ექსპრეს- ტურისტი</t>
  </si>
  <si>
    <t>RN888AT</t>
  </si>
  <si>
    <t>AN896AN</t>
  </si>
  <si>
    <t>ფორდ</t>
  </si>
  <si>
    <t>ტრანზიტ</t>
  </si>
  <si>
    <t>SMT561</t>
  </si>
  <si>
    <t>JNJ738</t>
  </si>
  <si>
    <t>307D</t>
  </si>
  <si>
    <t>1988</t>
  </si>
  <si>
    <t>SVS709</t>
  </si>
  <si>
    <t>სპრინტერ</t>
  </si>
  <si>
    <t>BA777HR</t>
  </si>
  <si>
    <t>ND020ND</t>
  </si>
  <si>
    <t>LT809TT</t>
  </si>
  <si>
    <t>TT690FF</t>
  </si>
  <si>
    <t>1987</t>
  </si>
  <si>
    <t>PBP690</t>
  </si>
  <si>
    <t>QQ727QI</t>
  </si>
  <si>
    <t>QQ168II</t>
  </si>
  <si>
    <t>1002</t>
  </si>
  <si>
    <t>FEE593</t>
  </si>
  <si>
    <t>BTM-649</t>
  </si>
  <si>
    <t>AG709AC</t>
  </si>
  <si>
    <t>AE206AE</t>
  </si>
  <si>
    <t>ZZ892FF</t>
  </si>
  <si>
    <t>VV889OO</t>
  </si>
  <si>
    <t>TF681TF</t>
  </si>
  <si>
    <t>HRH-493</t>
  </si>
  <si>
    <t>ORO281</t>
  </si>
  <si>
    <t>WWA606</t>
  </si>
  <si>
    <t>TBT410</t>
  </si>
  <si>
    <t>AW791WA</t>
  </si>
  <si>
    <t>WG915GW</t>
  </si>
  <si>
    <t>AA829MM</t>
  </si>
  <si>
    <t>QQ412FF</t>
  </si>
  <si>
    <t>AA739PP</t>
  </si>
  <si>
    <t>OK444AN</t>
  </si>
  <si>
    <t>TT925TO</t>
  </si>
  <si>
    <t>XY143YX</t>
  </si>
  <si>
    <t>IU092UI</t>
  </si>
  <si>
    <t>GEO096</t>
  </si>
  <si>
    <t>JKJ208</t>
  </si>
  <si>
    <t>SFS647</t>
  </si>
  <si>
    <t>NOD882</t>
  </si>
  <si>
    <t>QDQ872</t>
  </si>
  <si>
    <t>SPRINTERI213CDI</t>
  </si>
  <si>
    <t>BN - 876 - NB</t>
  </si>
  <si>
    <t>29001008304</t>
  </si>
  <si>
    <t>სოსო ბირკაია</t>
  </si>
  <si>
    <t>MERSEDES BEN 308</t>
  </si>
  <si>
    <t>QNQ - 422</t>
  </si>
  <si>
    <t>29001011844</t>
  </si>
  <si>
    <t>ლევან დარციმელია</t>
  </si>
  <si>
    <t>FORDTRANSIT100L</t>
  </si>
  <si>
    <t>OBO - 837</t>
  </si>
  <si>
    <t>29001032404</t>
  </si>
  <si>
    <t>ირაკლი თოფურია</t>
  </si>
  <si>
    <t>SPRINTERI</t>
  </si>
  <si>
    <t>SS-569-EE</t>
  </si>
  <si>
    <t>29001008220</t>
  </si>
  <si>
    <t>თამაზ ახვლედიანი</t>
  </si>
  <si>
    <t>DD-541_PP</t>
  </si>
  <si>
    <t>29001017267</t>
  </si>
  <si>
    <t>მამუკა მონიავა</t>
  </si>
  <si>
    <t>mercedes-benz</t>
  </si>
  <si>
    <t>519 CDI</t>
  </si>
  <si>
    <t>QQ519QB</t>
  </si>
  <si>
    <t>ბექა გულედანი</t>
  </si>
  <si>
    <t>CC928LL</t>
  </si>
  <si>
    <t>ქართლოს ქალდანი</t>
  </si>
  <si>
    <t>312</t>
  </si>
  <si>
    <t>LL094NN</t>
  </si>
  <si>
    <t>გიორგი ნიგურიანი</t>
  </si>
  <si>
    <t>IIO385</t>
  </si>
  <si>
    <t>32001003769</t>
  </si>
  <si>
    <t>არმენ ბდოიან</t>
  </si>
  <si>
    <t>SJ713JS</t>
  </si>
  <si>
    <t>32950000374</t>
  </si>
  <si>
    <t>ველიხან გრიგორიან</t>
  </si>
  <si>
    <t>ZS190SS</t>
  </si>
  <si>
    <t>32001008510</t>
  </si>
  <si>
    <t>ზარმაილ მხიტარიან</t>
  </si>
  <si>
    <t xml:space="preserve">MERSEDES </t>
  </si>
  <si>
    <t>HLH255</t>
  </si>
  <si>
    <t>32001005604</t>
  </si>
  <si>
    <t>იურა კარაპეტიან</t>
  </si>
  <si>
    <t>VV740SS</t>
  </si>
  <si>
    <t>32001002156</t>
  </si>
  <si>
    <t>არავან მარგარიან</t>
  </si>
  <si>
    <t>ZZC359</t>
  </si>
  <si>
    <t>32001000809</t>
  </si>
  <si>
    <t>მანველ ხაჩატრიან</t>
  </si>
  <si>
    <t>KG124GK</t>
  </si>
  <si>
    <t>32001014495</t>
  </si>
  <si>
    <t>მისაკ გრიგორიან</t>
  </si>
  <si>
    <t>PA300SH</t>
  </si>
  <si>
    <t>32001007424</t>
  </si>
  <si>
    <t>პავლე ხმალაძე</t>
  </si>
  <si>
    <t>OB217OO</t>
  </si>
  <si>
    <t>32001007637</t>
  </si>
  <si>
    <t>სედრაკ შახბაზიან</t>
  </si>
  <si>
    <t>XMX403</t>
  </si>
  <si>
    <t>32001010055</t>
  </si>
  <si>
    <t>ჰრაჩ ხაჩატრიან</t>
  </si>
  <si>
    <t>SETRA</t>
  </si>
  <si>
    <t>S 315 HD</t>
  </si>
  <si>
    <t>HH211RR</t>
  </si>
  <si>
    <t>33001056376</t>
  </si>
  <si>
    <t>მანასე ჯაველიძე</t>
  </si>
  <si>
    <t>TRANSIT 190 L</t>
  </si>
  <si>
    <t>RM659MR</t>
  </si>
  <si>
    <t>33001063343</t>
  </si>
  <si>
    <t>სერგო ბოიაჯანი</t>
  </si>
  <si>
    <t>XB130BX</t>
  </si>
  <si>
    <t>ლევარსი ხომერიკი</t>
  </si>
  <si>
    <t>BB540GG</t>
  </si>
  <si>
    <t>გაიოზ ქურცუა</t>
  </si>
  <si>
    <t>MJ279JM</t>
  </si>
  <si>
    <t>გოჩა მალაზონია</t>
  </si>
  <si>
    <t>SPRINTER 312</t>
  </si>
  <si>
    <t>XB258BX</t>
  </si>
  <si>
    <t>33001013872</t>
  </si>
  <si>
    <t>დავით რუსიეშვილი</t>
  </si>
  <si>
    <t>NN958NB</t>
  </si>
  <si>
    <t>33001012470</t>
  </si>
  <si>
    <t>საშა მამალაძე</t>
  </si>
  <si>
    <t>GF802FG</t>
  </si>
  <si>
    <t>იასონ კოსტავა</t>
  </si>
  <si>
    <t>316 CDI</t>
  </si>
  <si>
    <t>QZQ596</t>
  </si>
  <si>
    <t>თამაზ  კვაჭაძე</t>
  </si>
  <si>
    <t>TRANSIT 100</t>
  </si>
  <si>
    <t>VJV908</t>
  </si>
  <si>
    <t>კარლო ბაქანიძე</t>
  </si>
  <si>
    <t>TRANSIT BUS</t>
  </si>
  <si>
    <t>SIS097</t>
  </si>
  <si>
    <t>ბეჟან ცენტერაძე</t>
  </si>
  <si>
    <t>BF558BF</t>
  </si>
  <si>
    <t>33001011476</t>
  </si>
  <si>
    <t>გურგენ პეტროსიანი</t>
  </si>
  <si>
    <t>VH660HV</t>
  </si>
  <si>
    <t>33001012809</t>
  </si>
  <si>
    <t>დავით ჯალაღანია</t>
  </si>
  <si>
    <t>TRANSIT 190 LD</t>
  </si>
  <si>
    <t>XB284BX</t>
  </si>
  <si>
    <t>ენვერ მუჯირი</t>
  </si>
  <si>
    <t>TRANSIT 190 LTD</t>
  </si>
  <si>
    <t>BB323BF</t>
  </si>
  <si>
    <t>33001002082</t>
  </si>
  <si>
    <t>დავით ჩახვაძე</t>
  </si>
  <si>
    <t>AR028TU</t>
  </si>
  <si>
    <t>33001006727</t>
  </si>
  <si>
    <t>არტურ ივანიან</t>
  </si>
  <si>
    <t>TRANSIT 2,5 D</t>
  </si>
  <si>
    <t>XYX611</t>
  </si>
  <si>
    <t>33001025977</t>
  </si>
  <si>
    <t>მალხაზ მგელაძე</t>
  </si>
  <si>
    <t>RO105IN</t>
  </si>
  <si>
    <t>33001007111</t>
  </si>
  <si>
    <t>ლევან ხოზრევანიძე</t>
  </si>
  <si>
    <t>TS777NV</t>
  </si>
  <si>
    <t>61001022959</t>
  </si>
  <si>
    <t>თამაზ  ვასაძე</t>
  </si>
  <si>
    <t>RX450XR</t>
  </si>
  <si>
    <t>33001023207</t>
  </si>
  <si>
    <t>ზვიად ქურიძე</t>
  </si>
  <si>
    <t>SPRINTER 903 KA</t>
  </si>
  <si>
    <t>IT593TT</t>
  </si>
  <si>
    <t>26001037186</t>
  </si>
  <si>
    <t>კლიმენტი ვადაჭკორია</t>
  </si>
  <si>
    <t>313 CDI</t>
  </si>
  <si>
    <t>RF665FR</t>
  </si>
  <si>
    <t>26001009927</t>
  </si>
  <si>
    <t>თეიმურაზ თავართქილაძე</t>
  </si>
  <si>
    <t>TRANSIT 125 T 350</t>
  </si>
  <si>
    <t>HHN112</t>
  </si>
  <si>
    <t>33001006390</t>
  </si>
  <si>
    <t>გურამ ბაკურიძე</t>
  </si>
  <si>
    <t>SPRINTER 310 2,9D</t>
  </si>
  <si>
    <t>XB252BX</t>
  </si>
  <si>
    <t>33001052179</t>
  </si>
  <si>
    <t>როლანდ თავდიშვილი</t>
  </si>
  <si>
    <t>SPRINTER 311 CDI</t>
  </si>
  <si>
    <t>IM175MI</t>
  </si>
  <si>
    <t>33001026194</t>
  </si>
  <si>
    <t>ალექსანდრე ვასაძე</t>
  </si>
  <si>
    <t>SPRINTER 411 CDI</t>
  </si>
  <si>
    <t>ON555EL</t>
  </si>
  <si>
    <t>34001001466</t>
  </si>
  <si>
    <t>გიორგი  გავაშელიშვილი</t>
  </si>
  <si>
    <t>CH555IX</t>
  </si>
  <si>
    <t>შპს თბილისი-რაჭა</t>
  </si>
  <si>
    <t>CN502NC</t>
  </si>
  <si>
    <t>NOD 560</t>
  </si>
  <si>
    <t>216394391</t>
  </si>
  <si>
    <t>შპს ტრანსექსპრესი 2002</t>
  </si>
  <si>
    <t>ბენცი</t>
  </si>
  <si>
    <t>TT470QQ</t>
  </si>
  <si>
    <t>XAX 904</t>
  </si>
  <si>
    <t>BB963II</t>
  </si>
  <si>
    <t>XKX 639</t>
  </si>
  <si>
    <t>VQ342QV</t>
  </si>
  <si>
    <t>II230VV</t>
  </si>
  <si>
    <t>DP263PD</t>
  </si>
  <si>
    <t>BB115PP</t>
  </si>
  <si>
    <t>QQ375EE</t>
  </si>
  <si>
    <t>FF849KK</t>
  </si>
  <si>
    <t>VV248VN</t>
  </si>
  <si>
    <t>TB992BT</t>
  </si>
  <si>
    <t>QSQ 669</t>
  </si>
  <si>
    <t>FTT963</t>
  </si>
  <si>
    <t>WW954HH</t>
  </si>
  <si>
    <t>UU148SS</t>
  </si>
  <si>
    <t>CC021WW</t>
  </si>
  <si>
    <t>ZSZ 572</t>
  </si>
  <si>
    <t>OJJ072</t>
  </si>
  <si>
    <t>TT870WW</t>
  </si>
  <si>
    <t>YKY 373</t>
  </si>
  <si>
    <t>QQ994QI</t>
  </si>
  <si>
    <t>AA354PP</t>
  </si>
  <si>
    <t>DYD152</t>
  </si>
  <si>
    <t>GG459NN</t>
  </si>
  <si>
    <t>BB420PP</t>
  </si>
  <si>
    <t>DD647XX</t>
  </si>
  <si>
    <t>KM218MK</t>
  </si>
  <si>
    <t>LL202EE</t>
  </si>
  <si>
    <t>SC645CS</t>
  </si>
  <si>
    <t>RR345VV</t>
  </si>
  <si>
    <t>JPJ 688</t>
  </si>
  <si>
    <t>AA944VV</t>
  </si>
  <si>
    <t>VN038NV</t>
  </si>
  <si>
    <t>LT35D</t>
  </si>
  <si>
    <t>RM777ZA</t>
  </si>
  <si>
    <t>438107987</t>
  </si>
  <si>
    <t>შპს გოგი</t>
  </si>
  <si>
    <t>Mersedes-benz</t>
  </si>
  <si>
    <t>LIG075</t>
  </si>
  <si>
    <t>QQQ389</t>
  </si>
  <si>
    <t>transit 150L</t>
  </si>
  <si>
    <t>CZC453</t>
  </si>
  <si>
    <t>transit 2,5 D</t>
  </si>
  <si>
    <t>ZGZ550</t>
  </si>
  <si>
    <t>RGR680</t>
  </si>
  <si>
    <t>მერსედს-ბენცი</t>
  </si>
  <si>
    <t>AGA-282</t>
  </si>
  <si>
    <t>238733536</t>
  </si>
  <si>
    <t>სს მოგზაური</t>
  </si>
  <si>
    <t>FF-229-FI</t>
  </si>
  <si>
    <t>312-D</t>
  </si>
  <si>
    <t>GML-793</t>
  </si>
  <si>
    <t>SPRINTER 312D</t>
  </si>
  <si>
    <t>OO-853-OW</t>
  </si>
  <si>
    <t>SPRINTER 313CDI</t>
  </si>
  <si>
    <t>SS-087-SQ</t>
  </si>
  <si>
    <t>DOODGE</t>
  </si>
  <si>
    <t>TA-200-RO</t>
  </si>
  <si>
    <t>DFD-389</t>
  </si>
  <si>
    <t>NN-387-XX</t>
  </si>
  <si>
    <t>მერსედეს 308D-KA</t>
  </si>
  <si>
    <t>ME-006-LO</t>
  </si>
  <si>
    <t>მერსედეს 208D-KA</t>
  </si>
  <si>
    <t>XX-034-KK</t>
  </si>
  <si>
    <t>ფოლკსვაგენი</t>
  </si>
  <si>
    <t>LT-46</t>
  </si>
  <si>
    <t>BLB-486</t>
  </si>
  <si>
    <t>RF-547-FR</t>
  </si>
  <si>
    <t>AE-363-AA</t>
  </si>
  <si>
    <t>VA-444-SH</t>
  </si>
  <si>
    <t>LLT-807</t>
  </si>
  <si>
    <t>SPRINTER313CDI</t>
  </si>
  <si>
    <t>2010</t>
  </si>
  <si>
    <t>XV333CH</t>
  </si>
  <si>
    <t>39001008813</t>
  </si>
  <si>
    <t>აკაკი ჯიჯელავა</t>
  </si>
  <si>
    <t>JO101OL</t>
  </si>
  <si>
    <t>39001007576</t>
  </si>
  <si>
    <t>გენადი ჯოლია</t>
  </si>
  <si>
    <t>NNM574</t>
  </si>
  <si>
    <t>39001014417</t>
  </si>
  <si>
    <t>ედემი ჯიქია</t>
  </si>
  <si>
    <t>GD379DG</t>
  </si>
  <si>
    <t>39001001947</t>
  </si>
  <si>
    <t>ვალერი გაბეჩავა</t>
  </si>
  <si>
    <t>NK993NK</t>
  </si>
  <si>
    <t>62005003972</t>
  </si>
  <si>
    <t>ვიანორი მილორავა</t>
  </si>
  <si>
    <t>SPRINTER416</t>
  </si>
  <si>
    <t>VV434MM</t>
  </si>
  <si>
    <t>48001003919</t>
  </si>
  <si>
    <t>მურთაზ გაბედავა</t>
  </si>
  <si>
    <t>RRS502</t>
  </si>
  <si>
    <t>39001006649</t>
  </si>
  <si>
    <t>პაატა სირია</t>
  </si>
  <si>
    <t>DA111BI</t>
  </si>
  <si>
    <t>39001029852</t>
  </si>
  <si>
    <t>დამირი ბოჯგუა</t>
  </si>
  <si>
    <t>SPRINTER 416 CDI</t>
  </si>
  <si>
    <t>MQ500TX</t>
  </si>
  <si>
    <t>39001001355</t>
  </si>
  <si>
    <t>ხვიჩა ქიქავა</t>
  </si>
  <si>
    <t>GU878KA</t>
  </si>
  <si>
    <t>39001032505</t>
  </si>
  <si>
    <t>ვახტანგი ცანავა</t>
  </si>
  <si>
    <t>SZS031</t>
  </si>
  <si>
    <t>40001004480</t>
  </si>
  <si>
    <t>გიორგი ჩითინაშვილი</t>
  </si>
  <si>
    <t>SPRINTER-312D</t>
  </si>
  <si>
    <t>GO777AH</t>
  </si>
  <si>
    <t>41001013417</t>
  </si>
  <si>
    <t>გოჩა აშოთია</t>
  </si>
  <si>
    <t>413 CDI</t>
  </si>
  <si>
    <t>MR444ZA</t>
  </si>
  <si>
    <t>41001025214</t>
  </si>
  <si>
    <t>მირზა გვენეტაძე</t>
  </si>
  <si>
    <t>mercedes benz</t>
  </si>
  <si>
    <t>sprinter</t>
  </si>
  <si>
    <t>BB389HH</t>
  </si>
  <si>
    <t>დავით მოლაშხია</t>
  </si>
  <si>
    <t>XV777GJ</t>
  </si>
  <si>
    <t>ვასილ ჟღენტი</t>
  </si>
  <si>
    <t>SL021SL</t>
  </si>
  <si>
    <t>შარდენი თოდუა</t>
  </si>
  <si>
    <t>AA644AU</t>
  </si>
  <si>
    <t>თენგიზ ხარებავა</t>
  </si>
  <si>
    <t>HNN096</t>
  </si>
  <si>
    <t>სოსო კაპასნიძე</t>
  </si>
  <si>
    <t>BB680BT</t>
  </si>
  <si>
    <t>მამუკა კილასონია</t>
  </si>
  <si>
    <t>BBR370</t>
  </si>
  <si>
    <t>ზურაბი თოფურიძე</t>
  </si>
  <si>
    <t>RM829MR</t>
  </si>
  <si>
    <t>62003006371</t>
  </si>
  <si>
    <t>ჯემალ სხულუხია</t>
  </si>
  <si>
    <t>PP499XX</t>
  </si>
  <si>
    <t>42001032362</t>
  </si>
  <si>
    <t>მიხეილ გურჯიძე</t>
  </si>
  <si>
    <t>HO707NI</t>
  </si>
  <si>
    <t>55001002387</t>
  </si>
  <si>
    <t>დათუნა ჩირგაძე</t>
  </si>
  <si>
    <t>CC304JJ</t>
  </si>
  <si>
    <t>43001007975</t>
  </si>
  <si>
    <t>ვახტანგი გოგიჩაშვილი</t>
  </si>
  <si>
    <t>BD555RO</t>
  </si>
  <si>
    <t>43001002459</t>
  </si>
  <si>
    <t>ბადრი ნაფიშვილი</t>
  </si>
  <si>
    <t>CC259BB</t>
  </si>
  <si>
    <t>43001026657</t>
  </si>
  <si>
    <t>მამუკა სტეფნაძე</t>
  </si>
  <si>
    <t>AA282AN</t>
  </si>
  <si>
    <t>43001006651</t>
  </si>
  <si>
    <t>სერგო შირიმიანცი</t>
  </si>
  <si>
    <t>QBO730</t>
  </si>
  <si>
    <t>43001024272</t>
  </si>
  <si>
    <t>გურამ მურადაშვილი</t>
  </si>
  <si>
    <t>NU777LI</t>
  </si>
  <si>
    <t>43001018715</t>
  </si>
  <si>
    <t>რობერტ პეტრიაშვილი</t>
  </si>
  <si>
    <t>BRI742</t>
  </si>
  <si>
    <t>43001008714</t>
  </si>
  <si>
    <t>მიხეილ გაგლოშვილი</t>
  </si>
  <si>
    <t>NN459HN</t>
  </si>
  <si>
    <t>43001035638</t>
  </si>
  <si>
    <t>გენადი გოგიჩაშვილი</t>
  </si>
  <si>
    <t>XFX822</t>
  </si>
  <si>
    <t>43001040703</t>
  </si>
  <si>
    <t>გია გაბარაული</t>
  </si>
  <si>
    <t>ვოლქსვაგენ</t>
  </si>
  <si>
    <t>RQR099</t>
  </si>
  <si>
    <t>246754150</t>
  </si>
  <si>
    <t>შპს ქედის ავტოსატრანსპორტო საწარმო</t>
  </si>
  <si>
    <t>SPRINTER 2500</t>
  </si>
  <si>
    <t>RI777ON</t>
  </si>
  <si>
    <t>SPRINTER310D</t>
  </si>
  <si>
    <t>OM900AR</t>
  </si>
  <si>
    <t>GFG036</t>
  </si>
  <si>
    <t>UOU734</t>
  </si>
  <si>
    <t>SPRINTER308CDI</t>
  </si>
  <si>
    <t>OZ301OO</t>
  </si>
  <si>
    <t>TRANZIT 2.5</t>
  </si>
  <si>
    <t>XTX402</t>
  </si>
  <si>
    <t>TX272XT</t>
  </si>
  <si>
    <t>SPRINTER312D</t>
  </si>
  <si>
    <t>GG788GG</t>
  </si>
  <si>
    <t>SPRINTER413CDI</t>
  </si>
  <si>
    <t>QE007DA</t>
  </si>
  <si>
    <t>Sprinteri</t>
  </si>
  <si>
    <t>ZM100GV</t>
  </si>
  <si>
    <t>შპს ხუტა</t>
  </si>
  <si>
    <t>MERCEDESI</t>
  </si>
  <si>
    <t>MK422KM</t>
  </si>
  <si>
    <t>RT217TR</t>
  </si>
  <si>
    <t>UY899YU</t>
  </si>
  <si>
    <t>Sprinteri 313</t>
  </si>
  <si>
    <t>GG030PP</t>
  </si>
  <si>
    <t>Sprinteri 308</t>
  </si>
  <si>
    <t>PP233CC</t>
  </si>
  <si>
    <t>CN091NC</t>
  </si>
  <si>
    <t>315CDI</t>
  </si>
  <si>
    <t>SB001LA</t>
  </si>
  <si>
    <t>Sprinteri 312</t>
  </si>
  <si>
    <t>GGO992</t>
  </si>
  <si>
    <t>NR222KO</t>
  </si>
  <si>
    <t>CN389NC</t>
  </si>
  <si>
    <t>OQ489QO</t>
  </si>
  <si>
    <t>Sprinteri 311</t>
  </si>
  <si>
    <t>XK069KX</t>
  </si>
  <si>
    <t>BR080AT</t>
  </si>
  <si>
    <t>DOS444</t>
  </si>
  <si>
    <t>AA344AL</t>
  </si>
  <si>
    <t>Sprinteri 412</t>
  </si>
  <si>
    <t>BM123MB</t>
  </si>
  <si>
    <t>LE200DI</t>
  </si>
  <si>
    <t>BBM021</t>
  </si>
  <si>
    <t>DD810PP</t>
  </si>
  <si>
    <t>Sprinteri 310</t>
  </si>
  <si>
    <t>GG189TT</t>
  </si>
  <si>
    <t>Sprinteri 250</t>
  </si>
  <si>
    <t>WCW554</t>
  </si>
  <si>
    <t>PP225XX</t>
  </si>
  <si>
    <t>VILKSVAGEN</t>
  </si>
  <si>
    <t>RT35</t>
  </si>
  <si>
    <t>MB045BM</t>
  </si>
  <si>
    <t>XV030XV</t>
  </si>
  <si>
    <t>CCO703</t>
  </si>
  <si>
    <t>WN911NW</t>
  </si>
  <si>
    <t>Tranziti</t>
  </si>
  <si>
    <t>KL505LK</t>
  </si>
  <si>
    <t>Sprinteri 208D</t>
  </si>
  <si>
    <t>AA014AB</t>
  </si>
  <si>
    <t>PP736XX</t>
  </si>
  <si>
    <t>PP220XX</t>
  </si>
  <si>
    <t>Sprinteri 315</t>
  </si>
  <si>
    <t>BM060MB</t>
  </si>
  <si>
    <t>Sprinteri K35</t>
  </si>
  <si>
    <t>IK200OD</t>
  </si>
  <si>
    <t>Sprinteri k35</t>
  </si>
  <si>
    <t>BS464BD</t>
  </si>
  <si>
    <t>HHO621</t>
  </si>
  <si>
    <t>LL520MM</t>
  </si>
  <si>
    <t>UUV995</t>
  </si>
  <si>
    <t>EOS</t>
  </si>
  <si>
    <t>COACH</t>
  </si>
  <si>
    <t>DD206DS</t>
  </si>
  <si>
    <t>412750107</t>
  </si>
  <si>
    <t>შპს იმერეთის ტრანსპორტი</t>
  </si>
  <si>
    <t>315</t>
  </si>
  <si>
    <t>GI555MU</t>
  </si>
  <si>
    <t>MAN</t>
  </si>
  <si>
    <t>422</t>
  </si>
  <si>
    <t>BB704HB</t>
  </si>
  <si>
    <t>IRIZ</t>
  </si>
  <si>
    <t>WW397OW</t>
  </si>
  <si>
    <t>DAF</t>
  </si>
  <si>
    <t>SV3000</t>
  </si>
  <si>
    <t>BB340BB</t>
  </si>
  <si>
    <t>NEOPLAN</t>
  </si>
  <si>
    <t>XX204SS</t>
  </si>
  <si>
    <t>MERCEDES</t>
  </si>
  <si>
    <t>0403</t>
  </si>
  <si>
    <t>BU555SS</t>
  </si>
  <si>
    <t>IO900IO</t>
  </si>
  <si>
    <t>ME500DU</t>
  </si>
  <si>
    <t>N212HL</t>
  </si>
  <si>
    <t>WN313NW</t>
  </si>
  <si>
    <t>MM099HH</t>
  </si>
  <si>
    <t>DQ397QD</t>
  </si>
  <si>
    <t>BT465BT</t>
  </si>
  <si>
    <t>0408</t>
  </si>
  <si>
    <t>TD373DT</t>
  </si>
  <si>
    <t>SV220</t>
  </si>
  <si>
    <t>HH869HP</t>
  </si>
  <si>
    <t>U315LA</t>
  </si>
  <si>
    <t>DES002</t>
  </si>
  <si>
    <t>0407</t>
  </si>
  <si>
    <t>TX400IA</t>
  </si>
  <si>
    <t>IM466ED</t>
  </si>
  <si>
    <t>MERSEDES</t>
  </si>
  <si>
    <t>JO848OJ</t>
  </si>
  <si>
    <t>126</t>
  </si>
  <si>
    <t>UU818NN</t>
  </si>
  <si>
    <t>HH657HT</t>
  </si>
  <si>
    <t>S213UL</t>
  </si>
  <si>
    <t>BV168ZZ</t>
  </si>
  <si>
    <t>ATLAS</t>
  </si>
  <si>
    <t>IIV261</t>
  </si>
  <si>
    <t>VV579PP</t>
  </si>
  <si>
    <t>JGJ105</t>
  </si>
  <si>
    <t>ZZV485</t>
  </si>
  <si>
    <t>UCU979</t>
  </si>
  <si>
    <t>IK334KI</t>
  </si>
  <si>
    <t>AT500LI</t>
  </si>
  <si>
    <t>ANI-494</t>
  </si>
  <si>
    <t>HH304TT</t>
  </si>
  <si>
    <t>LM444HH</t>
  </si>
  <si>
    <t>LK444KI</t>
  </si>
  <si>
    <t>WW779OW</t>
  </si>
  <si>
    <t>ZEZ114</t>
  </si>
  <si>
    <t>WR100ES</t>
  </si>
  <si>
    <t>CE310SS</t>
  </si>
  <si>
    <t>IT444TT</t>
  </si>
  <si>
    <t>IB413BB</t>
  </si>
  <si>
    <t>IO001NA</t>
  </si>
  <si>
    <t>FF594RR</t>
  </si>
  <si>
    <t>MA545TE</t>
  </si>
  <si>
    <t>VVM542</t>
  </si>
  <si>
    <t>DA500TE</t>
  </si>
  <si>
    <t>KV190VK</t>
  </si>
  <si>
    <t>EL911LE</t>
  </si>
  <si>
    <t>GG500OQ</t>
  </si>
  <si>
    <t>LLT750</t>
  </si>
  <si>
    <t>UO477OO</t>
  </si>
  <si>
    <t>JK045EO</t>
  </si>
  <si>
    <t>412 D</t>
  </si>
  <si>
    <t>VV078OO</t>
  </si>
  <si>
    <t>44001000435</t>
  </si>
  <si>
    <t>გივი გელაძე</t>
  </si>
  <si>
    <t>BQB 922</t>
  </si>
  <si>
    <t>დავით  ფუღიაშვილი</t>
  </si>
  <si>
    <t>QRAFTER</t>
  </si>
  <si>
    <t>RR 888 BB</t>
  </si>
  <si>
    <t>რევაზი  ბერძენიშვილი</t>
  </si>
  <si>
    <t>ZU 797 RO</t>
  </si>
  <si>
    <t>ზურაბ  ჩახვაშვილი</t>
  </si>
  <si>
    <t>TRANZIT 250</t>
  </si>
  <si>
    <t>VV505VV</t>
  </si>
  <si>
    <t>დავით  ჟამუტაშვილი</t>
  </si>
  <si>
    <t>FE115EF</t>
  </si>
  <si>
    <t>ბექა  სურამლიშვილი</t>
  </si>
  <si>
    <t>TRANZIT 100 LD</t>
  </si>
  <si>
    <t xml:space="preserve"> CC775OC</t>
  </si>
  <si>
    <t>გიორგი  ღონიაშვილი</t>
  </si>
  <si>
    <t>YY511VY</t>
  </si>
  <si>
    <t>45001008670</t>
  </si>
  <si>
    <t>თეიმურაზ ღონიაშვილი</t>
  </si>
  <si>
    <t>MERSEDESI-BENCI</t>
  </si>
  <si>
    <t>IO203OI</t>
  </si>
  <si>
    <t>46001004200</t>
  </si>
  <si>
    <t>გელა მეფარიშვილი</t>
  </si>
  <si>
    <t>DA616TO</t>
  </si>
  <si>
    <t>46001002796</t>
  </si>
  <si>
    <t>დავით სიხარულიძე</t>
  </si>
  <si>
    <t>WB941BB</t>
  </si>
  <si>
    <t>35001117381</t>
  </si>
  <si>
    <t>დემური გიორგაძე</t>
  </si>
  <si>
    <t>SE444RA</t>
  </si>
  <si>
    <t>სერგო გურგენიძე</t>
  </si>
  <si>
    <t>BB242BS</t>
  </si>
  <si>
    <t>46001004351</t>
  </si>
  <si>
    <t>ლაშა კალანდაძე</t>
  </si>
  <si>
    <t>RA001MO</t>
  </si>
  <si>
    <t>46001002254</t>
  </si>
  <si>
    <t>რამაზ უნგიაძე</t>
  </si>
  <si>
    <t>GX949XG</t>
  </si>
  <si>
    <t>46001002032</t>
  </si>
  <si>
    <t>მინდია სიხარულიძე</t>
  </si>
  <si>
    <t>BS899SS</t>
  </si>
  <si>
    <t>46001011472</t>
  </si>
  <si>
    <t>ბადრი მეფარიშვილი</t>
  </si>
  <si>
    <t>RT709TR</t>
  </si>
  <si>
    <t>46001000578</t>
  </si>
  <si>
    <t>ზაზა სიხარულიძე</t>
  </si>
  <si>
    <t>SZ205ZS</t>
  </si>
  <si>
    <t>46001005853</t>
  </si>
  <si>
    <t>ელგუჯა კიკვაძე</t>
  </si>
  <si>
    <t>დოჯ.სპრინტერ</t>
  </si>
  <si>
    <t>2500</t>
  </si>
  <si>
    <t>OKO-179</t>
  </si>
  <si>
    <t>62004020693</t>
  </si>
  <si>
    <t>კარლო ქობალია</t>
  </si>
  <si>
    <t>მერსედეს-ბენც</t>
  </si>
  <si>
    <t>412 D-KA</t>
  </si>
  <si>
    <t>VV-996-MM</t>
  </si>
  <si>
    <t>48001004163</t>
  </si>
  <si>
    <t>რამინ დარსალია</t>
  </si>
  <si>
    <t>PP-329-RR</t>
  </si>
  <si>
    <t>48001006146</t>
  </si>
  <si>
    <t>ვლადიმერ ახალაია</t>
  </si>
  <si>
    <t>611D</t>
  </si>
  <si>
    <t>LDL-579</t>
  </si>
  <si>
    <t>48001003713</t>
  </si>
  <si>
    <t>ემზარ მორგოშია</t>
  </si>
  <si>
    <t>414</t>
  </si>
  <si>
    <t>EE-491-FF</t>
  </si>
  <si>
    <t>48001016950</t>
  </si>
  <si>
    <t>ბადრი  მირგატია</t>
  </si>
  <si>
    <t>SS-911-EE</t>
  </si>
  <si>
    <t>48001014271</t>
  </si>
  <si>
    <t>გიგლა ლაშხია</t>
  </si>
  <si>
    <t>DB-224-DB</t>
  </si>
  <si>
    <t>51001021566</t>
  </si>
  <si>
    <t>ახმედ კვარაცხელია</t>
  </si>
  <si>
    <t>310 D-KA</t>
  </si>
  <si>
    <t>SS-487-EE</t>
  </si>
  <si>
    <t>48001005939</t>
  </si>
  <si>
    <t>გიორგი ლაგვილავა</t>
  </si>
  <si>
    <t>OO-665-CC</t>
  </si>
  <si>
    <t>48001006532</t>
  </si>
  <si>
    <t>ანზორ ძერია</t>
  </si>
  <si>
    <t>VV-716-ZZ</t>
  </si>
  <si>
    <t>48001017656</t>
  </si>
  <si>
    <t>სოსო ნაჭყებია</t>
  </si>
  <si>
    <t>MERCEDES BENZ</t>
  </si>
  <si>
    <t>SPRINTER 413 D</t>
  </si>
  <si>
    <t>GG 889 GO</t>
  </si>
  <si>
    <t>49001006641</t>
  </si>
  <si>
    <t>მირზა ნემსიწვერიძე</t>
  </si>
  <si>
    <t>SPRINTER312</t>
  </si>
  <si>
    <t>BTM409</t>
  </si>
  <si>
    <t>19001043707</t>
  </si>
  <si>
    <t>მალხაზ ყალიჩავა</t>
  </si>
  <si>
    <t>SPRINTER311</t>
  </si>
  <si>
    <t>JJ254II</t>
  </si>
  <si>
    <t>51001013404</t>
  </si>
  <si>
    <t>ჯუმბერი კვარაცხელია</t>
  </si>
  <si>
    <t>SPRINTER412D</t>
  </si>
  <si>
    <t>UA198</t>
  </si>
  <si>
    <t>51001003904</t>
  </si>
  <si>
    <t>თორნიკე  მარღია</t>
  </si>
  <si>
    <t>NN696DD</t>
  </si>
  <si>
    <t>51001001684</t>
  </si>
  <si>
    <t>ჯონი  სამუშია</t>
  </si>
  <si>
    <t>OZ005UR</t>
  </si>
  <si>
    <t>51001000311</t>
  </si>
  <si>
    <t>მიხეილ შანავა</t>
  </si>
  <si>
    <t>310 2.9D</t>
  </si>
  <si>
    <t>DFD245</t>
  </si>
  <si>
    <t>62001004043</t>
  </si>
  <si>
    <t>თეიმურაზ ფიფია</t>
  </si>
  <si>
    <t>SPRINTER3311CDI</t>
  </si>
  <si>
    <t>VV598VN</t>
  </si>
  <si>
    <t>51001022033</t>
  </si>
  <si>
    <t>თამაზ ხვიჩავა</t>
  </si>
  <si>
    <t>SPRINTER21CDI</t>
  </si>
  <si>
    <t>UU476</t>
  </si>
  <si>
    <t>51001016769</t>
  </si>
  <si>
    <t>2004წ</t>
  </si>
  <si>
    <t>QVQ608</t>
  </si>
  <si>
    <t>61009008388</t>
  </si>
  <si>
    <t>თამაზ ხინიკაძე</t>
  </si>
  <si>
    <t>1999წ</t>
  </si>
  <si>
    <t>HZH250</t>
  </si>
  <si>
    <t>03001003340</t>
  </si>
  <si>
    <t>ამირან მგელაძე</t>
  </si>
  <si>
    <t>1987წ</t>
  </si>
  <si>
    <t>SS14YY</t>
  </si>
  <si>
    <t>61001074123</t>
  </si>
  <si>
    <t>როინ ნაკაშიძე</t>
  </si>
  <si>
    <t>1997წ</t>
  </si>
  <si>
    <t>AIIN501</t>
  </si>
  <si>
    <t>61009007050</t>
  </si>
  <si>
    <t>გურამ კახაძე</t>
  </si>
  <si>
    <t>D.3 APOLLO</t>
  </si>
  <si>
    <t>2007წ</t>
  </si>
  <si>
    <t>QQ789ZZ</t>
  </si>
  <si>
    <t>52001004976</t>
  </si>
  <si>
    <t>იური იაგუბოვი</t>
  </si>
  <si>
    <t>სატვირთო-სამგზავრო</t>
  </si>
  <si>
    <t>1998წ</t>
  </si>
  <si>
    <t>VJV976</t>
  </si>
  <si>
    <t>52001018763</t>
  </si>
  <si>
    <t>ბაბკენ ვაირადიან</t>
  </si>
  <si>
    <t>MS844SS</t>
  </si>
  <si>
    <t>61009024597</t>
  </si>
  <si>
    <t>მიხეილ მარკოიძე</t>
  </si>
  <si>
    <t>SM777LO</t>
  </si>
  <si>
    <t>54001025279</t>
  </si>
  <si>
    <t>გელა ცუცქირიძე</t>
  </si>
  <si>
    <t>608 D</t>
  </si>
  <si>
    <t>EVF956</t>
  </si>
  <si>
    <t>54001004116</t>
  </si>
  <si>
    <t>კობა კავთელაძე</t>
  </si>
  <si>
    <t>210 D</t>
  </si>
  <si>
    <t>MMA608</t>
  </si>
  <si>
    <t>54001016486</t>
  </si>
  <si>
    <t>მალხაზი მიქაუტიძე</t>
  </si>
  <si>
    <t>KA777LI</t>
  </si>
  <si>
    <t>54001031789</t>
  </si>
  <si>
    <t>მამუკა შეყილაძე</t>
  </si>
  <si>
    <t>NE555FA</t>
  </si>
  <si>
    <t>54001011318</t>
  </si>
  <si>
    <t>რამაზ ნეფარიძე</t>
  </si>
  <si>
    <t>316 SHD</t>
  </si>
  <si>
    <t>RQ188QR</t>
  </si>
  <si>
    <t>38001006801</t>
  </si>
  <si>
    <t>უშანგი გაბაძე</t>
  </si>
  <si>
    <t>WJW283</t>
  </si>
  <si>
    <t>54001047404</t>
  </si>
  <si>
    <t>დომენტი სამხარაძე</t>
  </si>
  <si>
    <t>NO700BA</t>
  </si>
  <si>
    <t>ნოდარ ბარბაქაძე</t>
  </si>
  <si>
    <t xml:space="preserve">312 D SPRINTER </t>
  </si>
  <si>
    <t>QQ298QI</t>
  </si>
  <si>
    <t>გოჩა გელაშვილი</t>
  </si>
  <si>
    <t>DD112TT</t>
  </si>
  <si>
    <t>ბუხუტი ბუხრიკიძე</t>
  </si>
  <si>
    <t>BRI-890</t>
  </si>
  <si>
    <t>ნუგზარ გოგალაძე</t>
  </si>
  <si>
    <t>308 CDI</t>
  </si>
  <si>
    <t>CC699JJ</t>
  </si>
  <si>
    <t>გივი კულიჯანოვი</t>
  </si>
  <si>
    <t>QQ071QG</t>
  </si>
  <si>
    <t>პაატა მათიაშვილი</t>
  </si>
  <si>
    <t>JJ288LL</t>
  </si>
  <si>
    <t>ბესიკ გელაშვილი</t>
  </si>
  <si>
    <t>308 D</t>
  </si>
  <si>
    <t>CC372CD</t>
  </si>
  <si>
    <t>გია სტეფანიანი</t>
  </si>
  <si>
    <t>SS030SY</t>
  </si>
  <si>
    <t>CC785JJ</t>
  </si>
  <si>
    <t>ზაალ ლომიძე</t>
  </si>
  <si>
    <t>XX799AA</t>
  </si>
  <si>
    <t>57001013975</t>
  </si>
  <si>
    <t>ომანი წოწოლაშვილი</t>
  </si>
  <si>
    <t>CC316WW</t>
  </si>
  <si>
    <t>57001032376</t>
  </si>
  <si>
    <t>აკაკი გელაშვილი</t>
  </si>
  <si>
    <t>SPRENTER</t>
  </si>
  <si>
    <t>CN309NC</t>
  </si>
  <si>
    <t>58001003465</t>
  </si>
  <si>
    <t>ვახტანგი  ქაჯაია</t>
  </si>
  <si>
    <t>313CDI</t>
  </si>
  <si>
    <t>SS974SD</t>
  </si>
  <si>
    <t>62001019432</t>
  </si>
  <si>
    <t>მერაბ წურწუმია</t>
  </si>
  <si>
    <t>VVY045</t>
  </si>
  <si>
    <t>58001022984</t>
  </si>
  <si>
    <t>დანიელი ბჟალავა</t>
  </si>
  <si>
    <t>TRANSIT 100LD</t>
  </si>
  <si>
    <t>VV634MM</t>
  </si>
  <si>
    <t>58001014808</t>
  </si>
  <si>
    <t>ჯემალი კანკია</t>
  </si>
  <si>
    <t>FORD TRANSIT</t>
  </si>
  <si>
    <t xml:space="preserve">TRANSIT </t>
  </si>
  <si>
    <t>NBN431</t>
  </si>
  <si>
    <t>58001019916</t>
  </si>
  <si>
    <t>გიგლა ცირდავა</t>
  </si>
  <si>
    <t>GWG312</t>
  </si>
  <si>
    <t>58001001742</t>
  </si>
  <si>
    <t>ნუგზარი ბუსქანძე</t>
  </si>
  <si>
    <t>SPRENTER 2500</t>
  </si>
  <si>
    <t>MA170XO</t>
  </si>
  <si>
    <t>58001003876</t>
  </si>
  <si>
    <t>მალხაზი ნარსია</t>
  </si>
  <si>
    <t>BF576FB</t>
  </si>
  <si>
    <t>55001001515</t>
  </si>
  <si>
    <t>კახა ფანცულაია</t>
  </si>
  <si>
    <t>TRANSIT 100L</t>
  </si>
  <si>
    <t>RVR-349</t>
  </si>
  <si>
    <t>55001009280</t>
  </si>
  <si>
    <t>ემზარი მიქაუტაძე</t>
  </si>
  <si>
    <t>XQ987QX</t>
  </si>
  <si>
    <t>55001022943</t>
  </si>
  <si>
    <t>ზაზა  კუხალაშვილი</t>
  </si>
  <si>
    <t>SS924BB</t>
  </si>
  <si>
    <t>55001004879</t>
  </si>
  <si>
    <t>კახაბერ ჯურხაძე</t>
  </si>
  <si>
    <t>BM728MB</t>
  </si>
  <si>
    <t>61009010744</t>
  </si>
  <si>
    <t>არჩილ ქედელიძე</t>
  </si>
  <si>
    <t>VV316HH</t>
  </si>
  <si>
    <t>61009001033</t>
  </si>
  <si>
    <t>გივი აბაშიძე</t>
  </si>
  <si>
    <t>17</t>
  </si>
  <si>
    <t>VWVV361</t>
  </si>
  <si>
    <t>61009000679</t>
  </si>
  <si>
    <t>ვაჟა თავართქილაძე</t>
  </si>
  <si>
    <t>TY330YT</t>
  </si>
  <si>
    <t>61009004560</t>
  </si>
  <si>
    <t>სულხან ქონიაძე</t>
  </si>
  <si>
    <t>ივეგო</t>
  </si>
  <si>
    <t>ირიზარი</t>
  </si>
  <si>
    <t>TEK447</t>
  </si>
  <si>
    <t>406289859</t>
  </si>
  <si>
    <t>შპს ტურისტი</t>
  </si>
  <si>
    <t>სეტრა</t>
  </si>
  <si>
    <t>D 315</t>
  </si>
  <si>
    <t>VV072NN</t>
  </si>
  <si>
    <t>0 403</t>
  </si>
  <si>
    <t>GRS777</t>
  </si>
  <si>
    <t>GV777RE</t>
  </si>
  <si>
    <t>BE999SO</t>
  </si>
  <si>
    <t>GW773WG</t>
  </si>
  <si>
    <t>QQ191WW</t>
  </si>
  <si>
    <t>VC548CV</t>
  </si>
  <si>
    <t>OO141VV</t>
  </si>
  <si>
    <t>DP141PD</t>
  </si>
  <si>
    <t>QQ191VV</t>
  </si>
  <si>
    <t>YDY248</t>
  </si>
  <si>
    <t>GYG155</t>
  </si>
  <si>
    <t>KU444PR</t>
  </si>
  <si>
    <t>FORD TRANZIT</t>
  </si>
  <si>
    <t>ZRZ518</t>
  </si>
  <si>
    <t>248423585</t>
  </si>
  <si>
    <t>შპს ხელვაჩაურის ტრანსპორტი</t>
  </si>
  <si>
    <t>ფორცვაგენი</t>
  </si>
  <si>
    <t>XXY857</t>
  </si>
  <si>
    <t>SS076FF</t>
  </si>
  <si>
    <t>BB761CC</t>
  </si>
  <si>
    <t>LLQ297</t>
  </si>
  <si>
    <t>WV937VW</t>
  </si>
  <si>
    <t>GG016UU</t>
  </si>
  <si>
    <t>FF719FI</t>
  </si>
  <si>
    <t>OLC399</t>
  </si>
  <si>
    <t>HY938YH</t>
  </si>
  <si>
    <t>FORD-TRANZIT</t>
  </si>
  <si>
    <t>ფორდ-ტრანზიტი</t>
  </si>
  <si>
    <t>BAQ959</t>
  </si>
  <si>
    <t>EEO68ZZ</t>
  </si>
  <si>
    <t>DA415TO</t>
  </si>
  <si>
    <t>GB446BQ</t>
  </si>
  <si>
    <t>RZ009KO</t>
  </si>
  <si>
    <t>ST639TS</t>
  </si>
  <si>
    <t>BM220MB</t>
  </si>
  <si>
    <t>CL416LC</t>
  </si>
  <si>
    <t>MI100HA</t>
  </si>
  <si>
    <t>FHO74HF</t>
  </si>
  <si>
    <t>GY584YG</t>
  </si>
  <si>
    <t>OFO105</t>
  </si>
  <si>
    <t>GU500RI</t>
  </si>
  <si>
    <t>IM222QO</t>
  </si>
  <si>
    <t>XB658XB</t>
  </si>
  <si>
    <t>MR444KA</t>
  </si>
  <si>
    <t>UG245GG</t>
  </si>
  <si>
    <t>RZR701</t>
  </si>
  <si>
    <t>JE009ML</t>
  </si>
  <si>
    <t>BTB065</t>
  </si>
  <si>
    <t>MM466XX</t>
  </si>
  <si>
    <t>GQ684QG</t>
  </si>
  <si>
    <t>SA777RF</t>
  </si>
  <si>
    <t>OS454SO</t>
  </si>
  <si>
    <t>EM948ZO</t>
  </si>
  <si>
    <t>EM948Z0</t>
  </si>
  <si>
    <t>BA139AC</t>
  </si>
  <si>
    <t>FORDI</t>
  </si>
  <si>
    <t>BAO811</t>
  </si>
  <si>
    <t>MR059KA</t>
  </si>
  <si>
    <t>UG964GG</t>
  </si>
  <si>
    <t>AI576AA</t>
  </si>
  <si>
    <t>SS724ZZ</t>
  </si>
  <si>
    <t>IVEGO</t>
  </si>
  <si>
    <t>VH410HV</t>
  </si>
  <si>
    <t>1977</t>
  </si>
  <si>
    <t>GG359TT</t>
  </si>
  <si>
    <t>NBE274</t>
  </si>
  <si>
    <t>MMH495</t>
  </si>
  <si>
    <t>QQ704QG</t>
  </si>
  <si>
    <t>XX696GG</t>
  </si>
  <si>
    <t>LLZ075</t>
  </si>
  <si>
    <t>CN689NC</t>
  </si>
  <si>
    <t>BB572UU</t>
  </si>
  <si>
    <t>SP225PS</t>
  </si>
  <si>
    <t>LU-665-KA</t>
  </si>
  <si>
    <t>221269561</t>
  </si>
  <si>
    <t>სს შევარდენი</t>
  </si>
  <si>
    <t>MI-900-TO</t>
  </si>
  <si>
    <t>GO-797-DE</t>
  </si>
  <si>
    <t>SS-045-EE</t>
  </si>
  <si>
    <t>SPRINTER 208D</t>
  </si>
  <si>
    <t>RR-552-OO</t>
  </si>
  <si>
    <t>VV-192-VA</t>
  </si>
  <si>
    <t>312 В-KA</t>
  </si>
  <si>
    <t>LSS 229</t>
  </si>
  <si>
    <t>SSI 309</t>
  </si>
  <si>
    <t>DA-003-TI</t>
  </si>
  <si>
    <t>AI-927-AA</t>
  </si>
  <si>
    <t>NEN 305</t>
  </si>
  <si>
    <t>BLB 822</t>
  </si>
  <si>
    <t xml:space="preserve">KA-007-UG </t>
  </si>
  <si>
    <t>ASI 740</t>
  </si>
  <si>
    <t>BA-790-BA</t>
  </si>
  <si>
    <t>08.10.2012</t>
  </si>
  <si>
    <t>PORTEK IC VE DIS TICARET MURAT KAHR IMAN</t>
  </si>
  <si>
    <t>მაისურების მოწოდება</t>
  </si>
  <si>
    <t>08.18.2012</t>
  </si>
  <si>
    <t>შ.პ.ს. ,,ქართული ოცნება"</t>
  </si>
  <si>
    <t xml:space="preserve">სასცენო აპარატურითა და ტექნიკური მოწყობილობებით მომსახურეობის გაწევა </t>
  </si>
  <si>
    <t>06.24.2012</t>
  </si>
  <si>
    <t>ირინა თავაძე</t>
  </si>
  <si>
    <t>სიების დაზუსტება</t>
  </si>
  <si>
    <t>06.23.2012</t>
  </si>
  <si>
    <t>რეზო ბექაური</t>
  </si>
  <si>
    <t>ანზორ ბედოიძე</t>
  </si>
  <si>
    <t>მელანო შარაბიძე</t>
  </si>
  <si>
    <t>ნოდარ ბერიძე</t>
  </si>
  <si>
    <t>გიგა ზოიძე</t>
  </si>
  <si>
    <t>ანზორ არჯევანიძე</t>
  </si>
  <si>
    <t>დალი ხოზრევანიძე</t>
  </si>
  <si>
    <t>ზაზა გვიანიძე</t>
  </si>
  <si>
    <t>თამარ შავგულიძე</t>
  </si>
  <si>
    <t>60001001432</t>
  </si>
  <si>
    <t>ირინა ცინაძე</t>
  </si>
  <si>
    <t>60001111304</t>
  </si>
  <si>
    <t>ნუნუ გურგენიძე</t>
  </si>
  <si>
    <t>60001071512</t>
  </si>
  <si>
    <t>რამაზ ქედელიძე</t>
  </si>
  <si>
    <t>61009005218</t>
  </si>
  <si>
    <t>მარინე არძენაძე</t>
  </si>
  <si>
    <t>61003004822</t>
  </si>
  <si>
    <t>06.25.2012</t>
  </si>
  <si>
    <t>ნოდარ ცეცხლაძე</t>
  </si>
  <si>
    <t>61009023503</t>
  </si>
  <si>
    <t>06.28.2012</t>
  </si>
  <si>
    <t>გენად ცეცხლაძე</t>
  </si>
  <si>
    <t>61009005900</t>
  </si>
  <si>
    <t>ზურაბ დიასამიძე</t>
  </si>
  <si>
    <t>61004058876</t>
  </si>
  <si>
    <t>გოჩა ნაკაშიძე</t>
  </si>
  <si>
    <t>61004056689</t>
  </si>
  <si>
    <t>მურად აბაშიძე</t>
  </si>
  <si>
    <t>61005005709</t>
  </si>
  <si>
    <t>როინ ზოიძე</t>
  </si>
  <si>
    <t>61004049101</t>
  </si>
  <si>
    <t>ირაკლი ქავჯარაძე</t>
  </si>
  <si>
    <t>61005003109</t>
  </si>
  <si>
    <t>ლელა მანელიშვილი</t>
  </si>
  <si>
    <t>61004027164</t>
  </si>
  <si>
    <t>ეთერ გოგმაჩაძე</t>
  </si>
  <si>
    <t>61004038104</t>
  </si>
  <si>
    <t>ნატო ცეცხლაძე</t>
  </si>
  <si>
    <t>61004023191</t>
  </si>
  <si>
    <t>გიორგი კლდიაშვილი</t>
  </si>
  <si>
    <t>21001019627</t>
  </si>
  <si>
    <t>თეა წიკლაური</t>
  </si>
  <si>
    <t>01001033664</t>
  </si>
  <si>
    <t>06.29.2012</t>
  </si>
  <si>
    <t>ეკატერინე ზოიძე</t>
  </si>
  <si>
    <t>61009007589</t>
  </si>
  <si>
    <t>06.05.2012</t>
  </si>
  <si>
    <t>დათუნა ხუბუა</t>
  </si>
  <si>
    <t>19001012016</t>
  </si>
  <si>
    <t>ლამარა წურწუმია</t>
  </si>
  <si>
    <t>19001068241</t>
  </si>
  <si>
    <t>ხვიჩა ბერიშვილი</t>
  </si>
  <si>
    <t>19001005233</t>
  </si>
  <si>
    <t>ნანა ფარცვანია</t>
  </si>
  <si>
    <t>62001032139</t>
  </si>
  <si>
    <t>მარინა ანთია</t>
  </si>
  <si>
    <t>19001032722</t>
  </si>
  <si>
    <t>ლანა ჯიქია</t>
  </si>
  <si>
    <t>19001086863</t>
  </si>
  <si>
    <t>ზვიად კორკელია</t>
  </si>
  <si>
    <t>19001104624</t>
  </si>
  <si>
    <t>08.01.2012</t>
  </si>
  <si>
    <t>ყაველაშვილი ნოდარი</t>
  </si>
  <si>
    <t>62007003108</t>
  </si>
  <si>
    <t>ა/ტ მომსახურეობა</t>
  </si>
  <si>
    <t>ბაირამოვი მეითა</t>
  </si>
  <si>
    <t>43001005510</t>
  </si>
  <si>
    <t>08.15.2012</t>
  </si>
  <si>
    <t>ბაშარული იოსებ</t>
  </si>
  <si>
    <t>01025004372</t>
  </si>
  <si>
    <t>ჩიტორელიძე კობა</t>
  </si>
  <si>
    <t>18001002161</t>
  </si>
  <si>
    <t>ბენიძე გივი</t>
  </si>
  <si>
    <t>62001004482</t>
  </si>
  <si>
    <t>ჩიტრეკაშვილი გიორგი</t>
  </si>
  <si>
    <t>12001008929</t>
  </si>
  <si>
    <t>დეკანოზიშვილი ზურაბი</t>
  </si>
  <si>
    <t>12001031537</t>
  </si>
  <si>
    <t>08.24.2012</t>
  </si>
  <si>
    <t>შპს „ერგი პლიუსი“</t>
  </si>
  <si>
    <t>ბეჭედი და ფაქსი</t>
  </si>
  <si>
    <t>09.05.2012</t>
  </si>
  <si>
    <t>TMD Holdings, LLC</t>
  </si>
  <si>
    <t>დისკების მოწოდება</t>
  </si>
  <si>
    <t>ფოლადაშვილი სვეტლანა</t>
  </si>
  <si>
    <t>01013013356</t>
  </si>
  <si>
    <t>ფართის იჯარა</t>
  </si>
  <si>
    <t>08.13.2012</t>
  </si>
  <si>
    <t>გვრიტიშვილი ელეონორა</t>
  </si>
  <si>
    <t>01008010173</t>
  </si>
  <si>
    <t>08.09.2012</t>
  </si>
  <si>
    <t>ნაკუდაიძე ბელა</t>
  </si>
  <si>
    <t>31001014526</t>
  </si>
  <si>
    <t>09.30.2012</t>
  </si>
  <si>
    <t>კორძაძე ლიდა</t>
  </si>
  <si>
    <t>37001009073</t>
  </si>
  <si>
    <t>09.25.2012</t>
  </si>
  <si>
    <t>YALCIN TRANS ULUS NAK</t>
  </si>
  <si>
    <t>ბუშტები, მაისურები</t>
  </si>
  <si>
    <t>09.20.2012</t>
  </si>
  <si>
    <t xml:space="preserve">შპს პოლიგრაფ ექსტრა </t>
  </si>
  <si>
    <t>404957070</t>
  </si>
  <si>
    <t>ბეჭდვითი მომსახურეობა</t>
  </si>
  <si>
    <t>09.18.2012</t>
  </si>
  <si>
    <t>ფიფია მარინე</t>
  </si>
  <si>
    <t>19001094964</t>
  </si>
  <si>
    <t>კორდინატორის მომსახურება</t>
  </si>
  <si>
    <t>09.24.2012</t>
  </si>
  <si>
    <t>შენგელია ლერი</t>
  </si>
  <si>
    <t>62006007723</t>
  </si>
  <si>
    <t>ლაღიძე ნანა</t>
  </si>
  <si>
    <t>60001006326</t>
  </si>
  <si>
    <t>ჩოკანდარიან ვარდან</t>
  </si>
  <si>
    <t>07001012469</t>
  </si>
  <si>
    <t>მღებრიშვილი ელისო</t>
  </si>
  <si>
    <t>360012012436</t>
  </si>
  <si>
    <t>ლეგაშვილი ვიქტორ</t>
  </si>
  <si>
    <t>45001002714</t>
  </si>
  <si>
    <t>10.05.2012</t>
  </si>
  <si>
    <t>Shanghai ZhinQun Trading Co. LTD</t>
  </si>
  <si>
    <t>სილიკონის სამაჯურები</t>
  </si>
  <si>
    <t>09.01.2012</t>
  </si>
  <si>
    <t>ჯანბერიძე ქეთევან</t>
  </si>
  <si>
    <t>01025007106</t>
  </si>
  <si>
    <t>05.30.2012</t>
  </si>
  <si>
    <t>შპს კანცლერი</t>
  </si>
  <si>
    <t>215135191</t>
  </si>
  <si>
    <t>შტამპის ღირებულება</t>
  </si>
  <si>
    <t>05.24.2014</t>
  </si>
  <si>
    <t>შპს „ელიტა ბურჯი“</t>
  </si>
  <si>
    <t>206120437</t>
  </si>
  <si>
    <t>სასცენო მოწყობილობით მომსახურება</t>
  </si>
  <si>
    <t>13.08.2012</t>
  </si>
  <si>
    <t>ნიკოლოზ მესაბლიშვილი</t>
  </si>
  <si>
    <t>ოფისის იჯარა</t>
  </si>
  <si>
    <t>06.26.2014</t>
  </si>
  <si>
    <t>შპს რუსთაველი ფროფერთი</t>
  </si>
  <si>
    <t>404406166</t>
  </si>
  <si>
    <t>06.21.2014</t>
  </si>
  <si>
    <t>საფარიძე გივი ი/მ</t>
  </si>
  <si>
    <t>61006059524</t>
  </si>
  <si>
    <t>შპს ბატავტომობილე</t>
  </si>
  <si>
    <t>445408032</t>
  </si>
  <si>
    <t>შპს გიგანტი</t>
  </si>
  <si>
    <t>245433892</t>
  </si>
  <si>
    <t>ბერიძე რუსლან ი/მ</t>
  </si>
  <si>
    <t>61006041123</t>
  </si>
  <si>
    <t>ბერიძე მალხაზ ი/მ</t>
  </si>
  <si>
    <t>61007004472</t>
  </si>
  <si>
    <t>ხარაზი ნინო</t>
  </si>
  <si>
    <t>61001041764</t>
  </si>
  <si>
    <t>დიასამიძე ვახტანგ</t>
  </si>
  <si>
    <t>წილოსანი ლალი</t>
  </si>
  <si>
    <t>61003007945</t>
  </si>
  <si>
    <t>ართმელაძე დარეჯან</t>
  </si>
  <si>
    <t>61007004173</t>
  </si>
  <si>
    <t>ზაქარაძე ვაჟა</t>
  </si>
  <si>
    <t>61006042810</t>
  </si>
  <si>
    <t>გოგიბერიძე ნარი</t>
  </si>
  <si>
    <t>61003010439</t>
  </si>
  <si>
    <t>09.01.2016</t>
  </si>
  <si>
    <t>ა(ა)იპ წყალტუბოს მუნიციპალიტეტის კულტურის ცენტრი</t>
  </si>
  <si>
    <t>221286560</t>
  </si>
  <si>
    <t>სასცენო აპარატურით მომსახურება</t>
  </si>
  <si>
    <t>ა(ა)იპ ჩხოროწყუს მუნიციპალიტეტის ისტორიული მუზეუმი</t>
  </si>
  <si>
    <t>ფართის დათმობა</t>
  </si>
  <si>
    <t>შპს თეგეტა მოტორსი</t>
  </si>
  <si>
    <t>ა/ტ შეკეთება</t>
  </si>
  <si>
    <t>07/22/2019</t>
  </si>
  <si>
    <t>შპს ბეტა</t>
  </si>
  <si>
    <t>სვიჩების საფასური</t>
  </si>
  <si>
    <t>რიჟავაძე ბესიკ</t>
  </si>
  <si>
    <t>საპენსიო ფონდიდან დაბრუნებული თანხები</t>
  </si>
  <si>
    <t>რიჟვაძე ზაური</t>
  </si>
  <si>
    <t>სალხინაშვილი ციცინო</t>
  </si>
  <si>
    <t>ვარდანაშვილი ნინო</t>
  </si>
  <si>
    <t>არაბიძე ელისო</t>
  </si>
  <si>
    <t>ვანაძე თამაზ</t>
  </si>
  <si>
    <t>ღამბაშიძე რაინდი</t>
  </si>
  <si>
    <t>სარალიძე მურმან</t>
  </si>
  <si>
    <t>10.18.2019</t>
  </si>
  <si>
    <t>გახრამან ემინოვი</t>
  </si>
  <si>
    <t>12/31/2019</t>
  </si>
  <si>
    <t>შპს ენგადი</t>
  </si>
  <si>
    <t>242005888</t>
  </si>
  <si>
    <t>ნაბეღლავი, წყალი, ენერგეტიკული სასმელი</t>
  </si>
  <si>
    <t>12/28/2019</t>
  </si>
  <si>
    <t>შპს სუფთა წყალი</t>
  </si>
  <si>
    <t>205150655</t>
  </si>
  <si>
    <t>წყალი, პლასტმასის ჭიქები</t>
  </si>
  <si>
    <t>12/14/2019</t>
  </si>
  <si>
    <t>შპს მკ გრუპი</t>
  </si>
  <si>
    <t>405069731</t>
  </si>
  <si>
    <t>ჟილეტი, დროშა, ალამი</t>
  </si>
  <si>
    <t>ა(ა)იპ ცვლილებებისა და კონფლიქტების მართვის ცენტრი პარტნიორები-საქართველო</t>
  </si>
  <si>
    <t>204420037</t>
  </si>
  <si>
    <t>ტრეინინგი</t>
  </si>
  <si>
    <t>12/26/2019</t>
  </si>
  <si>
    <t>შპს ნიუპაკი</t>
  </si>
  <si>
    <t>406183446</t>
  </si>
  <si>
    <t>გოფრ ყუთი</t>
  </si>
  <si>
    <t>1.2.15.3</t>
  </si>
  <si>
    <t>1.2.15.4</t>
  </si>
  <si>
    <t>1.2.15.5</t>
  </si>
  <si>
    <t>1.2.15.6</t>
  </si>
  <si>
    <t>1.2.15.8</t>
  </si>
  <si>
    <t>1.2.15.7</t>
  </si>
  <si>
    <t>1.2.15.9</t>
  </si>
  <si>
    <t>სურმავა</t>
  </si>
  <si>
    <t xml:space="preserve">29001019218      </t>
  </si>
  <si>
    <t>ედემი</t>
  </si>
  <si>
    <t>გადილია</t>
  </si>
  <si>
    <t>ლიკა</t>
  </si>
  <si>
    <t>ბარამია</t>
  </si>
  <si>
    <t>რიტა</t>
  </si>
  <si>
    <t>ჯანაშია</t>
  </si>
  <si>
    <t xml:space="preserve">ჯაბა </t>
  </si>
  <si>
    <t>01001067395</t>
  </si>
  <si>
    <t>ბოჩიკიშვილი</t>
  </si>
  <si>
    <t xml:space="preserve">03001002520  </t>
  </si>
  <si>
    <t xml:space="preserve">დავით </t>
  </si>
  <si>
    <t>აკოფაშვილი</t>
  </si>
  <si>
    <t>03001004531</t>
  </si>
  <si>
    <t>თაბაგარი</t>
  </si>
  <si>
    <t>01111099009</t>
  </si>
  <si>
    <t>ბენედიქტე</t>
  </si>
  <si>
    <t>გეგეჭკორი</t>
  </si>
  <si>
    <t>01024035105</t>
  </si>
  <si>
    <t>ენდი</t>
  </si>
  <si>
    <t>დათეშიძე</t>
  </si>
  <si>
    <t>ხარაშვილი</t>
  </si>
  <si>
    <t>ნოემბერი</t>
  </si>
  <si>
    <t>კალაძე</t>
  </si>
  <si>
    <t>01010001112</t>
  </si>
  <si>
    <t>ბათუმი</t>
  </si>
  <si>
    <t>შპს გაგრა +</t>
  </si>
  <si>
    <t>შპს საქართველო</t>
  </si>
  <si>
    <t>შპს ზდ ნავთობის კომპანია</t>
  </si>
  <si>
    <t>შპს ქართული ღვინის იმპერია</t>
  </si>
  <si>
    <t>შპს ახალი ტექნოლოგიები</t>
  </si>
  <si>
    <t>გადახდილი ჯარიმა  (თბილისის საქალაქო სასამართლოს 27.02.2019 დადგენილება)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</si>
</sst>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L_a_r_i_-;\-* #,##0.00\ _L_a_r_i_-;_-* &quot;-&quot;??\ _L_a_r_i_-;_-@_-"/>
    <numFmt numFmtId="164" formatCode="00,000.00"/>
    <numFmt numFmtId="165" formatCode="0,000,000.00"/>
    <numFmt numFmtId="166" formatCode="dd/mm/yy;@"/>
    <numFmt numFmtId="167" formatCode="\ს\ა\ტ\ე\ლ\ე\ვ\ი\ზ\ი\ო\ \რ\ე\კ\ლ\ა\მ\ა"/>
    <numFmt numFmtId="168" formatCode="0.0000"/>
    <numFmt numFmtId="169" formatCode="#,##0_);\(#,##0\);\-\-_)"/>
    <numFmt numFmtId="170" formatCode="#,##0.00_);\(#,##0.00\);\-\-_)"/>
    <numFmt numFmtId="171" formatCode="_(* #,##0.00_);_(* \(#,##0.00\);_(* &quot;-&quot;??_);_(@_)"/>
  </numFmts>
  <fonts count="57">
    <font>
      <sz val="10"/>
      <name val="Arial"/>
      <charset val="1"/>
    </font>
    <font>
      <sz val="11"/>
      <color theme="1"/>
      <name val="Sylfaen"/>
      <family val="2"/>
      <charset val="1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Sylfaen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charset val="1"/>
    </font>
    <font>
      <b/>
      <sz val="14"/>
      <name val="Arial"/>
      <family val="2"/>
    </font>
    <font>
      <b/>
      <sz val="7"/>
      <color rgb="FF444444"/>
      <name val="Arial"/>
      <family val="2"/>
    </font>
    <font>
      <sz val="8"/>
      <color theme="1"/>
      <name val="Sylfaen"/>
      <family val="2"/>
      <charset val="1"/>
      <scheme val="minor"/>
    </font>
    <font>
      <sz val="12"/>
      <name val="Sylfaen"/>
      <family val="2"/>
      <scheme val="minor"/>
    </font>
    <font>
      <sz val="9"/>
      <color theme="1"/>
      <name val="Arial"/>
      <family val="2"/>
    </font>
    <font>
      <sz val="11"/>
      <color theme="1"/>
      <name val="Sylfaen"/>
      <family val="2"/>
      <charset val="1"/>
      <scheme val="minor"/>
    </font>
    <font>
      <sz val="10"/>
      <name val="Calibri"/>
      <family val="2"/>
    </font>
    <font>
      <sz val="8"/>
      <color theme="1"/>
      <name val="Sylfaen"/>
      <family val="2"/>
      <scheme val="minor"/>
    </font>
    <font>
      <sz val="8"/>
      <name val="Sylfaen"/>
      <family val="1"/>
    </font>
    <font>
      <b/>
      <sz val="10"/>
      <color rgb="FF000000"/>
      <name val="Arial"/>
      <family val="2"/>
    </font>
    <font>
      <sz val="10"/>
      <color rgb="FF000000"/>
      <name val="Sylfaen"/>
      <family val="1"/>
    </font>
    <font>
      <sz val="10"/>
      <color rgb="FF000000"/>
      <name val="Calibri"/>
      <family val="2"/>
    </font>
    <font>
      <sz val="11"/>
      <name val="Calibri"/>
      <family val="2"/>
    </font>
    <font>
      <sz val="11"/>
      <name val="Sylfaen"/>
      <family val="1"/>
    </font>
    <font>
      <sz val="10"/>
      <color rgb="FF000000"/>
      <name val="AcadNusx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10"/>
      <name val="ORIS"/>
      <family val="2"/>
    </font>
    <font>
      <sz val="10"/>
      <name val="Akad"/>
      <charset val="1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FF"/>
        <bgColor rgb="FFFFFFFF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4" tint="0.3999755851924192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74">
    <xf numFmtId="0" fontId="0" fillId="0" borderId="0"/>
    <xf numFmtId="0" fontId="13" fillId="0" borderId="0"/>
    <xf numFmtId="0" fontId="15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5" fillId="0" borderId="0"/>
    <xf numFmtId="0" fontId="4" fillId="0" borderId="0"/>
    <xf numFmtId="0" fontId="4" fillId="0" borderId="0"/>
    <xf numFmtId="0" fontId="3" fillId="0" borderId="0"/>
    <xf numFmtId="0" fontId="2" fillId="0" borderId="0"/>
    <xf numFmtId="43" fontId="13" fillId="0" borderId="0" applyFont="0" applyFill="0" applyBorder="0" applyAlignment="0" applyProtection="0"/>
    <xf numFmtId="0" fontId="2" fillId="0" borderId="0"/>
    <xf numFmtId="0" fontId="41" fillId="0" borderId="0"/>
    <xf numFmtId="0" fontId="41" fillId="0" borderId="0"/>
    <xf numFmtId="0" fontId="2" fillId="0" borderId="0"/>
    <xf numFmtId="171" fontId="1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56" fillId="0" borderId="0" applyFill="0" applyProtection="0"/>
    <xf numFmtId="0" fontId="56" fillId="0" borderId="0" applyFill="0" applyProtection="0"/>
    <xf numFmtId="0" fontId="1" fillId="0" borderId="0"/>
  </cellStyleXfs>
  <cellXfs count="634">
    <xf numFmtId="0" fontId="0" fillId="0" borderId="0" xfId="0"/>
    <xf numFmtId="0" fontId="19" fillId="0" borderId="0" xfId="0" applyFont="1" applyProtection="1"/>
    <xf numFmtId="0" fontId="19" fillId="0" borderId="0" xfId="0" applyFont="1" applyProtection="1">
      <protection locked="0"/>
    </xf>
    <xf numFmtId="0" fontId="19" fillId="0" borderId="0" xfId="1" applyFont="1" applyAlignment="1" applyProtection="1">
      <alignment horizontal="center" vertical="center"/>
      <protection locked="0"/>
    </xf>
    <xf numFmtId="3" fontId="2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1" applyFont="1" applyProtection="1">
      <protection locked="0"/>
    </xf>
    <xf numFmtId="0" fontId="24" fillId="0" borderId="0" xfId="1" applyFont="1" applyAlignment="1" applyProtection="1">
      <alignment horizontal="center" vertical="center"/>
      <protection locked="0"/>
    </xf>
    <xf numFmtId="0" fontId="19" fillId="0" borderId="1" xfId="0" applyFont="1" applyBorder="1" applyProtection="1">
      <protection locked="0"/>
    </xf>
    <xf numFmtId="0" fontId="25" fillId="0" borderId="0" xfId="1" applyFont="1" applyAlignment="1" applyProtection="1">
      <alignment horizontal="center" vertical="center" wrapText="1"/>
      <protection locked="0"/>
    </xf>
    <xf numFmtId="0" fontId="19" fillId="0" borderId="0" xfId="1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right"/>
      <protection locked="0"/>
    </xf>
    <xf numFmtId="0" fontId="19" fillId="0" borderId="0" xfId="0" applyFont="1" applyBorder="1" applyProtection="1">
      <protection locked="0"/>
    </xf>
    <xf numFmtId="0" fontId="24" fillId="2" borderId="1" xfId="1" applyFont="1" applyFill="1" applyBorder="1" applyAlignment="1" applyProtection="1">
      <alignment horizontal="left" vertical="center" wrapText="1"/>
    </xf>
    <xf numFmtId="0" fontId="24" fillId="2" borderId="1" xfId="1" applyFont="1" applyFill="1" applyBorder="1" applyAlignment="1" applyProtection="1">
      <alignment horizontal="left" vertical="center" wrapText="1" indent="1"/>
    </xf>
    <xf numFmtId="0" fontId="19" fillId="2" borderId="1" xfId="1" applyFont="1" applyFill="1" applyBorder="1" applyAlignment="1" applyProtection="1">
      <alignment horizontal="left" vertical="center" wrapText="1" indent="1"/>
    </xf>
    <xf numFmtId="0" fontId="19" fillId="2" borderId="1" xfId="1" applyFont="1" applyFill="1" applyBorder="1" applyAlignment="1" applyProtection="1">
      <alignment horizontal="left" vertical="center" wrapText="1" indent="2"/>
    </xf>
    <xf numFmtId="0" fontId="19" fillId="2" borderId="1" xfId="1" applyFont="1" applyFill="1" applyBorder="1" applyAlignment="1" applyProtection="1">
      <alignment horizontal="left" vertical="center" wrapText="1" indent="3"/>
    </xf>
    <xf numFmtId="0" fontId="19" fillId="2" borderId="1" xfId="1" applyFont="1" applyFill="1" applyBorder="1" applyAlignment="1" applyProtection="1">
      <alignment horizontal="left" vertical="center" wrapText="1" indent="4"/>
    </xf>
    <xf numFmtId="0" fontId="19" fillId="0" borderId="0" xfId="3" applyFont="1" applyAlignment="1" applyProtection="1">
      <alignment horizontal="center" vertical="center"/>
      <protection locked="0"/>
    </xf>
    <xf numFmtId="0" fontId="20" fillId="0" borderId="0" xfId="3" applyFont="1" applyAlignment="1" applyProtection="1">
      <alignment horizontal="center" vertical="center"/>
      <protection locked="0"/>
    </xf>
    <xf numFmtId="0" fontId="19" fillId="0" borderId="0" xfId="3" applyFont="1" applyProtection="1">
      <protection locked="0"/>
    </xf>
    <xf numFmtId="0" fontId="19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21" fillId="0" borderId="0" xfId="4" applyFont="1" applyAlignment="1" applyProtection="1">
      <alignment vertical="center" wrapText="1"/>
      <protection locked="0"/>
    </xf>
    <xf numFmtId="0" fontId="22" fillId="0" borderId="0" xfId="4" applyFont="1" applyProtection="1">
      <protection locked="0"/>
    </xf>
    <xf numFmtId="0" fontId="21" fillId="0" borderId="1" xfId="4" applyFont="1" applyBorder="1" applyAlignment="1" applyProtection="1">
      <alignment vertical="center" wrapText="1"/>
      <protection locked="0"/>
    </xf>
    <xf numFmtId="0" fontId="19" fillId="0" borderId="0" xfId="0" applyFont="1" applyFill="1" applyProtection="1">
      <protection locked="0"/>
    </xf>
    <xf numFmtId="0" fontId="27" fillId="0" borderId="6" xfId="2" applyFont="1" applyFill="1" applyBorder="1" applyAlignment="1" applyProtection="1">
      <alignment horizontal="right" vertical="top" wrapText="1"/>
      <protection locked="0"/>
    </xf>
    <xf numFmtId="0" fontId="19" fillId="0" borderId="0" xfId="0" applyFont="1" applyFill="1" applyBorder="1" applyAlignment="1" applyProtection="1">
      <alignment horizontal="left" wrapText="1"/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24" fillId="0" borderId="0" xfId="0" applyFont="1" applyFill="1" applyBorder="1" applyAlignment="1" applyProtection="1">
      <alignment horizontal="left" indent="1"/>
      <protection locked="0"/>
    </xf>
    <xf numFmtId="0" fontId="24" fillId="0" borderId="0" xfId="0" applyFont="1" applyFill="1" applyBorder="1" applyAlignment="1" applyProtection="1">
      <alignment horizontal="left" vertical="center" indent="1"/>
      <protection locked="0"/>
    </xf>
    <xf numFmtId="0" fontId="19" fillId="0" borderId="0" xfId="0" applyFont="1" applyFill="1" applyBorder="1" applyAlignment="1" applyProtection="1">
      <alignment horizontal="left" vertical="center"/>
      <protection locked="0"/>
    </xf>
    <xf numFmtId="3" fontId="24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4" fillId="2" borderId="1" xfId="1" applyNumberFormat="1" applyFont="1" applyFill="1" applyBorder="1" applyAlignment="1" applyProtection="1">
      <alignment horizontal="right" vertical="center"/>
      <protection locked="0"/>
    </xf>
    <xf numFmtId="3" fontId="19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9" fillId="2" borderId="1" xfId="1" applyNumberFormat="1" applyFont="1" applyFill="1" applyBorder="1" applyAlignment="1" applyProtection="1">
      <alignment horizontal="right" vertical="center"/>
      <protection locked="0"/>
    </xf>
    <xf numFmtId="0" fontId="19" fillId="0" borderId="1" xfId="2" applyFont="1" applyFill="1" applyBorder="1" applyAlignment="1" applyProtection="1">
      <alignment horizontal="right" vertical="top"/>
      <protection locked="0"/>
    </xf>
    <xf numFmtId="165" fontId="19" fillId="0" borderId="1" xfId="2" applyNumberFormat="1" applyFont="1" applyFill="1" applyBorder="1" applyAlignment="1" applyProtection="1">
      <alignment horizontal="right" vertical="center"/>
      <protection locked="0"/>
    </xf>
    <xf numFmtId="4" fontId="19" fillId="0" borderId="1" xfId="2" applyNumberFormat="1" applyFont="1" applyFill="1" applyBorder="1" applyAlignment="1" applyProtection="1">
      <alignment horizontal="right" vertical="center"/>
      <protection locked="0"/>
    </xf>
    <xf numFmtId="164" fontId="19" fillId="0" borderId="1" xfId="2" applyNumberFormat="1" applyFont="1" applyFill="1" applyBorder="1" applyAlignment="1" applyProtection="1">
      <alignment horizontal="right" vertical="center"/>
      <protection locked="0"/>
    </xf>
    <xf numFmtId="0" fontId="19" fillId="0" borderId="4" xfId="3" applyFont="1" applyFill="1" applyBorder="1" applyAlignment="1" applyProtection="1">
      <alignment horizontal="right"/>
      <protection locked="0"/>
    </xf>
    <xf numFmtId="0" fontId="19" fillId="0" borderId="4" xfId="3" applyFont="1" applyBorder="1" applyAlignment="1" applyProtection="1">
      <alignment horizontal="right"/>
      <protection locked="0"/>
    </xf>
    <xf numFmtId="0" fontId="24" fillId="0" borderId="0" xfId="0" applyFont="1" applyAlignment="1" applyProtection="1">
      <alignment horizontal="left"/>
      <protection locked="0"/>
    </xf>
    <xf numFmtId="0" fontId="24" fillId="0" borderId="1" xfId="2" applyFont="1" applyFill="1" applyBorder="1" applyAlignment="1" applyProtection="1">
      <alignment horizontal="left" vertical="top" indent="1"/>
    </xf>
    <xf numFmtId="0" fontId="19" fillId="0" borderId="1" xfId="2" applyFont="1" applyFill="1" applyBorder="1" applyAlignment="1" applyProtection="1">
      <alignment horizontal="left" vertical="center" wrapText="1" indent="2"/>
    </xf>
    <xf numFmtId="0" fontId="24" fillId="2" borderId="5" xfId="1" applyFont="1" applyFill="1" applyBorder="1" applyAlignment="1" applyProtection="1">
      <alignment horizontal="left" vertical="center" wrapText="1"/>
    </xf>
    <xf numFmtId="0" fontId="19" fillId="0" borderId="5" xfId="3" applyFont="1" applyBorder="1" applyAlignment="1" applyProtection="1">
      <alignment horizontal="left" vertical="center" indent="1"/>
    </xf>
    <xf numFmtId="0" fontId="24" fillId="0" borderId="0" xfId="0" applyFont="1" applyFill="1" applyBorder="1" applyAlignment="1" applyProtection="1">
      <alignment horizontal="center" wrapText="1"/>
    </xf>
    <xf numFmtId="0" fontId="24" fillId="0" borderId="0" xfId="0" applyFont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left"/>
    </xf>
    <xf numFmtId="0" fontId="24" fillId="0" borderId="1" xfId="0" applyFont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left" indent="1"/>
    </xf>
    <xf numFmtId="0" fontId="19" fillId="0" borderId="1" xfId="0" applyFont="1" applyBorder="1" applyAlignment="1" applyProtection="1">
      <alignment wrapText="1"/>
    </xf>
    <xf numFmtId="0" fontId="24" fillId="0" borderId="1" xfId="0" applyFont="1" applyFill="1" applyBorder="1" applyAlignment="1" applyProtection="1">
      <alignment horizontal="left" vertical="center"/>
    </xf>
    <xf numFmtId="0" fontId="19" fillId="0" borderId="1" xfId="0" applyFont="1" applyFill="1" applyBorder="1" applyAlignment="1" applyProtection="1">
      <alignment horizontal="left" wrapText="1"/>
    </xf>
    <xf numFmtId="0" fontId="19" fillId="0" borderId="1" xfId="0" applyFont="1" applyFill="1" applyBorder="1" applyAlignment="1" applyProtection="1">
      <alignment horizontal="left" vertical="center"/>
    </xf>
    <xf numFmtId="0" fontId="24" fillId="0" borderId="1" xfId="0" applyFont="1" applyFill="1" applyBorder="1" applyAlignment="1" applyProtection="1">
      <alignment horizontal="left" vertical="center" indent="1"/>
    </xf>
    <xf numFmtId="0" fontId="19" fillId="0" borderId="0" xfId="0" applyFont="1" applyFill="1" applyProtection="1"/>
    <xf numFmtId="0" fontId="23" fillId="0" borderId="1" xfId="4" applyFont="1" applyBorder="1" applyAlignment="1" applyProtection="1">
      <alignment vertical="center" wrapText="1"/>
    </xf>
    <xf numFmtId="0" fontId="21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9" fillId="0" borderId="2" xfId="5" applyFont="1" applyBorder="1" applyAlignment="1" applyProtection="1">
      <alignment wrapText="1"/>
      <protection locked="0"/>
    </xf>
    <xf numFmtId="0" fontId="21" fillId="0" borderId="0" xfId="4" applyFont="1" applyBorder="1" applyAlignment="1" applyProtection="1">
      <alignment vertical="center"/>
    </xf>
    <xf numFmtId="0" fontId="18" fillId="0" borderId="0" xfId="0" applyFont="1"/>
    <xf numFmtId="0" fontId="21" fillId="0" borderId="1" xfId="4" applyFont="1" applyBorder="1" applyAlignment="1" applyProtection="1">
      <alignment horizontal="center" vertical="center" wrapText="1"/>
      <protection locked="0"/>
    </xf>
    <xf numFmtId="3" fontId="19" fillId="0" borderId="0" xfId="1" applyNumberFormat="1" applyFont="1" applyAlignment="1" applyProtection="1">
      <alignment horizontal="center" vertical="center" wrapText="1"/>
      <protection locked="0"/>
    </xf>
    <xf numFmtId="0" fontId="24" fillId="0" borderId="0" xfId="0" applyFont="1" applyProtection="1">
      <protection locked="0"/>
    </xf>
    <xf numFmtId="0" fontId="19" fillId="0" borderId="3" xfId="0" applyFont="1" applyBorder="1" applyProtection="1">
      <protection locked="0"/>
    </xf>
    <xf numFmtId="0" fontId="24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4" fillId="5" borderId="0" xfId="0" applyFont="1" applyFill="1" applyProtection="1"/>
    <xf numFmtId="0" fontId="19" fillId="5" borderId="0" xfId="1" applyFont="1" applyFill="1" applyBorder="1" applyAlignment="1" applyProtection="1">
      <alignment horizontal="center" vertical="center"/>
    </xf>
    <xf numFmtId="0" fontId="19" fillId="5" borderId="0" xfId="0" applyFont="1" applyFill="1" applyProtection="1"/>
    <xf numFmtId="0" fontId="19" fillId="5" borderId="0" xfId="0" applyFont="1" applyFill="1" applyBorder="1" applyProtection="1"/>
    <xf numFmtId="0" fontId="19" fillId="5" borderId="0" xfId="1" applyFont="1" applyFill="1" applyAlignment="1" applyProtection="1">
      <alignment vertical="center"/>
    </xf>
    <xf numFmtId="3" fontId="24" fillId="5" borderId="1" xfId="1" applyNumberFormat="1" applyFont="1" applyFill="1" applyBorder="1" applyAlignment="1" applyProtection="1">
      <alignment horizontal="center" vertical="center" wrapText="1"/>
    </xf>
    <xf numFmtId="0" fontId="19" fillId="2" borderId="0" xfId="0" applyFont="1" applyFill="1" applyBorder="1" applyProtection="1"/>
    <xf numFmtId="0" fontId="19" fillId="2" borderId="0" xfId="0" applyFont="1" applyFill="1" applyProtection="1"/>
    <xf numFmtId="3" fontId="24" fillId="5" borderId="1" xfId="1" applyNumberFormat="1" applyFont="1" applyFill="1" applyBorder="1" applyAlignment="1" applyProtection="1">
      <alignment horizontal="right" vertical="center"/>
    </xf>
    <xf numFmtId="3" fontId="19" fillId="5" borderId="1" xfId="1" applyNumberFormat="1" applyFont="1" applyFill="1" applyBorder="1" applyAlignment="1" applyProtection="1">
      <alignment horizontal="right" vertical="center" wrapText="1"/>
    </xf>
    <xf numFmtId="3" fontId="24" fillId="5" borderId="1" xfId="1" applyNumberFormat="1" applyFont="1" applyFill="1" applyBorder="1" applyAlignment="1" applyProtection="1">
      <alignment horizontal="right" vertical="center" wrapText="1"/>
    </xf>
    <xf numFmtId="0" fontId="24" fillId="5" borderId="1" xfId="0" applyFont="1" applyFill="1" applyBorder="1" applyProtection="1"/>
    <xf numFmtId="3" fontId="24" fillId="5" borderId="1" xfId="0" applyNumberFormat="1" applyFont="1" applyFill="1" applyBorder="1" applyProtection="1"/>
    <xf numFmtId="0" fontId="24" fillId="0" borderId="1" xfId="1" applyFont="1" applyFill="1" applyBorder="1" applyAlignment="1" applyProtection="1">
      <alignment horizontal="left" vertical="center" wrapText="1" indent="1"/>
    </xf>
    <xf numFmtId="0" fontId="19" fillId="0" borderId="1" xfId="1" applyFont="1" applyFill="1" applyBorder="1" applyAlignment="1" applyProtection="1">
      <alignment horizontal="left" vertical="center" wrapText="1" indent="2"/>
    </xf>
    <xf numFmtId="3" fontId="24" fillId="6" borderId="1" xfId="1" applyNumberFormat="1" applyFont="1" applyFill="1" applyBorder="1" applyAlignment="1" applyProtection="1">
      <alignment horizontal="left" vertical="center" wrapText="1"/>
    </xf>
    <xf numFmtId="3" fontId="24" fillId="6" borderId="1" xfId="1" applyNumberFormat="1" applyFont="1" applyFill="1" applyBorder="1" applyAlignment="1" applyProtection="1">
      <alignment horizontal="center" vertical="center" wrapText="1"/>
    </xf>
    <xf numFmtId="0" fontId="19" fillId="6" borderId="0" xfId="1" applyFont="1" applyFill="1" applyProtection="1">
      <protection locked="0"/>
    </xf>
    <xf numFmtId="0" fontId="19" fillId="6" borderId="0" xfId="0" applyFont="1" applyFill="1" applyAlignment="1" applyProtection="1">
      <alignment horizontal="center" vertical="center"/>
      <protection locked="0"/>
    </xf>
    <xf numFmtId="0" fontId="25" fillId="6" borderId="0" xfId="1" applyFont="1" applyFill="1" applyAlignment="1" applyProtection="1">
      <alignment horizontal="center" vertical="center" wrapText="1"/>
      <protection locked="0"/>
    </xf>
    <xf numFmtId="0" fontId="19" fillId="6" borderId="0" xfId="1" applyFont="1" applyFill="1" applyAlignment="1" applyProtection="1">
      <alignment horizontal="center" vertical="center" wrapText="1"/>
      <protection locked="0"/>
    </xf>
    <xf numFmtId="0" fontId="19" fillId="6" borderId="0" xfId="1" applyFont="1" applyFill="1" applyAlignment="1" applyProtection="1">
      <alignment horizontal="center" vertical="center"/>
      <protection locked="0"/>
    </xf>
    <xf numFmtId="0" fontId="19" fillId="6" borderId="0" xfId="0" applyFont="1" applyFill="1" applyProtection="1">
      <protection locked="0"/>
    </xf>
    <xf numFmtId="0" fontId="19" fillId="0" borderId="1" xfId="1" applyFont="1" applyFill="1" applyBorder="1" applyAlignment="1" applyProtection="1">
      <alignment horizontal="left" vertical="center" wrapText="1" indent="3"/>
    </xf>
    <xf numFmtId="0" fontId="19" fillId="0" borderId="1" xfId="1" applyFont="1" applyFill="1" applyBorder="1" applyAlignment="1" applyProtection="1">
      <alignment horizontal="left" vertical="center" wrapText="1" indent="1"/>
    </xf>
    <xf numFmtId="0" fontId="24" fillId="0" borderId="1" xfId="0" applyFont="1" applyFill="1" applyBorder="1" applyProtection="1">
      <protection locked="0"/>
    </xf>
    <xf numFmtId="0" fontId="19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9" fillId="5" borderId="0" xfId="1" applyFont="1" applyFill="1" applyBorder="1" applyAlignment="1" applyProtection="1">
      <alignment horizontal="right" vertical="center"/>
    </xf>
    <xf numFmtId="0" fontId="19" fillId="5" borderId="0" xfId="1" applyFont="1" applyFill="1" applyBorder="1" applyAlignment="1" applyProtection="1">
      <alignment horizontal="left" vertical="center"/>
    </xf>
    <xf numFmtId="0" fontId="19" fillId="5" borderId="0" xfId="0" applyFont="1" applyFill="1" applyBorder="1" applyProtection="1">
      <protection locked="0"/>
    </xf>
    <xf numFmtId="0" fontId="19" fillId="5" borderId="0" xfId="0" applyFont="1" applyFill="1" applyProtection="1">
      <protection locked="0"/>
    </xf>
    <xf numFmtId="3" fontId="24" fillId="5" borderId="1" xfId="1" applyNumberFormat="1" applyFont="1" applyFill="1" applyBorder="1" applyAlignment="1" applyProtection="1">
      <alignment horizontal="left" vertical="center" wrapText="1"/>
    </xf>
    <xf numFmtId="0" fontId="19" fillId="5" borderId="1" xfId="0" applyFont="1" applyFill="1" applyBorder="1" applyProtection="1"/>
    <xf numFmtId="0" fontId="19" fillId="5" borderId="0" xfId="0" applyFont="1" applyFill="1" applyAlignment="1" applyProtection="1">
      <alignment horizontal="center" vertical="center"/>
      <protection locked="0"/>
    </xf>
    <xf numFmtId="0" fontId="19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9" fillId="0" borderId="0" xfId="0" applyFont="1" applyFill="1" applyBorder="1" applyProtection="1">
      <protection locked="0"/>
    </xf>
    <xf numFmtId="0" fontId="20" fillId="5" borderId="0" xfId="3" applyFont="1" applyFill="1" applyAlignment="1" applyProtection="1">
      <alignment horizontal="center" vertical="center" wrapText="1"/>
    </xf>
    <xf numFmtId="0" fontId="19" fillId="5" borderId="0" xfId="3" applyFont="1" applyFill="1" applyAlignment="1" applyProtection="1">
      <alignment horizontal="center" vertical="center"/>
      <protection locked="0"/>
    </xf>
    <xf numFmtId="0" fontId="19" fillId="5" borderId="0" xfId="3" applyFont="1" applyFill="1" applyProtection="1"/>
    <xf numFmtId="0" fontId="19" fillId="5" borderId="3" xfId="0" applyFont="1" applyFill="1" applyBorder="1" applyAlignment="1" applyProtection="1">
      <alignment horizontal="left"/>
    </xf>
    <xf numFmtId="0" fontId="19" fillId="5" borderId="0" xfId="0" applyFont="1" applyFill="1" applyBorder="1" applyAlignment="1" applyProtection="1">
      <alignment horizontal="left"/>
    </xf>
    <xf numFmtId="0" fontId="19" fillId="5" borderId="1" xfId="2" applyFont="1" applyFill="1" applyBorder="1" applyAlignment="1" applyProtection="1">
      <alignment horizontal="right" vertical="top"/>
    </xf>
    <xf numFmtId="0" fontId="24" fillId="5" borderId="4" xfId="3" applyFont="1" applyFill="1" applyBorder="1" applyAlignment="1" applyProtection="1">
      <alignment horizontal="right"/>
    </xf>
    <xf numFmtId="0" fontId="24" fillId="0" borderId="0" xfId="0" applyFont="1" applyFill="1" applyBorder="1" applyAlignment="1" applyProtection="1">
      <alignment horizontal="left"/>
    </xf>
    <xf numFmtId="0" fontId="19" fillId="0" borderId="0" xfId="0" applyFont="1" applyFill="1" applyBorder="1" applyProtection="1"/>
    <xf numFmtId="0" fontId="19" fillId="5" borderId="0" xfId="0" applyFont="1" applyFill="1" applyBorder="1" applyAlignment="1" applyProtection="1">
      <alignment horizontal="left" wrapText="1"/>
    </xf>
    <xf numFmtId="0" fontId="19" fillId="5" borderId="3" xfId="0" applyFont="1" applyFill="1" applyBorder="1" applyAlignment="1" applyProtection="1">
      <alignment horizontal="left" wrapText="1"/>
    </xf>
    <xf numFmtId="0" fontId="19" fillId="5" borderId="3" xfId="0" applyFont="1" applyFill="1" applyBorder="1" applyProtection="1"/>
    <xf numFmtId="0" fontId="24" fillId="5" borderId="3" xfId="0" applyFont="1" applyFill="1" applyBorder="1" applyAlignment="1" applyProtection="1">
      <alignment horizontal="center" vertical="center" wrapText="1"/>
    </xf>
    <xf numFmtId="0" fontId="24" fillId="5" borderId="1" xfId="0" applyFont="1" applyFill="1" applyBorder="1" applyAlignment="1" applyProtection="1">
      <alignment horizontal="right" vertical="center" wrapText="1"/>
    </xf>
    <xf numFmtId="0" fontId="19" fillId="5" borderId="0" xfId="0" applyFont="1" applyFill="1" applyAlignment="1" applyProtection="1">
      <alignment horizontal="center" vertical="center"/>
    </xf>
    <xf numFmtId="0" fontId="19" fillId="5" borderId="3" xfId="1" applyFont="1" applyFill="1" applyBorder="1" applyAlignment="1" applyProtection="1">
      <alignment horizontal="left" vertical="center"/>
    </xf>
    <xf numFmtId="0" fontId="26" fillId="5" borderId="8" xfId="2" applyFont="1" applyFill="1" applyBorder="1" applyAlignment="1" applyProtection="1">
      <alignment horizontal="center" vertical="top" wrapText="1"/>
    </xf>
    <xf numFmtId="0" fontId="26" fillId="5" borderId="27" xfId="2" applyFont="1" applyFill="1" applyBorder="1" applyAlignment="1" applyProtection="1">
      <alignment horizontal="center" vertical="top" wrapText="1"/>
    </xf>
    <xf numFmtId="1" fontId="26" fillId="5" borderId="27" xfId="2" applyNumberFormat="1" applyFont="1" applyFill="1" applyBorder="1" applyAlignment="1" applyProtection="1">
      <alignment horizontal="center" vertical="top" wrapText="1"/>
    </xf>
    <xf numFmtId="1" fontId="26" fillId="5" borderId="8" xfId="2" applyNumberFormat="1" applyFont="1" applyFill="1" applyBorder="1" applyAlignment="1" applyProtection="1">
      <alignment horizontal="center" vertical="top" wrapText="1"/>
    </xf>
    <xf numFmtId="0" fontId="19" fillId="0" borderId="0" xfId="0" applyFont="1" applyFill="1" applyAlignment="1" applyProtection="1">
      <alignment horizontal="center" vertical="center"/>
    </xf>
    <xf numFmtId="0" fontId="21" fillId="5" borderId="1" xfId="4" applyFont="1" applyFill="1" applyBorder="1" applyAlignment="1" applyProtection="1">
      <alignment vertical="center" wrapText="1"/>
    </xf>
    <xf numFmtId="0" fontId="23" fillId="5" borderId="5" xfId="4" applyFont="1" applyFill="1" applyBorder="1" applyAlignment="1" applyProtection="1">
      <alignment horizontal="center" vertical="center" wrapText="1"/>
    </xf>
    <xf numFmtId="0" fontId="23" fillId="5" borderId="4" xfId="4" applyFont="1" applyFill="1" applyBorder="1" applyAlignment="1" applyProtection="1">
      <alignment horizontal="center" vertical="center" wrapText="1"/>
    </xf>
    <xf numFmtId="0" fontId="23" fillId="5" borderId="1" xfId="4" applyFont="1" applyFill="1" applyBorder="1" applyAlignment="1" applyProtection="1">
      <alignment horizontal="center" vertical="center" wrapText="1"/>
    </xf>
    <xf numFmtId="0" fontId="18" fillId="5" borderId="0" xfId="0" applyFont="1" applyFill="1" applyProtection="1"/>
    <xf numFmtId="0" fontId="0" fillId="5" borderId="0" xfId="0" applyFill="1" applyProtection="1"/>
    <xf numFmtId="14" fontId="19" fillId="5" borderId="0" xfId="1" applyNumberFormat="1" applyFont="1" applyFill="1" applyBorder="1" applyAlignment="1" applyProtection="1">
      <alignment vertical="center"/>
    </xf>
    <xf numFmtId="0" fontId="19" fillId="5" borderId="0" xfId="1" applyFont="1" applyFill="1" applyBorder="1" applyAlignment="1" applyProtection="1">
      <alignment vertical="center"/>
    </xf>
    <xf numFmtId="14" fontId="19" fillId="5" borderId="0" xfId="1" applyNumberFormat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left" vertical="center"/>
    </xf>
    <xf numFmtId="0" fontId="13" fillId="5" borderId="0" xfId="0" applyFont="1" applyFill="1" applyProtection="1"/>
    <xf numFmtId="0" fontId="0" fillId="5" borderId="0" xfId="0" applyFill="1" applyProtection="1">
      <protection locked="0"/>
    </xf>
    <xf numFmtId="0" fontId="22" fillId="5" borderId="0" xfId="4" applyFont="1" applyFill="1" applyProtection="1">
      <protection locked="0"/>
    </xf>
    <xf numFmtId="0" fontId="0" fillId="5" borderId="0" xfId="0" applyFill="1" applyBorder="1" applyProtection="1"/>
    <xf numFmtId="0" fontId="23" fillId="5" borderId="5" xfId="4" applyFont="1" applyFill="1" applyBorder="1" applyAlignment="1" applyProtection="1">
      <alignment horizontal="left" vertical="center" wrapText="1"/>
    </xf>
    <xf numFmtId="0" fontId="19" fillId="5" borderId="0" xfId="3" applyFont="1" applyFill="1" applyProtection="1">
      <protection locked="0"/>
    </xf>
    <xf numFmtId="0" fontId="19" fillId="5" borderId="0" xfId="1" applyFont="1" applyFill="1" applyProtection="1">
      <protection locked="0"/>
    </xf>
    <xf numFmtId="0" fontId="25" fillId="5" borderId="0" xfId="1" applyFont="1" applyFill="1" applyAlignment="1" applyProtection="1">
      <alignment horizontal="center" vertical="center" wrapText="1"/>
      <protection locked="0"/>
    </xf>
    <xf numFmtId="0" fontId="21" fillId="5" borderId="1" xfId="4" applyFont="1" applyFill="1" applyBorder="1" applyAlignment="1" applyProtection="1">
      <alignment horizontal="center" vertical="center" wrapText="1"/>
    </xf>
    <xf numFmtId="14" fontId="29" fillId="0" borderId="2" xfId="5" applyNumberFormat="1" applyFont="1" applyBorder="1" applyAlignment="1" applyProtection="1">
      <alignment wrapText="1"/>
      <protection locked="0"/>
    </xf>
    <xf numFmtId="14" fontId="24" fillId="0" borderId="0" xfId="0" applyNumberFormat="1" applyFont="1" applyFill="1" applyBorder="1" applyAlignment="1" applyProtection="1">
      <alignment horizontal="center" vertical="center" wrapText="1"/>
    </xf>
    <xf numFmtId="0" fontId="26" fillId="0" borderId="28" xfId="2" applyFont="1" applyFill="1" applyBorder="1" applyAlignment="1" applyProtection="1">
      <alignment horizontal="center" vertical="top" wrapText="1"/>
      <protection locked="0"/>
    </xf>
    <xf numFmtId="1" fontId="26" fillId="0" borderId="2" xfId="2" applyNumberFormat="1" applyFont="1" applyFill="1" applyBorder="1" applyAlignment="1" applyProtection="1">
      <alignment horizontal="left" vertical="top" wrapText="1"/>
      <protection locked="0"/>
    </xf>
    <xf numFmtId="1" fontId="26" fillId="0" borderId="29" xfId="2" applyNumberFormat="1" applyFont="1" applyFill="1" applyBorder="1" applyAlignment="1" applyProtection="1">
      <alignment horizontal="left" vertical="top" wrapText="1"/>
      <protection locked="0"/>
    </xf>
    <xf numFmtId="0" fontId="28" fillId="5" borderId="1" xfId="2" applyFont="1" applyFill="1" applyBorder="1" applyAlignment="1" applyProtection="1">
      <alignment horizontal="center" vertical="top" wrapText="1"/>
    </xf>
    <xf numFmtId="1" fontId="28" fillId="5" borderId="1" xfId="2" applyNumberFormat="1" applyFont="1" applyFill="1" applyBorder="1" applyAlignment="1" applyProtection="1">
      <alignment horizontal="center" vertical="top" wrapText="1"/>
    </xf>
    <xf numFmtId="0" fontId="19" fillId="5" borderId="0" xfId="1" applyFont="1" applyFill="1" applyAlignment="1" applyProtection="1">
      <alignment horizontal="center" vertical="center"/>
    </xf>
    <xf numFmtId="0" fontId="19" fillId="5" borderId="0" xfId="1" applyFont="1" applyFill="1" applyBorder="1" applyAlignment="1" applyProtection="1">
      <alignment horizontal="center" vertical="center"/>
    </xf>
    <xf numFmtId="0" fontId="19" fillId="5" borderId="0" xfId="1" applyFont="1" applyFill="1" applyAlignment="1" applyProtection="1">
      <alignment horizontal="center" vertical="center"/>
    </xf>
    <xf numFmtId="0" fontId="19" fillId="5" borderId="0" xfId="1" applyFont="1" applyFill="1" applyBorder="1" applyAlignment="1" applyProtection="1">
      <alignment horizontal="center" vertical="center"/>
    </xf>
    <xf numFmtId="0" fontId="19" fillId="5" borderId="0" xfId="1" applyFont="1" applyFill="1" applyAlignment="1" applyProtection="1">
      <alignment horizontal="right" vertical="center"/>
    </xf>
    <xf numFmtId="0" fontId="19" fillId="5" borderId="0" xfId="1" applyFont="1" applyFill="1" applyBorder="1" applyAlignment="1" applyProtection="1">
      <alignment horizontal="center" vertical="center"/>
      <protection locked="0"/>
    </xf>
    <xf numFmtId="14" fontId="19" fillId="0" borderId="0" xfId="1" applyNumberFormat="1" applyFont="1" applyFill="1" applyBorder="1" applyAlignment="1" applyProtection="1">
      <alignment horizontal="right" vertical="center"/>
    </xf>
    <xf numFmtId="0" fontId="28" fillId="5" borderId="6" xfId="2" applyFont="1" applyFill="1" applyBorder="1" applyAlignment="1" applyProtection="1">
      <alignment horizontal="center" vertical="top" wrapText="1"/>
    </xf>
    <xf numFmtId="1" fontId="28" fillId="5" borderId="6" xfId="2" applyNumberFormat="1" applyFont="1" applyFill="1" applyBorder="1" applyAlignment="1" applyProtection="1">
      <alignment horizontal="center" vertical="top" wrapText="1"/>
    </xf>
    <xf numFmtId="0" fontId="28" fillId="0" borderId="6" xfId="2" applyFont="1" applyFill="1" applyBorder="1" applyAlignment="1" applyProtection="1">
      <alignment horizontal="left" vertical="top"/>
    </xf>
    <xf numFmtId="0" fontId="26" fillId="0" borderId="6" xfId="2" applyFont="1" applyFill="1" applyBorder="1" applyAlignment="1" applyProtection="1">
      <alignment horizontal="center" vertical="top" wrapText="1"/>
      <protection locked="0"/>
    </xf>
    <xf numFmtId="0" fontId="26" fillId="0" borderId="0" xfId="2" applyFont="1" applyFill="1" applyBorder="1" applyAlignment="1" applyProtection="1">
      <alignment horizontal="center" vertical="top" wrapText="1"/>
      <protection locked="0"/>
    </xf>
    <xf numFmtId="1" fontId="26" fillId="0" borderId="0" xfId="2" applyNumberFormat="1" applyFont="1" applyFill="1" applyBorder="1" applyAlignment="1" applyProtection="1">
      <alignment horizontal="center" vertical="top" wrapText="1"/>
      <protection locked="0"/>
    </xf>
    <xf numFmtId="1" fontId="26" fillId="5" borderId="6" xfId="2" applyNumberFormat="1" applyFont="1" applyFill="1" applyBorder="1" applyAlignment="1" applyProtection="1">
      <alignment horizontal="center" vertical="top" wrapText="1"/>
      <protection locked="0"/>
    </xf>
    <xf numFmtId="1" fontId="26" fillId="0" borderId="6" xfId="2" applyNumberFormat="1" applyFont="1" applyFill="1" applyBorder="1" applyAlignment="1" applyProtection="1">
      <alignment horizontal="left" vertical="top" wrapText="1"/>
      <protection locked="0"/>
    </xf>
    <xf numFmtId="0" fontId="27" fillId="5" borderId="6" xfId="2" applyFont="1" applyFill="1" applyBorder="1" applyAlignment="1" applyProtection="1">
      <alignment horizontal="right" vertical="top" wrapText="1"/>
      <protection locked="0"/>
    </xf>
    <xf numFmtId="0" fontId="26" fillId="0" borderId="7" xfId="2" applyFont="1" applyFill="1" applyBorder="1" applyAlignment="1" applyProtection="1">
      <alignment horizontal="left" vertical="top" wrapText="1"/>
      <protection locked="0"/>
    </xf>
    <xf numFmtId="1" fontId="26" fillId="0" borderId="7" xfId="2" applyNumberFormat="1" applyFont="1" applyFill="1" applyBorder="1" applyAlignment="1" applyProtection="1">
      <alignment horizontal="left" vertical="top" wrapText="1"/>
      <protection locked="0"/>
    </xf>
    <xf numFmtId="0" fontId="28" fillId="5" borderId="30" xfId="2" applyFont="1" applyFill="1" applyBorder="1" applyAlignment="1" applyProtection="1">
      <alignment horizontal="left" vertical="top"/>
      <protection locked="0"/>
    </xf>
    <xf numFmtId="0" fontId="26" fillId="5" borderId="30" xfId="2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 wrapText="1"/>
      <protection locked="0"/>
    </xf>
    <xf numFmtId="1" fontId="26" fillId="5" borderId="31" xfId="2" applyNumberFormat="1" applyFont="1" applyFill="1" applyBorder="1" applyAlignment="1" applyProtection="1">
      <alignment horizontal="left" vertical="top" wrapText="1"/>
      <protection locked="0"/>
    </xf>
    <xf numFmtId="1" fontId="26" fillId="5" borderId="32" xfId="2" applyNumberFormat="1" applyFont="1" applyFill="1" applyBorder="1" applyAlignment="1" applyProtection="1">
      <alignment horizontal="left" vertical="top" wrapText="1"/>
      <protection locked="0"/>
    </xf>
    <xf numFmtId="0" fontId="27" fillId="5" borderId="7" xfId="2" applyFont="1" applyFill="1" applyBorder="1" applyAlignment="1" applyProtection="1">
      <alignment horizontal="right" vertical="top" wrapText="1"/>
      <protection locked="0"/>
    </xf>
    <xf numFmtId="0" fontId="19" fillId="2" borderId="0" xfId="0" applyFont="1" applyFill="1" applyProtection="1">
      <protection locked="0"/>
    </xf>
    <xf numFmtId="0" fontId="0" fillId="2" borderId="0" xfId="0" applyFill="1"/>
    <xf numFmtId="0" fontId="24" fillId="2" borderId="0" xfId="0" applyFont="1" applyFill="1" applyAlignment="1" applyProtection="1">
      <alignment horizontal="center"/>
      <protection locked="0"/>
    </xf>
    <xf numFmtId="0" fontId="19" fillId="2" borderId="0" xfId="0" applyFont="1" applyFill="1" applyAlignment="1" applyProtection="1">
      <alignment horizontal="center" vertical="center"/>
      <protection locked="0"/>
    </xf>
    <xf numFmtId="0" fontId="19" fillId="2" borderId="3" xfId="0" applyFont="1" applyFill="1" applyBorder="1" applyProtection="1">
      <protection locked="0"/>
    </xf>
    <xf numFmtId="0" fontId="0" fillId="2" borderId="0" xfId="0" applyFill="1" applyBorder="1"/>
    <xf numFmtId="0" fontId="24" fillId="2" borderId="0" xfId="0" applyFont="1" applyFill="1" applyProtection="1">
      <protection locked="0"/>
    </xf>
    <xf numFmtId="0" fontId="19" fillId="2" borderId="0" xfId="0" applyFont="1" applyFill="1" applyBorder="1" applyProtection="1">
      <protection locked="0"/>
    </xf>
    <xf numFmtId="0" fontId="18" fillId="2" borderId="0" xfId="0" applyFont="1" applyFill="1"/>
    <xf numFmtId="0" fontId="24" fillId="0" borderId="0" xfId="3" applyFont="1" applyProtection="1">
      <protection locked="0"/>
    </xf>
    <xf numFmtId="0" fontId="13" fillId="0" borderId="0" xfId="3"/>
    <xf numFmtId="0" fontId="19" fillId="0" borderId="0" xfId="0" applyFont="1" applyAlignment="1" applyProtection="1">
      <alignment horizontal="left"/>
      <protection locked="0"/>
    </xf>
    <xf numFmtId="0" fontId="19" fillId="0" borderId="5" xfId="2" applyFont="1" applyFill="1" applyBorder="1" applyAlignment="1" applyProtection="1">
      <alignment horizontal="left" vertical="center" wrapText="1" indent="2"/>
    </xf>
    <xf numFmtId="4" fontId="19" fillId="0" borderId="4" xfId="2" applyNumberFormat="1" applyFont="1" applyFill="1" applyBorder="1" applyAlignment="1" applyProtection="1">
      <alignment horizontal="right" vertical="center"/>
      <protection locked="0"/>
    </xf>
    <xf numFmtId="0" fontId="19" fillId="5" borderId="0" xfId="1" applyFont="1" applyFill="1" applyAlignment="1" applyProtection="1">
      <alignment horizontal="center" vertical="center"/>
    </xf>
    <xf numFmtId="0" fontId="19" fillId="5" borderId="0" xfId="1" applyFont="1" applyFill="1" applyBorder="1" applyAlignment="1" applyProtection="1">
      <alignment horizontal="center" vertical="center"/>
    </xf>
    <xf numFmtId="0" fontId="21" fillId="0" borderId="2" xfId="4" applyFont="1" applyBorder="1" applyAlignment="1" applyProtection="1">
      <alignment vertical="center" wrapText="1"/>
      <protection locked="0"/>
    </xf>
    <xf numFmtId="14" fontId="19" fillId="0" borderId="0" xfId="1" applyNumberFormat="1" applyFont="1" applyFill="1" applyBorder="1" applyAlignment="1" applyProtection="1">
      <alignment horizontal="center" vertical="center"/>
    </xf>
    <xf numFmtId="0" fontId="19" fillId="5" borderId="0" xfId="1" applyFont="1" applyFill="1" applyAlignment="1" applyProtection="1">
      <alignment horizontal="center" vertical="center"/>
    </xf>
    <xf numFmtId="0" fontId="24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9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2" fillId="2" borderId="0" xfId="4" applyFont="1" applyFill="1" applyProtection="1">
      <protection locked="0"/>
    </xf>
    <xf numFmtId="0" fontId="19" fillId="5" borderId="0" xfId="1" applyFont="1" applyFill="1" applyBorder="1" applyAlignment="1" applyProtection="1">
      <alignment horizontal="center" vertical="center"/>
    </xf>
    <xf numFmtId="0" fontId="24" fillId="2" borderId="0" xfId="0" applyFont="1" applyFill="1" applyAlignment="1" applyProtection="1">
      <alignment horizontal="left"/>
      <protection locked="0"/>
    </xf>
    <xf numFmtId="0" fontId="19" fillId="2" borderId="0" xfId="0" applyFont="1" applyFill="1" applyAlignment="1" applyProtection="1">
      <alignment horizontal="left"/>
      <protection locked="0"/>
    </xf>
    <xf numFmtId="0" fontId="13" fillId="2" borderId="0" xfId="0" applyFont="1" applyFill="1"/>
    <xf numFmtId="0" fontId="0" fillId="2" borderId="3" xfId="0" applyFill="1" applyBorder="1"/>
    <xf numFmtId="0" fontId="24" fillId="5" borderId="0" xfId="0" applyFont="1" applyFill="1" applyBorder="1" applyAlignment="1" applyProtection="1">
      <alignment horizontal="center"/>
      <protection locked="0"/>
    </xf>
    <xf numFmtId="0" fontId="19" fillId="5" borderId="0" xfId="0" applyFont="1" applyFill="1" applyBorder="1" applyAlignment="1" applyProtection="1">
      <alignment horizontal="center" vertical="center"/>
      <protection locked="0"/>
    </xf>
    <xf numFmtId="0" fontId="24" fillId="5" borderId="0" xfId="0" applyFont="1" applyFill="1" applyBorder="1" applyProtection="1">
      <protection locked="0"/>
    </xf>
    <xf numFmtId="0" fontId="18" fillId="5" borderId="0" xfId="0" applyFont="1" applyFill="1" applyBorder="1"/>
    <xf numFmtId="0" fontId="19" fillId="5" borderId="0" xfId="1" applyFont="1" applyFill="1" applyAlignment="1" applyProtection="1">
      <alignment horizontal="center" vertical="center"/>
    </xf>
    <xf numFmtId="0" fontId="19" fillId="5" borderId="0" xfId="1" applyFont="1" applyFill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left"/>
    </xf>
    <xf numFmtId="0" fontId="24" fillId="0" borderId="1" xfId="1" applyFont="1" applyFill="1" applyBorder="1" applyAlignment="1" applyProtection="1">
      <alignment horizontal="left" vertical="center" wrapText="1"/>
    </xf>
    <xf numFmtId="0" fontId="24" fillId="6" borderId="0" xfId="1" applyFont="1" applyFill="1" applyAlignment="1" applyProtection="1">
      <alignment horizontal="center" vertical="center"/>
      <protection locked="0"/>
    </xf>
    <xf numFmtId="3" fontId="24" fillId="2" borderId="1" xfId="1" applyNumberFormat="1" applyFont="1" applyFill="1" applyBorder="1" applyAlignment="1" applyProtection="1">
      <alignment horizontal="center" vertical="center"/>
      <protection locked="0"/>
    </xf>
    <xf numFmtId="3" fontId="19" fillId="6" borderId="0" xfId="1" applyNumberFormat="1" applyFont="1" applyFill="1" applyAlignment="1" applyProtection="1">
      <alignment horizontal="center" vertical="center"/>
      <protection locked="0"/>
    </xf>
    <xf numFmtId="3" fontId="19" fillId="0" borderId="0" xfId="1" applyNumberFormat="1" applyFont="1" applyAlignment="1" applyProtection="1">
      <alignment horizontal="center" vertical="center"/>
      <protection locked="0"/>
    </xf>
    <xf numFmtId="0" fontId="19" fillId="0" borderId="1" xfId="2" applyFont="1" applyFill="1" applyBorder="1" applyAlignment="1" applyProtection="1">
      <alignment horizontal="left" vertical="top"/>
      <protection locked="0"/>
    </xf>
    <xf numFmtId="0" fontId="33" fillId="6" borderId="0" xfId="0" applyFont="1" applyFill="1" applyAlignment="1" applyProtection="1">
      <alignment vertical="center"/>
      <protection locked="0"/>
    </xf>
    <xf numFmtId="0" fontId="33" fillId="0" borderId="0" xfId="0" applyFont="1" applyAlignment="1" applyProtection="1">
      <alignment vertical="center"/>
      <protection locked="0"/>
    </xf>
    <xf numFmtId="0" fontId="19" fillId="0" borderId="1" xfId="1" applyFont="1" applyFill="1" applyBorder="1" applyAlignment="1" applyProtection="1">
      <alignment horizontal="left" vertical="center" wrapText="1" indent="4"/>
    </xf>
    <xf numFmtId="0" fontId="19" fillId="5" borderId="1" xfId="0" applyFont="1" applyFill="1" applyBorder="1" applyAlignment="1" applyProtection="1">
      <alignment horizontal="center"/>
    </xf>
    <xf numFmtId="0" fontId="19" fillId="0" borderId="5" xfId="0" applyFont="1" applyFill="1" applyBorder="1" applyAlignment="1" applyProtection="1">
      <alignment horizontal="left" vertical="center" indent="1"/>
    </xf>
    <xf numFmtId="0" fontId="19" fillId="5" borderId="33" xfId="0" applyFont="1" applyFill="1" applyBorder="1" applyAlignment="1" applyProtection="1">
      <alignment horizontal="center"/>
    </xf>
    <xf numFmtId="0" fontId="19" fillId="5" borderId="2" xfId="0" applyFont="1" applyFill="1" applyBorder="1" applyAlignment="1" applyProtection="1">
      <alignment horizontal="center"/>
    </xf>
    <xf numFmtId="0" fontId="19" fillId="5" borderId="0" xfId="1" applyFont="1" applyFill="1" applyAlignment="1" applyProtection="1">
      <alignment wrapText="1"/>
    </xf>
    <xf numFmtId="0" fontId="19" fillId="5" borderId="0" xfId="0" applyFont="1" applyFill="1" applyBorder="1" applyAlignment="1" applyProtection="1">
      <alignment wrapText="1"/>
    </xf>
    <xf numFmtId="0" fontId="19" fillId="0" borderId="0" xfId="0" applyFont="1" applyFill="1" applyBorder="1" applyAlignment="1" applyProtection="1">
      <alignment wrapText="1"/>
      <protection locked="0"/>
    </xf>
    <xf numFmtId="0" fontId="19" fillId="0" borderId="0" xfId="0" applyFont="1" applyAlignment="1" applyProtection="1">
      <alignment wrapText="1"/>
      <protection locked="0"/>
    </xf>
    <xf numFmtId="0" fontId="19" fillId="0" borderId="0" xfId="3" applyFont="1" applyAlignment="1" applyProtection="1">
      <alignment wrapText="1"/>
      <protection locked="0"/>
    </xf>
    <xf numFmtId="0" fontId="24" fillId="0" borderId="0" xfId="0" applyFont="1" applyAlignment="1" applyProtection="1">
      <alignment wrapText="1"/>
      <protection locked="0"/>
    </xf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19" fillId="0" borderId="0" xfId="0" applyFont="1"/>
    <xf numFmtId="0" fontId="19" fillId="0" borderId="1" xfId="0" applyFont="1" applyFill="1" applyBorder="1" applyAlignment="1" applyProtection="1">
      <alignment horizontal="left" vertical="center" wrapText="1" indent="2"/>
    </xf>
    <xf numFmtId="0" fontId="19" fillId="5" borderId="0" xfId="1" applyFont="1" applyFill="1" applyAlignment="1" applyProtection="1">
      <alignment horizontal="center" vertical="center"/>
    </xf>
    <xf numFmtId="0" fontId="19" fillId="5" borderId="1" xfId="0" applyFont="1" applyFill="1" applyBorder="1" applyProtection="1">
      <protection locked="0"/>
    </xf>
    <xf numFmtId="0" fontId="24" fillId="2" borderId="1" xfId="1" applyFont="1" applyFill="1" applyBorder="1" applyAlignment="1" applyProtection="1">
      <alignment vertical="center" wrapText="1"/>
    </xf>
    <xf numFmtId="0" fontId="24" fillId="0" borderId="5" xfId="1" applyFont="1" applyFill="1" applyBorder="1" applyAlignment="1" applyProtection="1">
      <alignment horizontal="left" vertical="center" wrapText="1"/>
    </xf>
    <xf numFmtId="0" fontId="24" fillId="2" borderId="4" xfId="0" applyFont="1" applyFill="1" applyBorder="1" applyProtection="1"/>
    <xf numFmtId="3" fontId="19" fillId="5" borderId="34" xfId="1" applyNumberFormat="1" applyFont="1" applyFill="1" applyBorder="1" applyAlignment="1" applyProtection="1">
      <alignment horizontal="right" vertical="center" wrapText="1"/>
    </xf>
    <xf numFmtId="0" fontId="24" fillId="5" borderId="2" xfId="0" applyFont="1" applyFill="1" applyBorder="1" applyProtection="1"/>
    <xf numFmtId="3" fontId="19" fillId="5" borderId="33" xfId="1" applyNumberFormat="1" applyFont="1" applyFill="1" applyBorder="1" applyAlignment="1" applyProtection="1">
      <alignment horizontal="right" vertical="center" wrapText="1"/>
    </xf>
    <xf numFmtId="0" fontId="19" fillId="5" borderId="3" xfId="0" applyFont="1" applyFill="1" applyBorder="1" applyProtection="1">
      <protection locked="0"/>
    </xf>
    <xf numFmtId="0" fontId="0" fillId="5" borderId="3" xfId="0" applyFill="1" applyBorder="1"/>
    <xf numFmtId="0" fontId="19" fillId="5" borderId="0" xfId="1" applyFont="1" applyFill="1" applyAlignment="1" applyProtection="1">
      <alignment horizontal="center" vertical="center"/>
    </xf>
    <xf numFmtId="0" fontId="19" fillId="5" borderId="0" xfId="1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vertical="center"/>
      <protection locked="0"/>
    </xf>
    <xf numFmtId="49" fontId="29" fillId="0" borderId="0" xfId="9" applyNumberFormat="1" applyFont="1" applyAlignment="1" applyProtection="1">
      <alignment vertical="center"/>
      <protection locked="0"/>
    </xf>
    <xf numFmtId="0" fontId="19" fillId="0" borderId="0" xfId="0" applyFont="1" applyAlignment="1">
      <alignment vertical="center"/>
    </xf>
    <xf numFmtId="0" fontId="21" fillId="2" borderId="0" xfId="9" applyFont="1" applyFill="1" applyBorder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/>
    </xf>
    <xf numFmtId="0" fontId="19" fillId="0" borderId="0" xfId="0" applyFont="1" applyAlignment="1" applyProtection="1">
      <alignment vertical="center"/>
      <protection locked="0"/>
    </xf>
    <xf numFmtId="14" fontId="23" fillId="2" borderId="0" xfId="9" applyNumberFormat="1" applyFont="1" applyFill="1" applyBorder="1" applyAlignment="1" applyProtection="1">
      <alignment vertical="center" wrapText="1"/>
    </xf>
    <xf numFmtId="14" fontId="21" fillId="2" borderId="3" xfId="9" applyNumberFormat="1" applyFont="1" applyFill="1" applyBorder="1" applyAlignment="1" applyProtection="1">
      <alignment horizontal="center" vertical="center"/>
    </xf>
    <xf numFmtId="14" fontId="21" fillId="2" borderId="3" xfId="9" applyNumberFormat="1" applyFont="1" applyFill="1" applyBorder="1" applyAlignment="1" applyProtection="1">
      <alignment vertical="center"/>
    </xf>
    <xf numFmtId="0" fontId="21" fillId="2" borderId="3" xfId="9" applyFont="1" applyFill="1" applyBorder="1" applyAlignment="1" applyProtection="1">
      <alignment vertical="center"/>
      <protection locked="0"/>
    </xf>
    <xf numFmtId="49" fontId="21" fillId="2" borderId="0" xfId="9" applyNumberFormat="1" applyFont="1" applyFill="1" applyBorder="1" applyAlignment="1" applyProtection="1">
      <alignment vertical="center"/>
      <protection locked="0"/>
    </xf>
    <xf numFmtId="0" fontId="21" fillId="0" borderId="0" xfId="9" applyFont="1" applyAlignment="1" applyProtection="1">
      <alignment vertical="center"/>
      <protection locked="0"/>
    </xf>
    <xf numFmtId="0" fontId="13" fillId="0" borderId="0" xfId="3" applyAlignment="1" applyProtection="1">
      <alignment vertical="center"/>
      <protection locked="0"/>
    </xf>
    <xf numFmtId="0" fontId="34" fillId="0" borderId="36" xfId="9" applyFont="1" applyBorder="1" applyAlignment="1" applyProtection="1">
      <alignment vertical="center" wrapText="1"/>
      <protection locked="0"/>
    </xf>
    <xf numFmtId="0" fontId="34" fillId="4" borderId="26" xfId="9" applyFont="1" applyFill="1" applyBorder="1" applyAlignment="1" applyProtection="1">
      <alignment vertical="center"/>
      <protection locked="0"/>
    </xf>
    <xf numFmtId="0" fontId="34" fillId="4" borderId="24" xfId="9" applyFont="1" applyFill="1" applyBorder="1" applyAlignment="1" applyProtection="1">
      <alignment vertical="center" wrapText="1"/>
      <protection locked="0"/>
    </xf>
    <xf numFmtId="0" fontId="34" fillId="4" borderId="23" xfId="9" applyFont="1" applyFill="1" applyBorder="1" applyAlignment="1" applyProtection="1">
      <alignment vertical="center" wrapText="1"/>
      <protection locked="0"/>
    </xf>
    <xf numFmtId="49" fontId="34" fillId="0" borderId="24" xfId="9" applyNumberFormat="1" applyFont="1" applyBorder="1" applyAlignment="1" applyProtection="1">
      <alignment vertical="center"/>
      <protection locked="0"/>
    </xf>
    <xf numFmtId="0" fontId="34" fillId="0" borderId="23" xfId="9" applyFont="1" applyBorder="1" applyAlignment="1" applyProtection="1">
      <alignment vertical="center" wrapText="1"/>
      <protection locked="0"/>
    </xf>
    <xf numFmtId="0" fontId="34" fillId="0" borderId="25" xfId="9" applyFont="1" applyBorder="1" applyAlignment="1" applyProtection="1">
      <alignment vertical="center"/>
      <protection locked="0"/>
    </xf>
    <xf numFmtId="0" fontId="34" fillId="0" borderId="24" xfId="9" applyFont="1" applyBorder="1" applyAlignment="1" applyProtection="1">
      <alignment vertical="center" wrapText="1"/>
      <protection locked="0"/>
    </xf>
    <xf numFmtId="14" fontId="34" fillId="0" borderId="24" xfId="9" applyNumberFormat="1" applyFont="1" applyBorder="1" applyAlignment="1" applyProtection="1">
      <alignment vertical="center" wrapText="1"/>
      <protection locked="0"/>
    </xf>
    <xf numFmtId="0" fontId="34" fillId="0" borderId="23" xfId="9" applyFont="1" applyBorder="1" applyAlignment="1" applyProtection="1">
      <alignment horizontal="center" vertical="center"/>
      <protection locked="0"/>
    </xf>
    <xf numFmtId="0" fontId="34" fillId="0" borderId="37" xfId="9" applyFont="1" applyBorder="1" applyAlignment="1" applyProtection="1">
      <alignment vertical="center" wrapText="1"/>
      <protection locked="0"/>
    </xf>
    <xf numFmtId="0" fontId="34" fillId="4" borderId="22" xfId="9" applyFont="1" applyFill="1" applyBorder="1" applyAlignment="1" applyProtection="1">
      <alignment vertical="center"/>
      <protection locked="0"/>
    </xf>
    <xf numFmtId="0" fontId="34" fillId="4" borderId="1" xfId="9" applyFont="1" applyFill="1" applyBorder="1" applyAlignment="1" applyProtection="1">
      <alignment vertical="center" wrapText="1"/>
      <protection locked="0"/>
    </xf>
    <xf numFmtId="0" fontId="34" fillId="4" borderId="21" xfId="9" applyFont="1" applyFill="1" applyBorder="1" applyAlignment="1" applyProtection="1">
      <alignment vertical="center" wrapText="1"/>
      <protection locked="0"/>
    </xf>
    <xf numFmtId="49" fontId="34" fillId="0" borderId="1" xfId="9" applyNumberFormat="1" applyFont="1" applyBorder="1" applyAlignment="1" applyProtection="1">
      <alignment vertical="center"/>
      <protection locked="0"/>
    </xf>
    <xf numFmtId="0" fontId="34" fillId="0" borderId="21" xfId="9" applyFont="1" applyBorder="1" applyAlignment="1" applyProtection="1">
      <alignment vertical="center" wrapText="1"/>
      <protection locked="0"/>
    </xf>
    <xf numFmtId="0" fontId="34" fillId="0" borderId="5" xfId="9" applyFont="1" applyBorder="1" applyAlignment="1" applyProtection="1">
      <alignment vertical="center"/>
      <protection locked="0"/>
    </xf>
    <xf numFmtId="0" fontId="34" fillId="0" borderId="2" xfId="9" applyFont="1" applyBorder="1" applyAlignment="1" applyProtection="1">
      <alignment vertical="center" wrapText="1"/>
      <protection locked="0"/>
    </xf>
    <xf numFmtId="0" fontId="34" fillId="0" borderId="21" xfId="9" applyFont="1" applyBorder="1" applyAlignment="1" applyProtection="1">
      <alignment horizontal="center" vertical="center"/>
      <protection locked="0"/>
    </xf>
    <xf numFmtId="0" fontId="34" fillId="0" borderId="38" xfId="9" applyFont="1" applyBorder="1" applyAlignment="1" applyProtection="1">
      <alignment vertical="center" wrapText="1"/>
      <protection locked="0"/>
    </xf>
    <xf numFmtId="0" fontId="34" fillId="4" borderId="20" xfId="9" applyFont="1" applyFill="1" applyBorder="1" applyAlignment="1" applyProtection="1">
      <alignment vertical="center"/>
      <protection locked="0"/>
    </xf>
    <xf numFmtId="0" fontId="34" fillId="4" borderId="2" xfId="9" applyFont="1" applyFill="1" applyBorder="1" applyAlignment="1" applyProtection="1">
      <alignment vertical="center" wrapText="1"/>
      <protection locked="0"/>
    </xf>
    <xf numFmtId="0" fontId="34" fillId="4" borderId="18" xfId="9" applyFont="1" applyFill="1" applyBorder="1" applyAlignment="1" applyProtection="1">
      <alignment vertical="center" wrapText="1"/>
      <protection locked="0"/>
    </xf>
    <xf numFmtId="49" fontId="34" fillId="0" borderId="2" xfId="9" applyNumberFormat="1" applyFont="1" applyBorder="1" applyAlignment="1" applyProtection="1">
      <alignment vertical="center"/>
      <protection locked="0"/>
    </xf>
    <xf numFmtId="0" fontId="34" fillId="0" borderId="18" xfId="9" applyFont="1" applyBorder="1" applyAlignment="1" applyProtection="1">
      <alignment vertical="center" wrapText="1"/>
      <protection locked="0"/>
    </xf>
    <xf numFmtId="0" fontId="34" fillId="0" borderId="19" xfId="9" applyFont="1" applyBorder="1" applyAlignment="1" applyProtection="1">
      <alignment horizontal="right" vertical="center"/>
      <protection locked="0"/>
    </xf>
    <xf numFmtId="0" fontId="34" fillId="0" borderId="18" xfId="9" applyFont="1" applyBorder="1" applyAlignment="1" applyProtection="1">
      <alignment horizontal="center" vertical="center"/>
      <protection locked="0"/>
    </xf>
    <xf numFmtId="0" fontId="29" fillId="0" borderId="0" xfId="9" applyFont="1" applyAlignment="1" applyProtection="1">
      <alignment horizontal="center" vertical="center"/>
      <protection locked="0"/>
    </xf>
    <xf numFmtId="0" fontId="31" fillId="5" borderId="12" xfId="9" applyFont="1" applyFill="1" applyBorder="1" applyAlignment="1" applyProtection="1">
      <alignment horizontal="center" vertical="center"/>
    </xf>
    <xf numFmtId="0" fontId="31" fillId="5" borderId="16" xfId="9" applyFont="1" applyFill="1" applyBorder="1" applyAlignment="1" applyProtection="1">
      <alignment horizontal="center" vertical="center"/>
    </xf>
    <xf numFmtId="0" fontId="31" fillId="5" borderId="15" xfId="9" applyFont="1" applyFill="1" applyBorder="1" applyAlignment="1" applyProtection="1">
      <alignment horizontal="center" vertical="center"/>
    </xf>
    <xf numFmtId="0" fontId="31" fillId="5" borderId="13" xfId="9" applyFont="1" applyFill="1" applyBorder="1" applyAlignment="1" applyProtection="1">
      <alignment horizontal="center" vertical="center"/>
    </xf>
    <xf numFmtId="0" fontId="31" fillId="5" borderId="14" xfId="9" applyFont="1" applyFill="1" applyBorder="1" applyAlignment="1" applyProtection="1">
      <alignment horizontal="center" vertical="center"/>
    </xf>
    <xf numFmtId="0" fontId="31" fillId="0" borderId="0" xfId="9" applyFont="1" applyAlignment="1" applyProtection="1">
      <alignment horizontal="center" vertical="center" wrapText="1"/>
      <protection locked="0"/>
    </xf>
    <xf numFmtId="0" fontId="31" fillId="5" borderId="11" xfId="9" applyFont="1" applyFill="1" applyBorder="1" applyAlignment="1" applyProtection="1">
      <alignment horizontal="center" vertical="center" wrapText="1"/>
    </xf>
    <xf numFmtId="0" fontId="31" fillId="4" borderId="16" xfId="9" applyFont="1" applyFill="1" applyBorder="1" applyAlignment="1" applyProtection="1">
      <alignment horizontal="center" vertical="center" wrapText="1"/>
    </xf>
    <xf numFmtId="0" fontId="31" fillId="4" borderId="14" xfId="9" applyFont="1" applyFill="1" applyBorder="1" applyAlignment="1" applyProtection="1">
      <alignment horizontal="center" vertical="center" wrapText="1"/>
    </xf>
    <xf numFmtId="0" fontId="31" fillId="4" borderId="13" xfId="9" applyFont="1" applyFill="1" applyBorder="1" applyAlignment="1" applyProtection="1">
      <alignment horizontal="center" vertical="center" wrapText="1"/>
    </xf>
    <xf numFmtId="0" fontId="31" fillId="3" borderId="16" xfId="9" applyFont="1" applyFill="1" applyBorder="1" applyAlignment="1" applyProtection="1">
      <alignment horizontal="center" vertical="center" wrapText="1"/>
    </xf>
    <xf numFmtId="0" fontId="31" fillId="3" borderId="17" xfId="9" applyFont="1" applyFill="1" applyBorder="1" applyAlignment="1" applyProtection="1">
      <alignment horizontal="center" vertical="center" wrapText="1"/>
    </xf>
    <xf numFmtId="49" fontId="31" fillId="3" borderId="14" xfId="9" applyNumberFormat="1" applyFont="1" applyFill="1" applyBorder="1" applyAlignment="1" applyProtection="1">
      <alignment horizontal="center" vertical="center" wrapText="1"/>
    </xf>
    <xf numFmtId="0" fontId="31" fillId="3" borderId="10" xfId="9" applyFont="1" applyFill="1" applyBorder="1" applyAlignment="1" applyProtection="1">
      <alignment horizontal="center" vertical="center" wrapText="1"/>
    </xf>
    <xf numFmtId="0" fontId="31" fillId="5" borderId="15" xfId="9" applyFont="1" applyFill="1" applyBorder="1" applyAlignment="1" applyProtection="1">
      <alignment horizontal="center" vertical="center" wrapText="1"/>
    </xf>
    <xf numFmtId="0" fontId="31" fillId="5" borderId="14" xfId="9" applyFont="1" applyFill="1" applyBorder="1" applyAlignment="1" applyProtection="1">
      <alignment horizontal="center" vertical="center" wrapText="1"/>
    </xf>
    <xf numFmtId="0" fontId="31" fillId="5" borderId="13" xfId="9" applyFont="1" applyFill="1" applyBorder="1" applyAlignment="1" applyProtection="1">
      <alignment horizontal="center" vertical="center" wrapText="1"/>
    </xf>
    <xf numFmtId="0" fontId="29" fillId="5" borderId="39" xfId="9" applyFont="1" applyFill="1" applyBorder="1" applyAlignment="1" applyProtection="1">
      <alignment vertical="center"/>
    </xf>
    <xf numFmtId="0" fontId="19" fillId="5" borderId="0" xfId="0" applyFont="1" applyFill="1" applyBorder="1" applyAlignment="1">
      <alignment vertical="center"/>
    </xf>
    <xf numFmtId="0" fontId="29" fillId="5" borderId="0" xfId="9" applyFont="1" applyFill="1" applyBorder="1" applyAlignment="1" applyProtection="1">
      <alignment vertical="center"/>
    </xf>
    <xf numFmtId="0" fontId="30" fillId="5" borderId="0" xfId="9" applyFont="1" applyFill="1" applyBorder="1" applyAlignment="1" applyProtection="1">
      <alignment vertical="center"/>
    </xf>
    <xf numFmtId="0" fontId="29" fillId="5" borderId="40" xfId="9" applyFont="1" applyFill="1" applyBorder="1" applyAlignment="1" applyProtection="1">
      <alignment vertical="center"/>
    </xf>
    <xf numFmtId="0" fontId="21" fillId="5" borderId="39" xfId="9" applyFont="1" applyFill="1" applyBorder="1" applyAlignment="1" applyProtection="1">
      <alignment vertical="center"/>
      <protection locked="0"/>
    </xf>
    <xf numFmtId="0" fontId="21" fillId="5" borderId="0" xfId="9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vertical="center"/>
      <protection locked="0"/>
    </xf>
    <xf numFmtId="49" fontId="21" fillId="5" borderId="0" xfId="9" applyNumberFormat="1" applyFont="1" applyFill="1" applyBorder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166" fontId="21" fillId="5" borderId="0" xfId="9" applyNumberFormat="1" applyFont="1" applyFill="1" applyBorder="1" applyAlignment="1" applyProtection="1">
      <alignment vertical="center"/>
    </xf>
    <xf numFmtId="0" fontId="23" fillId="5" borderId="0" xfId="9" applyFont="1" applyFill="1" applyBorder="1" applyAlignment="1" applyProtection="1">
      <alignment horizontal="right" vertical="center"/>
    </xf>
    <xf numFmtId="0" fontId="21" fillId="5" borderId="40" xfId="9" applyFont="1" applyFill="1" applyBorder="1" applyAlignment="1" applyProtection="1">
      <alignment vertical="center"/>
    </xf>
    <xf numFmtId="14" fontId="21" fillId="0" borderId="39" xfId="9" applyNumberFormat="1" applyFont="1" applyBorder="1" applyAlignment="1" applyProtection="1">
      <alignment vertical="center"/>
      <protection locked="0"/>
    </xf>
    <xf numFmtId="0" fontId="19" fillId="5" borderId="0" xfId="0" applyFont="1" applyFill="1" applyBorder="1" applyAlignment="1" applyProtection="1">
      <alignment vertical="center"/>
    </xf>
    <xf numFmtId="0" fontId="19" fillId="5" borderId="40" xfId="0" applyFont="1" applyFill="1" applyBorder="1" applyAlignment="1" applyProtection="1">
      <alignment vertical="center"/>
    </xf>
    <xf numFmtId="0" fontId="21" fillId="5" borderId="39" xfId="9" applyFont="1" applyFill="1" applyBorder="1" applyAlignment="1" applyProtection="1">
      <alignment horizontal="right" vertical="center"/>
    </xf>
    <xf numFmtId="0" fontId="24" fillId="5" borderId="0" xfId="0" applyFont="1" applyFill="1" applyBorder="1" applyAlignment="1" applyProtection="1">
      <alignment vertical="center"/>
    </xf>
    <xf numFmtId="0" fontId="24" fillId="5" borderId="40" xfId="0" applyFont="1" applyFill="1" applyBorder="1" applyAlignment="1" applyProtection="1">
      <alignment vertical="center"/>
    </xf>
    <xf numFmtId="0" fontId="19" fillId="5" borderId="0" xfId="1" applyFont="1" applyFill="1" applyAlignment="1" applyProtection="1">
      <alignment horizontal="center" vertical="center"/>
    </xf>
    <xf numFmtId="0" fontId="19" fillId="5" borderId="0" xfId="1" applyFont="1" applyFill="1" applyBorder="1" applyAlignment="1" applyProtection="1">
      <alignment horizontal="center" vertical="center"/>
    </xf>
    <xf numFmtId="167" fontId="34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21" fillId="2" borderId="0" xfId="10" applyNumberFormat="1" applyFont="1" applyFill="1" applyBorder="1" applyAlignment="1" applyProtection="1">
      <alignment vertical="center"/>
    </xf>
    <xf numFmtId="0" fontId="21" fillId="2" borderId="0" xfId="10" applyFont="1" applyFill="1" applyBorder="1" applyAlignment="1" applyProtection="1">
      <alignment vertical="center"/>
      <protection locked="0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3" fillId="2" borderId="0" xfId="10" applyNumberFormat="1" applyFont="1" applyFill="1" applyBorder="1" applyAlignment="1" applyProtection="1">
      <alignment vertical="center"/>
    </xf>
    <xf numFmtId="14" fontId="23" fillId="2" borderId="0" xfId="10" applyNumberFormat="1" applyFont="1" applyFill="1" applyBorder="1" applyAlignment="1" applyProtection="1">
      <alignment vertical="center" wrapText="1"/>
    </xf>
    <xf numFmtId="0" fontId="19" fillId="2" borderId="0" xfId="1" applyFont="1" applyFill="1" applyBorder="1" applyAlignment="1" applyProtection="1">
      <alignment horizontal="left" vertical="center" wrapText="1" indent="1"/>
    </xf>
    <xf numFmtId="0" fontId="18" fillId="5" borderId="1" xfId="0" applyFont="1" applyFill="1" applyBorder="1" applyAlignment="1">
      <alignment horizontal="center" vertical="center"/>
    </xf>
    <xf numFmtId="0" fontId="18" fillId="5" borderId="1" xfId="0" applyFont="1" applyFill="1" applyBorder="1"/>
    <xf numFmtId="0" fontId="24" fillId="5" borderId="1" xfId="1" applyFont="1" applyFill="1" applyBorder="1" applyAlignment="1" applyProtection="1">
      <alignment horizontal="left" vertical="center" wrapText="1" indent="1"/>
    </xf>
    <xf numFmtId="0" fontId="24" fillId="5" borderId="1" xfId="0" applyFont="1" applyFill="1" applyBorder="1" applyProtection="1">
      <protection locked="0"/>
    </xf>
    <xf numFmtId="0" fontId="19" fillId="5" borderId="0" xfId="1" applyFont="1" applyFill="1" applyBorder="1" applyAlignment="1" applyProtection="1">
      <alignment horizontal="center" vertical="center"/>
    </xf>
    <xf numFmtId="0" fontId="19" fillId="5" borderId="0" xfId="1" applyFont="1" applyFill="1" applyAlignment="1" applyProtection="1">
      <alignment horizontal="center" vertical="center"/>
    </xf>
    <xf numFmtId="14" fontId="23" fillId="2" borderId="0" xfId="10" applyNumberFormat="1" applyFont="1" applyFill="1" applyBorder="1" applyAlignment="1" applyProtection="1">
      <alignment horizontal="center" vertical="center"/>
    </xf>
    <xf numFmtId="0" fontId="24" fillId="5" borderId="0" xfId="0" applyFont="1" applyFill="1" applyAlignment="1" applyProtection="1">
      <alignment horizontal="left" vertical="center"/>
    </xf>
    <xf numFmtId="0" fontId="19" fillId="5" borderId="0" xfId="1" applyFont="1" applyFill="1" applyBorder="1" applyAlignment="1" applyProtection="1">
      <alignment horizontal="center" vertical="center"/>
    </xf>
    <xf numFmtId="0" fontId="19" fillId="5" borderId="0" xfId="1" applyFont="1" applyFill="1" applyAlignment="1" applyProtection="1">
      <alignment horizontal="right" vertical="center"/>
    </xf>
    <xf numFmtId="0" fontId="28" fillId="5" borderId="6" xfId="2" applyFont="1" applyFill="1" applyBorder="1" applyAlignment="1" applyProtection="1">
      <alignment horizontal="center" vertical="center" wrapText="1"/>
    </xf>
    <xf numFmtId="1" fontId="28" fillId="5" borderId="6" xfId="2" applyNumberFormat="1" applyFont="1" applyFill="1" applyBorder="1" applyAlignment="1" applyProtection="1">
      <alignment horizontal="center" vertical="center" wrapText="1"/>
    </xf>
    <xf numFmtId="0" fontId="32" fillId="2" borderId="0" xfId="0" applyFont="1" applyFill="1" applyBorder="1" applyProtection="1"/>
    <xf numFmtId="0" fontId="32" fillId="2" borderId="0" xfId="0" applyFont="1" applyFill="1" applyBorder="1" applyAlignment="1" applyProtection="1">
      <alignment horizontal="center" vertical="center"/>
    </xf>
    <xf numFmtId="0" fontId="33" fillId="5" borderId="40" xfId="0" applyFont="1" applyFill="1" applyBorder="1" applyAlignment="1">
      <alignment vertical="center"/>
    </xf>
    <xf numFmtId="14" fontId="19" fillId="0" borderId="0" xfId="1" applyNumberFormat="1" applyFont="1" applyFill="1" applyBorder="1" applyAlignment="1" applyProtection="1">
      <alignment horizontal="center" vertical="center"/>
    </xf>
    <xf numFmtId="0" fontId="19" fillId="5" borderId="0" xfId="1" applyFont="1" applyFill="1" applyAlignment="1" applyProtection="1">
      <alignment horizontal="center" vertical="center"/>
    </xf>
    <xf numFmtId="0" fontId="19" fillId="5" borderId="0" xfId="1" applyFont="1" applyFill="1" applyBorder="1" applyAlignment="1" applyProtection="1">
      <alignment horizontal="center" vertical="center"/>
    </xf>
    <xf numFmtId="0" fontId="19" fillId="5" borderId="0" xfId="1" applyFont="1" applyFill="1" applyAlignment="1" applyProtection="1">
      <alignment horizontal="right" vertical="center"/>
    </xf>
    <xf numFmtId="0" fontId="21" fillId="5" borderId="0" xfId="9" applyFont="1" applyFill="1" applyAlignment="1" applyProtection="1">
      <alignment vertical="center"/>
      <protection locked="0"/>
    </xf>
    <xf numFmtId="14" fontId="23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left" vertical="center"/>
    </xf>
    <xf numFmtId="0" fontId="33" fillId="5" borderId="0" xfId="0" applyFont="1" applyFill="1" applyProtection="1"/>
    <xf numFmtId="0" fontId="19" fillId="0" borderId="2" xfId="1" applyFont="1" applyFill="1" applyBorder="1" applyAlignment="1" applyProtection="1">
      <alignment horizontal="left" vertical="center" wrapText="1" indent="1"/>
    </xf>
    <xf numFmtId="0" fontId="24" fillId="0" borderId="2" xfId="1" applyFont="1" applyFill="1" applyBorder="1" applyAlignment="1" applyProtection="1">
      <alignment horizontal="left" vertical="center" wrapText="1" indent="1"/>
    </xf>
    <xf numFmtId="0" fontId="19" fillId="0" borderId="1" xfId="1" applyFont="1" applyBorder="1" applyAlignment="1">
      <alignment horizontal="left" vertical="center" wrapText="1"/>
    </xf>
    <xf numFmtId="0" fontId="19" fillId="0" borderId="1" xfId="3" applyFont="1" applyBorder="1" applyProtection="1">
      <protection locked="0"/>
    </xf>
    <xf numFmtId="0" fontId="19" fillId="5" borderId="0" xfId="3" applyFont="1" applyFill="1" applyBorder="1" applyProtection="1"/>
    <xf numFmtId="0" fontId="19" fillId="2" borderId="0" xfId="3" applyFont="1" applyFill="1" applyBorder="1" applyProtection="1"/>
    <xf numFmtId="0" fontId="13" fillId="2" borderId="0" xfId="3" applyFill="1"/>
    <xf numFmtId="0" fontId="19" fillId="2" borderId="0" xfId="3" applyFont="1" applyFill="1" applyProtection="1">
      <protection locked="0"/>
    </xf>
    <xf numFmtId="0" fontId="19" fillId="5" borderId="0" xfId="3" applyFont="1" applyFill="1" applyAlignment="1" applyProtection="1">
      <alignment horizontal="left" vertical="center"/>
    </xf>
    <xf numFmtId="0" fontId="13" fillId="5" borderId="0" xfId="3" applyFill="1" applyBorder="1"/>
    <xf numFmtId="0" fontId="23" fillId="4" borderId="1" xfId="3" applyFont="1" applyFill="1" applyBorder="1" applyAlignment="1">
      <alignment horizontal="center" vertical="center"/>
    </xf>
    <xf numFmtId="0" fontId="23" fillId="4" borderId="1" xfId="3" applyFont="1" applyFill="1" applyBorder="1" applyAlignment="1">
      <alignment horizontal="center" vertical="center" wrapText="1"/>
    </xf>
    <xf numFmtId="0" fontId="23" fillId="0" borderId="1" xfId="3" applyFont="1" applyBorder="1" applyAlignment="1">
      <alignment horizontal="left" vertical="center"/>
    </xf>
    <xf numFmtId="0" fontId="21" fillId="0" borderId="1" xfId="3" applyFont="1" applyBorder="1"/>
    <xf numFmtId="0" fontId="21" fillId="2" borderId="1" xfId="3" applyFont="1" applyFill="1" applyBorder="1"/>
    <xf numFmtId="0" fontId="23" fillId="0" borderId="1" xfId="3" applyFont="1" applyBorder="1" applyAlignment="1">
      <alignment horizontal="center"/>
    </xf>
    <xf numFmtId="0" fontId="21" fillId="0" borderId="1" xfId="3" applyFont="1" applyBorder="1" applyAlignment="1">
      <alignment horizontal="right"/>
    </xf>
    <xf numFmtId="0" fontId="23" fillId="0" borderId="1" xfId="3" applyFont="1" applyBorder="1" applyAlignment="1">
      <alignment horizontal="center" vertical="center"/>
    </xf>
    <xf numFmtId="0" fontId="21" fillId="5" borderId="1" xfId="3" applyFont="1" applyFill="1" applyBorder="1"/>
    <xf numFmtId="0" fontId="21" fillId="0" borderId="1" xfId="3" applyFont="1" applyBorder="1" applyAlignment="1">
      <alignment horizontal="left" vertical="center"/>
    </xf>
    <xf numFmtId="0" fontId="13" fillId="0" borderId="0" xfId="3" applyFill="1"/>
    <xf numFmtId="0" fontId="18" fillId="0" borderId="0" xfId="3" applyFont="1"/>
    <xf numFmtId="0" fontId="19" fillId="0" borderId="0" xfId="3" applyFont="1" applyFill="1" applyBorder="1" applyProtection="1">
      <protection locked="0"/>
    </xf>
    <xf numFmtId="0" fontId="19" fillId="0" borderId="0" xfId="3" applyFont="1" applyFill="1" applyProtection="1">
      <protection locked="0"/>
    </xf>
    <xf numFmtId="0" fontId="21" fillId="0" borderId="0" xfId="3" applyFont="1" applyBorder="1"/>
    <xf numFmtId="0" fontId="21" fillId="0" borderId="0" xfId="3" applyFont="1" applyBorder="1" applyAlignment="1">
      <alignment horizontal="left" vertical="center"/>
    </xf>
    <xf numFmtId="0" fontId="21" fillId="0" borderId="0" xfId="3" applyFont="1" applyBorder="1" applyAlignment="1">
      <alignment horizontal="right"/>
    </xf>
    <xf numFmtId="0" fontId="19" fillId="2" borderId="0" xfId="0" applyFont="1" applyFill="1" applyBorder="1" applyAlignment="1" applyProtection="1">
      <alignment horizontal="left"/>
    </xf>
    <xf numFmtId="3" fontId="21" fillId="2" borderId="1" xfId="3" applyNumberFormat="1" applyFont="1" applyFill="1" applyBorder="1"/>
    <xf numFmtId="3" fontId="21" fillId="0" borderId="1" xfId="3" applyNumberFormat="1" applyFont="1" applyBorder="1"/>
    <xf numFmtId="0" fontId="19" fillId="5" borderId="0" xfId="1" applyFont="1" applyFill="1" applyAlignment="1" applyProtection="1">
      <alignment horizontal="center" vertical="center"/>
    </xf>
    <xf numFmtId="0" fontId="19" fillId="5" borderId="0" xfId="1" applyFont="1" applyFill="1" applyBorder="1" applyAlignment="1" applyProtection="1">
      <alignment horizontal="center" vertical="center"/>
    </xf>
    <xf numFmtId="0" fontId="19" fillId="5" borderId="0" xfId="1" applyFont="1" applyFill="1" applyAlignment="1" applyProtection="1">
      <alignment horizontal="right" vertical="center"/>
    </xf>
    <xf numFmtId="14" fontId="19" fillId="0" borderId="0" xfId="1" applyNumberFormat="1" applyFont="1" applyFill="1" applyBorder="1" applyAlignment="1" applyProtection="1">
      <alignment horizontal="center" vertical="center"/>
    </xf>
    <xf numFmtId="0" fontId="19" fillId="5" borderId="0" xfId="1" applyFont="1" applyFill="1" applyAlignment="1" applyProtection="1">
      <alignment horizontal="right" vertical="center"/>
    </xf>
    <xf numFmtId="0" fontId="34" fillId="0" borderId="19" xfId="16" applyFont="1" applyBorder="1" applyAlignment="1" applyProtection="1">
      <alignment horizontal="right" vertical="center"/>
      <protection locked="0"/>
    </xf>
    <xf numFmtId="0" fontId="34" fillId="0" borderId="18" xfId="16" applyFont="1" applyBorder="1" applyAlignment="1" applyProtection="1">
      <alignment vertical="center" wrapText="1"/>
      <protection locked="0"/>
    </xf>
    <xf numFmtId="49" fontId="34" fillId="0" borderId="2" xfId="16" applyNumberFormat="1" applyFont="1" applyBorder="1" applyAlignment="1" applyProtection="1">
      <alignment vertical="center"/>
      <protection locked="0"/>
    </xf>
    <xf numFmtId="49" fontId="37" fillId="0" borderId="1" xfId="0" applyNumberFormat="1" applyFont="1" applyBorder="1" applyAlignment="1">
      <alignment horizontal="center"/>
    </xf>
    <xf numFmtId="0" fontId="37" fillId="0" borderId="0" xfId="0" applyFont="1"/>
    <xf numFmtId="0" fontId="37" fillId="0" borderId="1" xfId="0" applyFont="1" applyBorder="1" applyAlignment="1">
      <alignment horizontal="center"/>
    </xf>
    <xf numFmtId="0" fontId="37" fillId="0" borderId="1" xfId="0" applyFont="1" applyBorder="1"/>
    <xf numFmtId="14" fontId="34" fillId="0" borderId="2" xfId="9" applyNumberFormat="1" applyFont="1" applyBorder="1" applyAlignment="1" applyProtection="1">
      <alignment horizontal="center" vertical="center" wrapText="1"/>
      <protection locked="0"/>
    </xf>
    <xf numFmtId="3" fontId="19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19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1" applyFont="1" applyFill="1" applyBorder="1" applyAlignment="1" applyProtection="1">
      <alignment horizontal="center" vertical="center" wrapText="1"/>
    </xf>
    <xf numFmtId="1" fontId="19" fillId="0" borderId="1" xfId="1" applyNumberFormat="1" applyFont="1" applyFill="1" applyBorder="1" applyAlignment="1" applyProtection="1">
      <alignment horizontal="center" vertical="center" wrapText="1"/>
    </xf>
    <xf numFmtId="3" fontId="19" fillId="2" borderId="1" xfId="1" applyNumberFormat="1" applyFont="1" applyFill="1" applyBorder="1" applyAlignment="1" applyProtection="1">
      <alignment horizontal="center" vertical="center"/>
      <protection locked="0"/>
    </xf>
    <xf numFmtId="0" fontId="19" fillId="0" borderId="0" xfId="1" applyFont="1" applyBorder="1" applyAlignment="1" applyProtection="1">
      <alignment horizontal="center" vertical="center" wrapText="1"/>
      <protection locked="0"/>
    </xf>
    <xf numFmtId="0" fontId="19" fillId="0" borderId="0" xfId="1" applyFont="1" applyFill="1" applyBorder="1" applyAlignment="1" applyProtection="1">
      <alignment horizontal="left" vertical="center" wrapText="1" indent="1"/>
    </xf>
    <xf numFmtId="3" fontId="19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1" applyFont="1" applyFill="1" applyBorder="1" applyAlignment="1" applyProtection="1">
      <alignment horizontal="left" vertical="center" wrapText="1"/>
      <protection locked="0"/>
    </xf>
    <xf numFmtId="0" fontId="19" fillId="0" borderId="0" xfId="1" applyFont="1" applyFill="1" applyBorder="1" applyAlignment="1" applyProtection="1">
      <alignment horizontal="center" vertical="center" wrapText="1"/>
      <protection locked="0"/>
    </xf>
    <xf numFmtId="1" fontId="19" fillId="0" borderId="0" xfId="1" applyNumberFormat="1" applyFont="1" applyFill="1" applyBorder="1" applyAlignment="1" applyProtection="1">
      <alignment horizontal="center" vertical="center" wrapText="1"/>
      <protection locked="0"/>
    </xf>
    <xf numFmtId="1" fontId="19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24" fillId="5" borderId="0" xfId="3" applyFont="1" applyFill="1" applyAlignment="1" applyProtection="1">
      <alignment horizontal="left" vertical="center"/>
    </xf>
    <xf numFmtId="0" fontId="24" fillId="5" borderId="0" xfId="3" applyFont="1" applyFill="1" applyProtection="1"/>
    <xf numFmtId="0" fontId="19" fillId="2" borderId="0" xfId="3" applyFont="1" applyFill="1" applyProtection="1"/>
    <xf numFmtId="167" fontId="34" fillId="0" borderId="2" xfId="16" applyNumberFormat="1" applyFont="1" applyFill="1" applyBorder="1" applyAlignment="1" applyProtection="1">
      <alignment horizontal="left" vertical="center" wrapText="1"/>
      <protection locked="0"/>
    </xf>
    <xf numFmtId="43" fontId="0" fillId="0" borderId="1" xfId="17" applyNumberFormat="1" applyFont="1" applyFill="1" applyBorder="1" applyAlignment="1">
      <alignment horizontal="center" vertical="center"/>
    </xf>
    <xf numFmtId="2" fontId="24" fillId="0" borderId="1" xfId="1" applyNumberFormat="1" applyFont="1" applyFill="1" applyBorder="1" applyAlignment="1" applyProtection="1">
      <alignment horizontal="center" vertical="center" wrapText="1"/>
      <protection locked="0"/>
    </xf>
    <xf numFmtId="2" fontId="38" fillId="0" borderId="1" xfId="3" applyNumberFormat="1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  <xf numFmtId="2" fontId="39" fillId="0" borderId="1" xfId="2" applyNumberFormat="1" applyFont="1" applyFill="1" applyBorder="1" applyAlignment="1">
      <alignment horizontal="center" vertical="center" wrapText="1"/>
    </xf>
    <xf numFmtId="2" fontId="40" fillId="0" borderId="1" xfId="3" applyNumberFormat="1" applyFont="1" applyFill="1" applyBorder="1" applyAlignment="1">
      <alignment horizontal="center" vertical="center"/>
    </xf>
    <xf numFmtId="0" fontId="34" fillId="0" borderId="1" xfId="16" applyNumberFormat="1" applyFont="1" applyFill="1" applyBorder="1" applyAlignment="1">
      <alignment horizontal="left" wrapText="1" shrinkToFit="1"/>
    </xf>
    <xf numFmtId="0" fontId="13" fillId="0" borderId="0" xfId="3" applyFill="1" applyAlignment="1">
      <alignment wrapText="1"/>
    </xf>
    <xf numFmtId="168" fontId="2" fillId="0" borderId="1" xfId="18" applyNumberFormat="1" applyFont="1" applyFill="1" applyBorder="1" applyAlignment="1">
      <alignment horizontal="center"/>
    </xf>
    <xf numFmtId="2" fontId="13" fillId="0" borderId="1" xfId="3" applyNumberFormat="1" applyFont="1" applyFill="1" applyBorder="1" applyAlignment="1">
      <alignment horizontal="center" vertical="center"/>
    </xf>
    <xf numFmtId="0" fontId="19" fillId="0" borderId="1" xfId="19" applyNumberFormat="1" applyFont="1" applyFill="1" applyBorder="1" applyAlignment="1">
      <alignment vertical="center" wrapText="1" shrinkToFit="1"/>
    </xf>
    <xf numFmtId="169" fontId="13" fillId="0" borderId="41" xfId="3" applyNumberFormat="1" applyFont="1" applyFill="1" applyBorder="1" applyAlignment="1">
      <alignment wrapText="1"/>
    </xf>
    <xf numFmtId="168" fontId="2" fillId="0" borderId="42" xfId="18" applyNumberFormat="1" applyFont="1" applyFill="1" applyBorder="1" applyAlignment="1">
      <alignment horizontal="center"/>
    </xf>
    <xf numFmtId="169" fontId="42" fillId="0" borderId="43" xfId="3" applyNumberFormat="1" applyFont="1" applyFill="1" applyBorder="1" applyAlignment="1">
      <alignment wrapText="1"/>
    </xf>
    <xf numFmtId="169" fontId="42" fillId="0" borderId="1" xfId="3" applyNumberFormat="1" applyFont="1" applyFill="1" applyBorder="1" applyAlignment="1">
      <alignment wrapText="1"/>
    </xf>
    <xf numFmtId="169" fontId="13" fillId="0" borderId="1" xfId="3" applyNumberFormat="1" applyFont="1" applyFill="1" applyBorder="1" applyAlignment="1">
      <alignment wrapText="1"/>
    </xf>
    <xf numFmtId="169" fontId="13" fillId="0" borderId="1" xfId="3" applyNumberFormat="1" applyFont="1" applyFill="1" applyBorder="1" applyAlignment="1">
      <alignment horizontal="left" wrapText="1"/>
    </xf>
    <xf numFmtId="169" fontId="13" fillId="0" borderId="42" xfId="3" applyNumberFormat="1" applyFont="1" applyFill="1" applyBorder="1" applyAlignment="1">
      <alignment horizontal="left" wrapText="1"/>
    </xf>
    <xf numFmtId="2" fontId="13" fillId="0" borderId="1" xfId="3" applyNumberFormat="1" applyFont="1" applyFill="1" applyBorder="1" applyAlignment="1">
      <alignment horizontal="center" vertical="center" wrapText="1"/>
    </xf>
    <xf numFmtId="2" fontId="43" fillId="0" borderId="1" xfId="3" applyNumberFormat="1" applyFont="1" applyFill="1" applyBorder="1" applyAlignment="1">
      <alignment horizontal="center" vertical="center" wrapText="1"/>
    </xf>
    <xf numFmtId="0" fontId="44" fillId="0" borderId="1" xfId="3" applyFont="1" applyFill="1" applyBorder="1" applyAlignment="1">
      <alignment horizontal="center" vertical="center" wrapText="1"/>
    </xf>
    <xf numFmtId="167" fontId="34" fillId="0" borderId="1" xfId="16" applyNumberFormat="1" applyFont="1" applyFill="1" applyBorder="1" applyAlignment="1" applyProtection="1">
      <alignment horizontal="left" vertical="center" wrapText="1"/>
      <protection locked="0"/>
    </xf>
    <xf numFmtId="169" fontId="45" fillId="0" borderId="1" xfId="3" applyNumberFormat="1" applyFont="1" applyFill="1" applyBorder="1" applyAlignment="1">
      <alignment horizontal="center"/>
    </xf>
    <xf numFmtId="2" fontId="13" fillId="0" borderId="1" xfId="3" applyNumberFormat="1" applyFill="1" applyBorder="1" applyAlignment="1">
      <alignment horizontal="center" vertical="center"/>
    </xf>
    <xf numFmtId="169" fontId="46" fillId="0" borderId="1" xfId="3" applyNumberFormat="1" applyFont="1" applyFill="1" applyBorder="1" applyAlignment="1">
      <alignment wrapText="1"/>
    </xf>
    <xf numFmtId="169" fontId="47" fillId="0" borderId="1" xfId="3" applyNumberFormat="1" applyFont="1" applyFill="1" applyBorder="1" applyAlignment="1">
      <alignment wrapText="1"/>
    </xf>
    <xf numFmtId="170" fontId="18" fillId="0" borderId="1" xfId="3" applyNumberFormat="1" applyFont="1" applyFill="1" applyBorder="1" applyAlignment="1">
      <alignment horizontal="center"/>
    </xf>
    <xf numFmtId="169" fontId="48" fillId="0" borderId="1" xfId="3" applyNumberFormat="1" applyFont="1" applyFill="1" applyBorder="1" applyAlignment="1">
      <alignment wrapText="1"/>
    </xf>
    <xf numFmtId="169" fontId="19" fillId="0" borderId="1" xfId="3" applyNumberFormat="1" applyFont="1" applyFill="1" applyBorder="1" applyAlignment="1">
      <alignment wrapText="1"/>
    </xf>
    <xf numFmtId="0" fontId="24" fillId="0" borderId="2" xfId="1" applyFont="1" applyFill="1" applyBorder="1" applyAlignment="1" applyProtection="1">
      <alignment horizontal="left" vertical="center" wrapText="1"/>
    </xf>
    <xf numFmtId="0" fontId="49" fillId="0" borderId="44" xfId="3" applyFont="1" applyFill="1" applyBorder="1" applyAlignment="1">
      <alignment horizontal="center" vertical="center" wrapText="1"/>
    </xf>
    <xf numFmtId="2" fontId="24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50" fillId="0" borderId="45" xfId="3" applyFont="1" applyFill="1" applyBorder="1" applyAlignment="1">
      <alignment horizontal="center" vertical="center" wrapText="1"/>
    </xf>
    <xf numFmtId="0" fontId="51" fillId="0" borderId="1" xfId="3" applyFont="1" applyFill="1" applyBorder="1" applyAlignment="1">
      <alignment horizontal="center" vertical="center" wrapText="1"/>
    </xf>
    <xf numFmtId="2" fontId="52" fillId="0" borderId="1" xfId="3" applyNumberFormat="1" applyFont="1" applyFill="1" applyBorder="1" applyAlignment="1">
      <alignment horizontal="center" vertical="center" wrapText="1"/>
    </xf>
    <xf numFmtId="0" fontId="21" fillId="0" borderId="1" xfId="3" applyFont="1" applyFill="1" applyBorder="1" applyAlignment="1">
      <alignment horizontal="center" vertical="center" wrapText="1"/>
    </xf>
    <xf numFmtId="0" fontId="15" fillId="0" borderId="1" xfId="2" applyFill="1" applyBorder="1" applyAlignment="1">
      <alignment horizontal="center"/>
    </xf>
    <xf numFmtId="0" fontId="13" fillId="0" borderId="1" xfId="2" applyNumberFormat="1" applyFont="1" applyFill="1" applyBorder="1" applyAlignment="1">
      <alignment horizontal="center" wrapText="1"/>
    </xf>
    <xf numFmtId="2" fontId="15" fillId="0" borderId="1" xfId="2" applyNumberFormat="1" applyFill="1" applyBorder="1" applyAlignment="1">
      <alignment horizontal="center"/>
    </xf>
    <xf numFmtId="0" fontId="21" fillId="0" borderId="2" xfId="1" applyFont="1" applyFill="1" applyBorder="1" applyAlignment="1" applyProtection="1">
      <alignment horizontal="left" vertical="center" wrapText="1" indent="1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0" borderId="1" xfId="1" applyFont="1" applyFill="1" applyBorder="1" applyAlignment="1" applyProtection="1">
      <alignment horizontal="left" vertical="center" wrapText="1" indent="1"/>
    </xf>
    <xf numFmtId="2" fontId="2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8" fillId="0" borderId="1" xfId="3" applyFont="1" applyFill="1" applyBorder="1" applyAlignment="1">
      <alignment horizontal="center" vertical="center" wrapText="1"/>
    </xf>
    <xf numFmtId="0" fontId="51" fillId="0" borderId="1" xfId="2" applyNumberFormat="1" applyFont="1" applyFill="1" applyBorder="1" applyAlignment="1">
      <alignment horizontal="center" wrapText="1"/>
    </xf>
    <xf numFmtId="0" fontId="13" fillId="0" borderId="1" xfId="3" applyFill="1" applyBorder="1" applyAlignment="1" applyProtection="1">
      <alignment wrapText="1"/>
    </xf>
    <xf numFmtId="0" fontId="13" fillId="0" borderId="1" xfId="3" applyFill="1" applyBorder="1" applyProtection="1"/>
    <xf numFmtId="0" fontId="13" fillId="0" borderId="1" xfId="3" applyFill="1" applyBorder="1" applyAlignment="1" applyProtection="1">
      <alignment horizontal="center" vertical="center"/>
    </xf>
    <xf numFmtId="0" fontId="13" fillId="0" borderId="5" xfId="3" applyFill="1" applyBorder="1" applyAlignment="1" applyProtection="1">
      <alignment wrapText="1"/>
    </xf>
    <xf numFmtId="0" fontId="13" fillId="0" borderId="46" xfId="3" applyFill="1" applyBorder="1" applyAlignment="1" applyProtection="1">
      <alignment wrapText="1"/>
    </xf>
    <xf numFmtId="167" fontId="34" fillId="2" borderId="2" xfId="16" applyNumberFormat="1" applyFont="1" applyFill="1" applyBorder="1" applyAlignment="1" applyProtection="1">
      <alignment horizontal="left" vertical="center" wrapText="1"/>
      <protection locked="0"/>
    </xf>
    <xf numFmtId="14" fontId="19" fillId="2" borderId="2" xfId="1" applyNumberFormat="1" applyFont="1" applyFill="1" applyBorder="1" applyAlignment="1" applyProtection="1">
      <alignment horizontal="left" vertical="center" wrapText="1" indent="1"/>
    </xf>
    <xf numFmtId="2" fontId="40" fillId="7" borderId="1" xfId="3" applyNumberFormat="1" applyFont="1" applyFill="1" applyBorder="1" applyAlignment="1">
      <alignment horizontal="center" vertical="center"/>
    </xf>
    <xf numFmtId="2" fontId="2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8" fillId="7" borderId="1" xfId="3" applyFont="1" applyFill="1" applyBorder="1" applyAlignment="1">
      <alignment horizontal="center" vertical="center" wrapText="1"/>
    </xf>
    <xf numFmtId="0" fontId="0" fillId="2" borderId="1" xfId="16" applyFont="1" applyFill="1" applyBorder="1" applyAlignment="1">
      <alignment vertical="center" wrapText="1"/>
    </xf>
    <xf numFmtId="2" fontId="40" fillId="2" borderId="1" xfId="3" applyNumberFormat="1" applyFont="1" applyFill="1" applyBorder="1" applyAlignment="1">
      <alignment horizontal="center" vertical="center"/>
    </xf>
    <xf numFmtId="0" fontId="15" fillId="2" borderId="1" xfId="2" applyFill="1" applyBorder="1" applyAlignment="1">
      <alignment horizontal="center"/>
    </xf>
    <xf numFmtId="0" fontId="13" fillId="0" borderId="1" xfId="3" applyBorder="1" applyAlignment="1">
      <alignment horizontal="center" vertical="center"/>
    </xf>
    <xf numFmtId="0" fontId="13" fillId="2" borderId="1" xfId="3" applyFill="1" applyBorder="1"/>
    <xf numFmtId="2" fontId="15" fillId="2" borderId="1" xfId="2" applyNumberFormat="1" applyFill="1" applyBorder="1" applyAlignment="1">
      <alignment horizontal="center"/>
    </xf>
    <xf numFmtId="0" fontId="49" fillId="8" borderId="44" xfId="3" applyFont="1" applyFill="1" applyBorder="1" applyAlignment="1">
      <alignment horizontal="center" vertical="center" wrapText="1"/>
    </xf>
    <xf numFmtId="2" fontId="53" fillId="0" borderId="1" xfId="3" applyNumberFormat="1" applyFont="1" applyFill="1" applyBorder="1" applyAlignment="1">
      <alignment horizontal="center" vertical="center" wrapText="1"/>
    </xf>
    <xf numFmtId="0" fontId="43" fillId="0" borderId="1" xfId="3" applyFont="1" applyFill="1" applyBorder="1" applyAlignment="1">
      <alignment horizontal="center" vertical="center" wrapText="1"/>
    </xf>
    <xf numFmtId="168" fontId="2" fillId="2" borderId="1" xfId="18" applyNumberFormat="1" applyFont="1" applyFill="1" applyBorder="1" applyAlignment="1">
      <alignment horizontal="center"/>
    </xf>
    <xf numFmtId="2" fontId="13" fillId="2" borderId="1" xfId="3" applyNumberFormat="1" applyFill="1" applyBorder="1"/>
    <xf numFmtId="168" fontId="2" fillId="2" borderId="42" xfId="18" applyNumberFormat="1" applyFont="1" applyFill="1" applyBorder="1" applyAlignment="1">
      <alignment horizontal="center"/>
    </xf>
    <xf numFmtId="2" fontId="13" fillId="2" borderId="5" xfId="3" applyNumberFormat="1" applyFont="1" applyFill="1" applyBorder="1" applyAlignment="1">
      <alignment horizontal="center"/>
    </xf>
    <xf numFmtId="2" fontId="13" fillId="0" borderId="1" xfId="3" applyNumberFormat="1" applyBorder="1"/>
    <xf numFmtId="0" fontId="19" fillId="2" borderId="2" xfId="1" applyFont="1" applyFill="1" applyBorder="1" applyAlignment="1" applyProtection="1">
      <alignment horizontal="left" vertical="center" wrapText="1" indent="1"/>
    </xf>
    <xf numFmtId="2" fontId="29" fillId="2" borderId="1" xfId="20" applyNumberFormat="1" applyFont="1" applyFill="1" applyBorder="1" applyAlignment="1">
      <alignment horizontal="center" vertical="center" shrinkToFit="1"/>
    </xf>
    <xf numFmtId="0" fontId="54" fillId="0" borderId="0" xfId="3" applyFont="1"/>
    <xf numFmtId="0" fontId="55" fillId="0" borderId="1" xfId="3" applyFont="1" applyFill="1" applyBorder="1" applyAlignment="1" applyProtection="1">
      <alignment wrapText="1"/>
    </xf>
    <xf numFmtId="0" fontId="24" fillId="0" borderId="1" xfId="3" applyFont="1" applyFill="1" applyBorder="1" applyProtection="1">
      <protection locked="0"/>
    </xf>
    <xf numFmtId="3" fontId="24" fillId="5" borderId="1" xfId="3" applyNumberFormat="1" applyFont="1" applyFill="1" applyBorder="1" applyProtection="1"/>
    <xf numFmtId="0" fontId="24" fillId="2" borderId="0" xfId="3" applyFont="1" applyFill="1" applyAlignment="1" applyProtection="1">
      <alignment horizontal="left"/>
      <protection locked="0"/>
    </xf>
    <xf numFmtId="0" fontId="19" fillId="2" borderId="0" xfId="3" applyFont="1" applyFill="1" applyAlignment="1" applyProtection="1">
      <alignment horizontal="left"/>
      <protection locked="0"/>
    </xf>
    <xf numFmtId="0" fontId="19" fillId="0" borderId="0" xfId="3" applyFont="1" applyAlignment="1" applyProtection="1">
      <alignment horizontal="left"/>
      <protection locked="0"/>
    </xf>
    <xf numFmtId="0" fontId="19" fillId="0" borderId="0" xfId="3" applyFont="1" applyAlignment="1" applyProtection="1">
      <alignment vertical="top" wrapText="1"/>
      <protection locked="0"/>
    </xf>
    <xf numFmtId="14" fontId="21" fillId="2" borderId="0" xfId="16" applyNumberFormat="1" applyFont="1" applyFill="1" applyBorder="1" applyAlignment="1" applyProtection="1">
      <alignment vertical="center"/>
    </xf>
    <xf numFmtId="0" fontId="21" fillId="2" borderId="0" xfId="16" applyFont="1" applyFill="1" applyBorder="1" applyAlignment="1" applyProtection="1">
      <alignment vertical="center"/>
      <protection locked="0"/>
    </xf>
    <xf numFmtId="14" fontId="21" fillId="2" borderId="0" xfId="16" applyNumberFormat="1" applyFont="1" applyFill="1" applyBorder="1" applyAlignment="1" applyProtection="1">
      <alignment horizontal="center" vertical="center"/>
    </xf>
    <xf numFmtId="14" fontId="23" fillId="2" borderId="0" xfId="16" applyNumberFormat="1" applyFont="1" applyFill="1" applyBorder="1" applyAlignment="1" applyProtection="1">
      <alignment horizontal="center" vertical="center"/>
    </xf>
    <xf numFmtId="14" fontId="23" fillId="2" borderId="0" xfId="16" applyNumberFormat="1" applyFont="1" applyFill="1" applyBorder="1" applyAlignment="1" applyProtection="1">
      <alignment vertical="center"/>
    </xf>
    <xf numFmtId="14" fontId="23" fillId="2" borderId="0" xfId="16" applyNumberFormat="1" applyFont="1" applyFill="1" applyBorder="1" applyAlignment="1" applyProtection="1">
      <alignment vertical="center" wrapText="1"/>
    </xf>
    <xf numFmtId="1" fontId="24" fillId="5" borderId="1" xfId="0" applyNumberFormat="1" applyFont="1" applyFill="1" applyBorder="1" applyAlignment="1" applyProtection="1">
      <alignment horizontal="right" vertical="center" wrapText="1"/>
    </xf>
    <xf numFmtId="1" fontId="24" fillId="5" borderId="1" xfId="0" applyNumberFormat="1" applyFont="1" applyFill="1" applyBorder="1" applyProtection="1"/>
    <xf numFmtId="1" fontId="19" fillId="0" borderId="1" xfId="0" applyNumberFormat="1" applyFont="1" applyBorder="1" applyProtection="1">
      <protection locked="0"/>
    </xf>
    <xf numFmtId="3" fontId="19" fillId="0" borderId="0" xfId="0" applyNumberFormat="1" applyFont="1" applyProtection="1">
      <protection locked="0"/>
    </xf>
    <xf numFmtId="14" fontId="29" fillId="0" borderId="2" xfId="5" applyNumberFormat="1" applyFont="1" applyBorder="1" applyAlignment="1" applyProtection="1">
      <alignment horizontal="center" wrapText="1"/>
      <protection locked="0"/>
    </xf>
    <xf numFmtId="2" fontId="26" fillId="0" borderId="6" xfId="2" applyNumberFormat="1" applyFont="1" applyFill="1" applyBorder="1" applyAlignment="1" applyProtection="1">
      <alignment horizontal="left" vertical="top" wrapText="1"/>
      <protection locked="0"/>
    </xf>
    <xf numFmtId="3" fontId="2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3" applyFont="1" applyFill="1" applyProtection="1"/>
    <xf numFmtId="0" fontId="13" fillId="0" borderId="0" xfId="3" applyFill="1" applyProtection="1"/>
    <xf numFmtId="0" fontId="19" fillId="0" borderId="0" xfId="1" applyFont="1" applyFill="1" applyAlignment="1" applyProtection="1">
      <alignment horizontal="right" vertical="center"/>
    </xf>
    <xf numFmtId="0" fontId="19" fillId="0" borderId="0" xfId="3" applyFont="1" applyFill="1" applyProtection="1"/>
    <xf numFmtId="0" fontId="19" fillId="0" borderId="0" xfId="3" applyFont="1" applyFill="1" applyBorder="1" applyProtection="1"/>
    <xf numFmtId="0" fontId="13" fillId="0" borderId="0" xfId="3" applyFill="1" applyBorder="1" applyProtection="1"/>
    <xf numFmtId="0" fontId="24" fillId="0" borderId="0" xfId="3" applyFont="1" applyFill="1" applyBorder="1" applyAlignment="1" applyProtection="1">
      <alignment horizontal="left"/>
    </xf>
    <xf numFmtId="0" fontId="14" fillId="0" borderId="0" xfId="1" applyFont="1" applyFill="1" applyAlignment="1" applyProtection="1">
      <alignment horizontal="left" vertical="center"/>
    </xf>
    <xf numFmtId="0" fontId="13" fillId="0" borderId="0" xfId="3" applyFont="1" applyFill="1" applyProtection="1"/>
    <xf numFmtId="0" fontId="23" fillId="0" borderId="5" xfId="21" applyFont="1" applyFill="1" applyBorder="1" applyAlignment="1" applyProtection="1">
      <alignment horizontal="center" vertical="center" wrapText="1"/>
    </xf>
    <xf numFmtId="0" fontId="23" fillId="0" borderId="1" xfId="21" applyFont="1" applyFill="1" applyBorder="1" applyAlignment="1" applyProtection="1">
      <alignment horizontal="center" vertical="center" wrapText="1"/>
    </xf>
    <xf numFmtId="0" fontId="21" fillId="0" borderId="1" xfId="21" applyFont="1" applyFill="1" applyBorder="1" applyAlignment="1" applyProtection="1">
      <alignment horizontal="center" vertical="center" wrapText="1"/>
      <protection locked="0"/>
    </xf>
    <xf numFmtId="0" fontId="21" fillId="0" borderId="1" xfId="21" applyFont="1" applyFill="1" applyBorder="1" applyAlignment="1" applyProtection="1">
      <alignment vertical="center" wrapText="1"/>
      <protection locked="0"/>
    </xf>
    <xf numFmtId="0" fontId="21" fillId="0" borderId="1" xfId="21" applyFont="1" applyFill="1" applyBorder="1" applyAlignment="1" applyProtection="1">
      <alignment horizontal="left" vertical="center" wrapText="1"/>
      <protection locked="0"/>
    </xf>
    <xf numFmtId="0" fontId="21" fillId="0" borderId="34" xfId="21" applyFont="1" applyFill="1" applyBorder="1" applyAlignment="1" applyProtection="1">
      <alignment horizontal="center" vertical="center" wrapText="1"/>
      <protection locked="0"/>
    </xf>
    <xf numFmtId="0" fontId="21" fillId="0" borderId="2" xfId="21" applyFont="1" applyFill="1" applyBorder="1" applyAlignment="1" applyProtection="1">
      <alignment horizontal="center" vertical="center" wrapText="1"/>
      <protection locked="0"/>
    </xf>
    <xf numFmtId="0" fontId="21" fillId="0" borderId="2" xfId="21" applyFont="1" applyFill="1" applyBorder="1" applyAlignment="1" applyProtection="1">
      <alignment horizontal="left" vertical="center" wrapText="1"/>
      <protection locked="0"/>
    </xf>
    <xf numFmtId="49" fontId="21" fillId="0" borderId="1" xfId="21" applyNumberFormat="1" applyFont="1" applyFill="1" applyBorder="1" applyAlignment="1" applyProtection="1">
      <alignment horizontal="left" vertical="center" wrapText="1"/>
      <protection locked="0"/>
    </xf>
    <xf numFmtId="49" fontId="21" fillId="0" borderId="1" xfId="21" applyNumberFormat="1" applyFont="1" applyFill="1" applyBorder="1" applyAlignment="1" applyProtection="1">
      <alignment vertical="center" wrapText="1"/>
      <protection locked="0"/>
    </xf>
    <xf numFmtId="0" fontId="13" fillId="0" borderId="0" xfId="3" applyFill="1" applyProtection="1">
      <protection locked="0"/>
    </xf>
    <xf numFmtId="0" fontId="22" fillId="0" borderId="0" xfId="21" applyFont="1" applyFill="1" applyProtection="1">
      <protection locked="0"/>
    </xf>
    <xf numFmtId="0" fontId="24" fillId="0" borderId="0" xfId="3" applyFont="1" applyFill="1" applyAlignment="1" applyProtection="1">
      <alignment horizontal="center"/>
      <protection locked="0"/>
    </xf>
    <xf numFmtId="0" fontId="19" fillId="0" borderId="0" xfId="3" applyFont="1" applyFill="1" applyAlignment="1" applyProtection="1">
      <alignment horizontal="center" vertical="center"/>
      <protection locked="0"/>
    </xf>
    <xf numFmtId="0" fontId="19" fillId="0" borderId="3" xfId="3" applyFont="1" applyFill="1" applyBorder="1" applyProtection="1">
      <protection locked="0"/>
    </xf>
    <xf numFmtId="0" fontId="13" fillId="0" borderId="3" xfId="3" applyFill="1" applyBorder="1"/>
    <xf numFmtId="0" fontId="21" fillId="0" borderId="1" xfId="21" applyFont="1" applyFill="1" applyBorder="1" applyAlignment="1" applyProtection="1">
      <alignment horizontal="right" vertical="center" wrapText="1"/>
      <protection locked="0"/>
    </xf>
    <xf numFmtId="0" fontId="21" fillId="0" borderId="2" xfId="21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29" fillId="0" borderId="1" xfId="0" applyNumberFormat="1" applyFont="1" applyFill="1" applyBorder="1" applyAlignment="1" applyProtection="1">
      <alignment horizontal="center"/>
      <protection locked="0"/>
    </xf>
    <xf numFmtId="0" fontId="24" fillId="0" borderId="0" xfId="3" applyFont="1" applyFill="1" applyProtection="1">
      <protection locked="0"/>
    </xf>
    <xf numFmtId="0" fontId="18" fillId="0" borderId="0" xfId="3" applyFont="1" applyFill="1"/>
    <xf numFmtId="1" fontId="28" fillId="0" borderId="6" xfId="2" applyNumberFormat="1" applyFont="1" applyFill="1" applyBorder="1" applyAlignment="1" applyProtection="1">
      <alignment horizontal="center" vertical="center" wrapText="1"/>
    </xf>
    <xf numFmtId="14" fontId="13" fillId="0" borderId="1" xfId="3" applyNumberFormat="1" applyFill="1" applyBorder="1" applyAlignment="1" applyProtection="1">
      <alignment horizontal="center" vertical="center"/>
      <protection locked="0"/>
    </xf>
    <xf numFmtId="1" fontId="26" fillId="0" borderId="6" xfId="2" applyNumberFormat="1" applyFont="1" applyFill="1" applyBorder="1" applyAlignment="1" applyProtection="1">
      <alignment horizontal="left" vertical="center" wrapText="1"/>
      <protection locked="0"/>
    </xf>
    <xf numFmtId="0" fontId="26" fillId="0" borderId="6" xfId="2" applyFont="1" applyFill="1" applyBorder="1" applyAlignment="1" applyProtection="1">
      <alignment horizontal="left" vertical="center" wrapText="1"/>
      <protection locked="0"/>
    </xf>
    <xf numFmtId="1" fontId="26" fillId="0" borderId="9" xfId="2" applyNumberFormat="1" applyFont="1" applyFill="1" applyBorder="1" applyAlignment="1" applyProtection="1">
      <alignment horizontal="left" vertical="center" wrapText="1"/>
      <protection locked="0"/>
    </xf>
    <xf numFmtId="49" fontId="26" fillId="0" borderId="9" xfId="2" applyNumberFormat="1" applyFont="1" applyFill="1" applyBorder="1" applyAlignment="1" applyProtection="1">
      <alignment horizontal="left" vertical="center" wrapText="1"/>
      <protection locked="0"/>
    </xf>
    <xf numFmtId="0" fontId="26" fillId="0" borderId="9" xfId="2" applyFont="1" applyFill="1" applyBorder="1" applyAlignment="1" applyProtection="1">
      <alignment horizontal="left" vertical="center" wrapText="1"/>
      <protection locked="0"/>
    </xf>
    <xf numFmtId="0" fontId="26" fillId="0" borderId="47" xfId="2" applyFont="1" applyFill="1" applyBorder="1" applyAlignment="1" applyProtection="1">
      <alignment horizontal="left" vertical="center" wrapText="1"/>
      <protection locked="0"/>
    </xf>
    <xf numFmtId="0" fontId="26" fillId="0" borderId="1" xfId="2" applyFont="1" applyFill="1" applyBorder="1" applyAlignment="1" applyProtection="1">
      <alignment horizontal="left" vertical="center" wrapText="1"/>
      <protection locked="0"/>
    </xf>
    <xf numFmtId="49" fontId="26" fillId="0" borderId="6" xfId="2" applyNumberFormat="1" applyFont="1" applyFill="1" applyBorder="1" applyAlignment="1" applyProtection="1">
      <alignment horizontal="left" vertical="center" wrapText="1"/>
      <protection locked="0"/>
    </xf>
    <xf numFmtId="1" fontId="26" fillId="0" borderId="48" xfId="2" applyNumberFormat="1" applyFont="1" applyFill="1" applyBorder="1" applyAlignment="1" applyProtection="1">
      <alignment horizontal="left" vertical="center" wrapText="1"/>
      <protection locked="0"/>
    </xf>
    <xf numFmtId="49" fontId="26" fillId="0" borderId="1" xfId="2" applyNumberFormat="1" applyFont="1" applyFill="1" applyBorder="1" applyAlignment="1" applyProtection="1">
      <alignment horizontal="left" vertical="center" wrapText="1"/>
      <protection locked="0"/>
    </xf>
    <xf numFmtId="1" fontId="26" fillId="0" borderId="47" xfId="2" applyNumberFormat="1" applyFont="1" applyFill="1" applyBorder="1" applyAlignment="1" applyProtection="1">
      <alignment horizontal="left" vertical="center" wrapText="1"/>
      <protection locked="0"/>
    </xf>
    <xf numFmtId="1" fontId="26" fillId="0" borderId="1" xfId="2" applyNumberFormat="1" applyFont="1" applyFill="1" applyBorder="1" applyAlignment="1" applyProtection="1">
      <alignment horizontal="left" vertical="center" wrapText="1"/>
      <protection locked="0"/>
    </xf>
    <xf numFmtId="0" fontId="26" fillId="0" borderId="8" xfId="2" applyFont="1" applyFill="1" applyBorder="1" applyAlignment="1" applyProtection="1">
      <alignment horizontal="center" vertical="top" wrapText="1"/>
      <protection locked="0"/>
    </xf>
    <xf numFmtId="14" fontId="13" fillId="0" borderId="2" xfId="3" applyNumberFormat="1" applyBorder="1" applyProtection="1">
      <protection locked="0"/>
    </xf>
    <xf numFmtId="1" fontId="26" fillId="0" borderId="49" xfId="2" applyNumberFormat="1" applyFont="1" applyFill="1" applyBorder="1" applyAlignment="1" applyProtection="1">
      <alignment horizontal="left" vertical="top" wrapText="1"/>
      <protection locked="0"/>
    </xf>
    <xf numFmtId="0" fontId="26" fillId="0" borderId="50" xfId="2" applyFont="1" applyFill="1" applyBorder="1" applyAlignment="1" applyProtection="1">
      <alignment horizontal="left" vertical="top" wrapText="1"/>
      <protection locked="0"/>
    </xf>
    <xf numFmtId="0" fontId="26" fillId="0" borderId="2" xfId="2" applyFont="1" applyFill="1" applyBorder="1" applyAlignment="1" applyProtection="1">
      <alignment horizontal="left" vertical="top" wrapText="1"/>
      <protection locked="0"/>
    </xf>
    <xf numFmtId="0" fontId="28" fillId="0" borderId="2" xfId="2" applyFont="1" applyFill="1" applyBorder="1" applyAlignment="1" applyProtection="1">
      <alignment horizontal="left" vertical="top" wrapText="1"/>
      <protection locked="0"/>
    </xf>
    <xf numFmtId="2" fontId="26" fillId="0" borderId="2" xfId="2" applyNumberFormat="1" applyFont="1" applyFill="1" applyBorder="1" applyAlignment="1" applyProtection="1">
      <alignment horizontal="left" vertical="top" wrapText="1"/>
    </xf>
    <xf numFmtId="2" fontId="19" fillId="2" borderId="0" xfId="0" applyNumberFormat="1" applyFont="1" applyFill="1" applyProtection="1">
      <protection locked="0"/>
    </xf>
    <xf numFmtId="0" fontId="19" fillId="0" borderId="3" xfId="0" applyFont="1" applyFill="1" applyBorder="1" applyProtection="1">
      <protection locked="0"/>
    </xf>
    <xf numFmtId="0" fontId="24" fillId="0" borderId="0" xfId="0" applyFont="1" applyFill="1" applyProtection="1">
      <protection locked="0"/>
    </xf>
    <xf numFmtId="0" fontId="18" fillId="0" borderId="0" xfId="0" applyFont="1" applyFill="1"/>
    <xf numFmtId="3" fontId="25" fillId="0" borderId="0" xfId="1" applyNumberFormat="1" applyFont="1" applyAlignment="1" applyProtection="1">
      <alignment horizontal="center" vertical="center" wrapText="1"/>
      <protection locked="0"/>
    </xf>
    <xf numFmtId="49" fontId="19" fillId="0" borderId="1" xfId="1" applyNumberFormat="1" applyFont="1" applyFill="1" applyBorder="1" applyAlignment="1" applyProtection="1">
      <alignment horizontal="left" vertical="center" wrapText="1" indent="1"/>
    </xf>
    <xf numFmtId="1" fontId="19" fillId="0" borderId="1" xfId="2" applyNumberFormat="1" applyFont="1" applyFill="1" applyBorder="1" applyAlignment="1" applyProtection="1">
      <alignment horizontal="center" vertical="top"/>
      <protection locked="0"/>
    </xf>
    <xf numFmtId="1" fontId="19" fillId="0" borderId="1" xfId="2" applyNumberFormat="1" applyFont="1" applyFill="1" applyBorder="1" applyAlignment="1" applyProtection="1">
      <alignment horizontal="center" vertical="center"/>
      <protection locked="0"/>
    </xf>
    <xf numFmtId="49" fontId="34" fillId="0" borderId="1" xfId="9" applyNumberFormat="1" applyFont="1" applyBorder="1" applyAlignment="1" applyProtection="1">
      <alignment horizontal="center" vertical="center"/>
      <protection locked="0"/>
    </xf>
    <xf numFmtId="1" fontId="19" fillId="0" borderId="1" xfId="0" applyNumberFormat="1" applyFont="1" applyFill="1" applyBorder="1" applyAlignment="1" applyProtection="1">
      <alignment horizontal="center"/>
    </xf>
    <xf numFmtId="3" fontId="19" fillId="0" borderId="1" xfId="1" applyNumberFormat="1" applyFont="1" applyFill="1" applyBorder="1" applyAlignment="1" applyProtection="1">
      <alignment horizontal="center" vertical="center"/>
      <protection locked="0"/>
    </xf>
    <xf numFmtId="0" fontId="19" fillId="0" borderId="1" xfId="3" applyFont="1" applyFill="1" applyBorder="1" applyProtection="1">
      <protection locked="0"/>
    </xf>
    <xf numFmtId="1" fontId="19" fillId="0" borderId="1" xfId="3" applyNumberFormat="1" applyFont="1" applyFill="1" applyBorder="1" applyProtection="1">
      <protection locked="0"/>
    </xf>
    <xf numFmtId="14" fontId="19" fillId="0" borderId="0" xfId="1" applyNumberFormat="1" applyFont="1" applyFill="1" applyBorder="1" applyAlignment="1" applyProtection="1">
      <alignment horizontal="center" vertical="center"/>
    </xf>
    <xf numFmtId="0" fontId="19" fillId="5" borderId="0" xfId="1" applyFont="1" applyFill="1" applyAlignment="1" applyProtection="1">
      <alignment horizontal="center" vertical="center"/>
    </xf>
    <xf numFmtId="0" fontId="19" fillId="5" borderId="0" xfId="1" applyFont="1" applyFill="1" applyBorder="1" applyAlignment="1" applyProtection="1">
      <alignment horizontal="center" vertical="center"/>
    </xf>
    <xf numFmtId="0" fontId="19" fillId="0" borderId="1" xfId="2" applyFont="1" applyFill="1" applyBorder="1" applyAlignment="1" applyProtection="1">
      <alignment vertical="top"/>
      <protection locked="0"/>
    </xf>
    <xf numFmtId="1" fontId="19" fillId="0" borderId="4" xfId="0" applyNumberFormat="1" applyFont="1" applyBorder="1" applyProtection="1">
      <protection locked="0"/>
    </xf>
    <xf numFmtId="0" fontId="19" fillId="5" borderId="1" xfId="1" applyFont="1" applyFill="1" applyBorder="1" applyAlignment="1" applyProtection="1">
      <alignment horizontal="left" vertical="center" wrapText="1" indent="1"/>
    </xf>
    <xf numFmtId="3" fontId="19" fillId="6" borderId="1" xfId="1" applyNumberFormat="1" applyFont="1" applyFill="1" applyBorder="1" applyAlignment="1" applyProtection="1">
      <alignment horizontal="center" vertical="center" wrapText="1"/>
    </xf>
    <xf numFmtId="3" fontId="19" fillId="5" borderId="1" xfId="1" applyNumberFormat="1" applyFont="1" applyFill="1" applyBorder="1" applyAlignment="1" applyProtection="1">
      <alignment horizontal="center" vertical="center" wrapText="1"/>
    </xf>
    <xf numFmtId="0" fontId="24" fillId="2" borderId="0" xfId="0" applyFont="1" applyFill="1" applyBorder="1" applyAlignment="1">
      <alignment horizontal="left" vertical="center"/>
    </xf>
    <xf numFmtId="14" fontId="23" fillId="2" borderId="0" xfId="9" applyNumberFormat="1" applyFont="1" applyFill="1" applyBorder="1" applyAlignment="1" applyProtection="1">
      <alignment horizontal="center" vertical="center"/>
    </xf>
    <xf numFmtId="0" fontId="21" fillId="2" borderId="0" xfId="9" applyFont="1" applyFill="1" applyBorder="1" applyAlignment="1" applyProtection="1">
      <alignment horizontal="left" vertical="center" wrapText="1"/>
      <protection locked="0"/>
    </xf>
    <xf numFmtId="0" fontId="31" fillId="4" borderId="10" xfId="9" applyFont="1" applyFill="1" applyBorder="1" applyAlignment="1" applyProtection="1">
      <alignment horizontal="center" vertical="center"/>
    </xf>
    <xf numFmtId="0" fontId="31" fillId="4" borderId="12" xfId="9" applyFont="1" applyFill="1" applyBorder="1" applyAlignment="1" applyProtection="1">
      <alignment horizontal="center" vertical="center"/>
    </xf>
    <xf numFmtId="0" fontId="31" fillId="4" borderId="11" xfId="9" applyFont="1" applyFill="1" applyBorder="1" applyAlignment="1" applyProtection="1">
      <alignment horizontal="center" vertical="center"/>
    </xf>
    <xf numFmtId="14" fontId="23" fillId="2" borderId="35" xfId="9" applyNumberFormat="1" applyFont="1" applyFill="1" applyBorder="1" applyAlignment="1" applyProtection="1">
      <alignment horizontal="center" vertical="center" wrapText="1"/>
    </xf>
    <xf numFmtId="14" fontId="23" fillId="2" borderId="0" xfId="9" applyNumberFormat="1" applyFont="1" applyFill="1" applyBorder="1" applyAlignment="1" applyProtection="1">
      <alignment horizontal="center" vertical="center" wrapText="1"/>
    </xf>
    <xf numFmtId="14" fontId="23" fillId="2" borderId="0" xfId="9" applyNumberFormat="1" applyFont="1" applyFill="1" applyBorder="1" applyAlignment="1" applyProtection="1">
      <alignment horizontal="left" vertical="center" wrapText="1"/>
    </xf>
    <xf numFmtId="14" fontId="19" fillId="0" borderId="0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horizontal="center" vertical="center"/>
    </xf>
    <xf numFmtId="0" fontId="19" fillId="5" borderId="0" xfId="1" applyFont="1" applyFill="1" applyAlignment="1" applyProtection="1">
      <alignment horizontal="center" vertical="center"/>
    </xf>
    <xf numFmtId="14" fontId="19" fillId="0" borderId="0" xfId="1" applyNumberFormat="1" applyFont="1" applyBorder="1" applyAlignment="1" applyProtection="1">
      <alignment horizontal="center" vertical="center"/>
    </xf>
    <xf numFmtId="0" fontId="19" fillId="0" borderId="0" xfId="1" applyFont="1" applyBorder="1" applyAlignment="1" applyProtection="1">
      <alignment horizontal="center" vertical="center"/>
    </xf>
    <xf numFmtId="0" fontId="19" fillId="2" borderId="0" xfId="1" applyFont="1" applyFill="1" applyBorder="1" applyAlignment="1" applyProtection="1">
      <alignment horizontal="left" vertical="center" wrapText="1"/>
    </xf>
    <xf numFmtId="14" fontId="23" fillId="2" borderId="0" xfId="10" applyNumberFormat="1" applyFont="1" applyFill="1" applyBorder="1" applyAlignment="1" applyProtection="1">
      <alignment horizontal="center" vertical="center"/>
    </xf>
    <xf numFmtId="0" fontId="24" fillId="5" borderId="0" xfId="0" applyFont="1" applyFill="1" applyAlignment="1" applyProtection="1">
      <alignment horizontal="left" vertical="center"/>
    </xf>
    <xf numFmtId="14" fontId="23" fillId="2" borderId="0" xfId="10" applyNumberFormat="1" applyFont="1" applyFill="1" applyBorder="1" applyAlignment="1" applyProtection="1">
      <alignment horizontal="left" vertical="center" wrapText="1"/>
    </xf>
    <xf numFmtId="14" fontId="23" fillId="2" borderId="35" xfId="10" applyNumberFormat="1" applyFont="1" applyFill="1" applyBorder="1" applyAlignment="1" applyProtection="1">
      <alignment horizontal="center" vertical="center"/>
    </xf>
    <xf numFmtId="14" fontId="23" fillId="2" borderId="35" xfId="10" applyNumberFormat="1" applyFont="1" applyFill="1" applyBorder="1" applyAlignment="1" applyProtection="1">
      <alignment horizontal="center" vertical="center" wrapText="1"/>
    </xf>
    <xf numFmtId="14" fontId="23" fillId="2" borderId="0" xfId="10" applyNumberFormat="1" applyFont="1" applyFill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left" vertical="top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3" fontId="19" fillId="6" borderId="5" xfId="1" applyNumberFormat="1" applyFont="1" applyFill="1" applyBorder="1" applyAlignment="1" applyProtection="1">
      <alignment horizontal="center" vertical="center" wrapText="1"/>
    </xf>
    <xf numFmtId="3" fontId="19" fillId="6" borderId="4" xfId="1" applyNumberFormat="1" applyFont="1" applyFill="1" applyBorder="1" applyAlignment="1" applyProtection="1">
      <alignment horizontal="center" vertical="center" wrapText="1"/>
    </xf>
    <xf numFmtId="14" fontId="23" fillId="2" borderId="0" xfId="16" applyNumberFormat="1" applyFont="1" applyFill="1" applyBorder="1" applyAlignment="1" applyProtection="1">
      <alignment horizontal="center" vertical="center"/>
    </xf>
    <xf numFmtId="0" fontId="24" fillId="5" borderId="0" xfId="3" applyFont="1" applyFill="1" applyAlignment="1" applyProtection="1">
      <alignment horizontal="left" vertical="center"/>
    </xf>
    <xf numFmtId="0" fontId="19" fillId="0" borderId="0" xfId="3" applyFont="1" applyAlignment="1" applyProtection="1">
      <alignment horizontal="left" vertical="top" wrapText="1"/>
      <protection locked="0"/>
    </xf>
    <xf numFmtId="14" fontId="23" fillId="2" borderId="0" xfId="16" applyNumberFormat="1" applyFont="1" applyFill="1" applyBorder="1" applyAlignment="1" applyProtection="1">
      <alignment horizontal="left" vertical="center" wrapText="1"/>
    </xf>
    <xf numFmtId="14" fontId="23" fillId="2" borderId="35" xfId="16" applyNumberFormat="1" applyFont="1" applyFill="1" applyBorder="1" applyAlignment="1" applyProtection="1">
      <alignment horizontal="center" vertical="center"/>
    </xf>
    <xf numFmtId="14" fontId="23" fillId="2" borderId="35" xfId="16" applyNumberFormat="1" applyFont="1" applyFill="1" applyBorder="1" applyAlignment="1" applyProtection="1">
      <alignment horizontal="center" vertical="center" wrapText="1"/>
    </xf>
    <xf numFmtId="14" fontId="23" fillId="2" borderId="0" xfId="16" applyNumberFormat="1" applyFont="1" applyFill="1" applyBorder="1" applyAlignment="1" applyProtection="1">
      <alignment horizontal="center" vertical="center" wrapText="1"/>
    </xf>
    <xf numFmtId="0" fontId="19" fillId="5" borderId="0" xfId="1" applyFont="1" applyFill="1" applyBorder="1" applyAlignment="1" applyProtection="1">
      <alignment horizontal="center" vertical="center"/>
    </xf>
    <xf numFmtId="0" fontId="19" fillId="5" borderId="0" xfId="1" applyFont="1" applyFill="1" applyAlignment="1" applyProtection="1">
      <alignment horizontal="right" vertical="center"/>
    </xf>
    <xf numFmtId="0" fontId="21" fillId="5" borderId="1" xfId="4" applyFont="1" applyFill="1" applyBorder="1" applyAlignment="1" applyProtection="1">
      <alignment horizontal="center" vertical="center" wrapText="1"/>
    </xf>
    <xf numFmtId="0" fontId="19" fillId="0" borderId="3" xfId="3" applyFont="1" applyFill="1" applyBorder="1" applyAlignment="1" applyProtection="1">
      <alignment horizontal="center"/>
      <protection locked="0"/>
    </xf>
    <xf numFmtId="0" fontId="24" fillId="0" borderId="35" xfId="3" applyFont="1" applyFill="1" applyBorder="1" applyAlignment="1" applyProtection="1">
      <alignment horizontal="center" vertical="center"/>
      <protection locked="0"/>
    </xf>
    <xf numFmtId="0" fontId="19" fillId="0" borderId="35" xfId="3" applyFont="1" applyFill="1" applyBorder="1" applyAlignment="1" applyProtection="1">
      <alignment horizontal="center" vertical="center" wrapText="1"/>
      <protection locked="0"/>
    </xf>
    <xf numFmtId="0" fontId="19" fillId="0" borderId="0" xfId="3" applyFont="1" applyFill="1" applyBorder="1" applyAlignment="1" applyProtection="1">
      <alignment horizontal="center" vertical="center" wrapText="1"/>
      <protection locked="0"/>
    </xf>
    <xf numFmtId="0" fontId="18" fillId="0" borderId="0" xfId="3" applyFont="1" applyFill="1" applyAlignment="1">
      <alignment horizontal="center" vertical="center"/>
    </xf>
    <xf numFmtId="0" fontId="21" fillId="0" borderId="34" xfId="21" applyFont="1" applyFill="1" applyBorder="1" applyAlignment="1" applyProtection="1">
      <alignment horizontal="center" vertical="center" wrapText="1"/>
      <protection locked="0"/>
    </xf>
    <xf numFmtId="0" fontId="21" fillId="0" borderId="2" xfId="21" applyFont="1" applyFill="1" applyBorder="1" applyAlignment="1" applyProtection="1">
      <alignment horizontal="center" vertical="center" wrapText="1"/>
      <protection locked="0"/>
    </xf>
    <xf numFmtId="0" fontId="21" fillId="0" borderId="33" xfId="21" applyFont="1" applyFill="1" applyBorder="1" applyAlignment="1" applyProtection="1">
      <alignment horizontal="center" vertical="center" wrapText="1"/>
      <protection locked="0"/>
    </xf>
    <xf numFmtId="0" fontId="21" fillId="0" borderId="31" xfId="3" applyFont="1" applyBorder="1" applyAlignment="1">
      <alignment horizontal="center" vertical="center"/>
    </xf>
    <xf numFmtId="0" fontId="36" fillId="5" borderId="0" xfId="3" applyFont="1" applyFill="1" applyBorder="1" applyAlignment="1">
      <alignment horizontal="left" vertical="center" wrapText="1"/>
    </xf>
    <xf numFmtId="0" fontId="19" fillId="5" borderId="0" xfId="3" applyFont="1" applyFill="1" applyBorder="1" applyAlignment="1" applyProtection="1">
      <alignment horizontal="left" vertical="center"/>
    </xf>
    <xf numFmtId="0" fontId="24" fillId="0" borderId="0" xfId="3" applyFont="1" applyBorder="1" applyAlignment="1" applyProtection="1">
      <alignment horizontal="left" vertical="center"/>
    </xf>
  </cellXfs>
  <cellStyles count="74">
    <cellStyle name="Comma 2" xfId="17"/>
    <cellStyle name="Comma 3" xfId="22"/>
    <cellStyle name="Normal" xfId="0" builtinId="0"/>
    <cellStyle name="Normal 10" xfId="23"/>
    <cellStyle name="Normal 11" xfId="24"/>
    <cellStyle name="Normal 12" xfId="25"/>
    <cellStyle name="Normal 13" xfId="26"/>
    <cellStyle name="Normal 15" xfId="27"/>
    <cellStyle name="Normal 16" xfId="28"/>
    <cellStyle name="Normal 2" xfId="2"/>
    <cellStyle name="Normal 2 2" xfId="29"/>
    <cellStyle name="Normal 22" xfId="30"/>
    <cellStyle name="Normal 25" xfId="31"/>
    <cellStyle name="Normal 3" xfId="3"/>
    <cellStyle name="Normal 30" xfId="32"/>
    <cellStyle name="Normal 31" xfId="18"/>
    <cellStyle name="Normal 31 2" xfId="33"/>
    <cellStyle name="Normal 32" xfId="34"/>
    <cellStyle name="Normal 33" xfId="35"/>
    <cellStyle name="Normal 35" xfId="36"/>
    <cellStyle name="Normal 38" xfId="19"/>
    <cellStyle name="Normal 4" xfId="4"/>
    <cellStyle name="Normal 4 2" xfId="15"/>
    <cellStyle name="Normal 4 2 2" xfId="21"/>
    <cellStyle name="Normal 4 2 3" xfId="37"/>
    <cellStyle name="Normal 4 3" xfId="38"/>
    <cellStyle name="Normal 41" xfId="39"/>
    <cellStyle name="Normal 42" xfId="40"/>
    <cellStyle name="Normal 43" xfId="41"/>
    <cellStyle name="Normal 45" xfId="42"/>
    <cellStyle name="Normal 49" xfId="43"/>
    <cellStyle name="Normal 5" xfId="5"/>
    <cellStyle name="Normal 5 2" xfId="6"/>
    <cellStyle name="Normal 5 2 2" xfId="7"/>
    <cellStyle name="Normal 5 2 2 2" xfId="14"/>
    <cellStyle name="Normal 5 2 2 2 2" xfId="44"/>
    <cellStyle name="Normal 5 2 2 2 3" xfId="45"/>
    <cellStyle name="Normal 5 2 2 3" xfId="46"/>
    <cellStyle name="Normal 5 2 2 4" xfId="47"/>
    <cellStyle name="Normal 5 2 3" xfId="8"/>
    <cellStyle name="Normal 5 2 3 2" xfId="11"/>
    <cellStyle name="Normal 5 2 3 2 2" xfId="48"/>
    <cellStyle name="Normal 5 2 3 2 3" xfId="49"/>
    <cellStyle name="Normal 5 2 3 3" xfId="50"/>
    <cellStyle name="Normal 5 2 3 4" xfId="51"/>
    <cellStyle name="Normal 5 2 4" xfId="52"/>
    <cellStyle name="Normal 5 2 5" xfId="53"/>
    <cellStyle name="Normal 5 3" xfId="9"/>
    <cellStyle name="Normal 5 3 2" xfId="10"/>
    <cellStyle name="Normal 5 3 2 2" xfId="16"/>
    <cellStyle name="Normal 5 3 2 2 2" xfId="54"/>
    <cellStyle name="Normal 5 3 2 3" xfId="55"/>
    <cellStyle name="Normal 5 3 2 4" xfId="56"/>
    <cellStyle name="Normal 5 3 3" xfId="57"/>
    <cellStyle name="Normal 5 3 4" xfId="58"/>
    <cellStyle name="Normal 5 4" xfId="59"/>
    <cellStyle name="Normal 5 5" xfId="60"/>
    <cellStyle name="Normal 5 5 2" xfId="61"/>
    <cellStyle name="Normal 50" xfId="62"/>
    <cellStyle name="Normal 52" xfId="63"/>
    <cellStyle name="Normal 53" xfId="64"/>
    <cellStyle name="Normal 57" xfId="65"/>
    <cellStyle name="Normal 6" xfId="12"/>
    <cellStyle name="Normal 6 2" xfId="66"/>
    <cellStyle name="Normal 6 3" xfId="67"/>
    <cellStyle name="Normal 6 4" xfId="68"/>
    <cellStyle name="Normal 7" xfId="13"/>
    <cellStyle name="Normal 7 2" xfId="69"/>
    <cellStyle name="Normal 7 3" xfId="70"/>
    <cellStyle name="Normal 78" xfId="20"/>
    <cellStyle name="Normal 8" xfId="71"/>
    <cellStyle name="Normal 8 2" xfId="72"/>
    <cellStyle name="Normal 9" xfId="7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35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28</xdr:row>
      <xdr:rowOff>171450</xdr:rowOff>
    </xdr:from>
    <xdr:to>
      <xdr:col>2</xdr:col>
      <xdr:colOff>1495425</xdr:colOff>
      <xdr:row>28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171450</xdr:rowOff>
    </xdr:from>
    <xdr:to>
      <xdr:col>1</xdr:col>
      <xdr:colOff>1495425</xdr:colOff>
      <xdr:row>21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21</xdr:row>
      <xdr:rowOff>180975</xdr:rowOff>
    </xdr:from>
    <xdr:to>
      <xdr:col>6</xdr:col>
      <xdr:colOff>219075</xdr:colOff>
      <xdr:row>21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27</xdr:row>
      <xdr:rowOff>171450</xdr:rowOff>
    </xdr:from>
    <xdr:to>
      <xdr:col>2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401145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27</xdr:row>
      <xdr:rowOff>152400</xdr:rowOff>
    </xdr:from>
    <xdr:to>
      <xdr:col>7</xdr:col>
      <xdr:colOff>9525</xdr:colOff>
      <xdr:row>27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401126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792</xdr:row>
      <xdr:rowOff>171450</xdr:rowOff>
    </xdr:from>
    <xdr:to>
      <xdr:col>2</xdr:col>
      <xdr:colOff>1495425</xdr:colOff>
      <xdr:row>792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792</xdr:row>
      <xdr:rowOff>152400</xdr:rowOff>
    </xdr:from>
    <xdr:to>
      <xdr:col>7</xdr:col>
      <xdr:colOff>9525</xdr:colOff>
      <xdr:row>792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38</xdr:row>
      <xdr:rowOff>171450</xdr:rowOff>
    </xdr:from>
    <xdr:to>
      <xdr:col>2</xdr:col>
      <xdr:colOff>1495425</xdr:colOff>
      <xdr:row>38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26</xdr:row>
      <xdr:rowOff>4082</xdr:rowOff>
    </xdr:from>
    <xdr:to>
      <xdr:col>5</xdr:col>
      <xdr:colOff>110219</xdr:colOff>
      <xdr:row>26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24</xdr:row>
      <xdr:rowOff>171450</xdr:rowOff>
    </xdr:from>
    <xdr:to>
      <xdr:col>2</xdr:col>
      <xdr:colOff>1495425</xdr:colOff>
      <xdr:row>24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24</xdr:row>
      <xdr:rowOff>152400</xdr:rowOff>
    </xdr:from>
    <xdr:to>
      <xdr:col>7</xdr:col>
      <xdr:colOff>9525</xdr:colOff>
      <xdr:row>24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171450</xdr:rowOff>
    </xdr:from>
    <xdr:to>
      <xdr:col>1</xdr:col>
      <xdr:colOff>1495425</xdr:colOff>
      <xdr:row>29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29</xdr:row>
      <xdr:rowOff>180975</xdr:rowOff>
    </xdr:from>
    <xdr:to>
      <xdr:col>2</xdr:col>
      <xdr:colOff>554556</xdr:colOff>
      <xdr:row>29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.03-17.06.2019%20mpg%20q.o.naert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 (2)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>
        <row r="5">
          <cell r="A5" t="str">
            <v>მპგ ქართული ოცნება დემოკრატიული საქართველო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8"/>
  <sheetViews>
    <sheetView showGridLines="0" tabSelected="1" view="pageBreakPreview" zoomScaleNormal="100" zoomScaleSheetLayoutView="100" workbookViewId="0">
      <selection activeCell="F11" sqref="F11"/>
    </sheetView>
  </sheetViews>
  <sheetFormatPr defaultColWidth="9.140625" defaultRowHeight="15"/>
  <cols>
    <col min="1" max="1" width="6.28515625" style="254" bestFit="1" customWidth="1"/>
    <col min="2" max="2" width="13.140625" style="254" customWidth="1"/>
    <col min="3" max="3" width="17.85546875" style="254" customWidth="1"/>
    <col min="4" max="4" width="15.140625" style="254" customWidth="1"/>
    <col min="5" max="5" width="24.5703125" style="254" customWidth="1"/>
    <col min="6" max="6" width="19.140625" style="255" customWidth="1"/>
    <col min="7" max="7" width="21.7109375" style="255" customWidth="1"/>
    <col min="8" max="8" width="19.140625" style="255" customWidth="1"/>
    <col min="9" max="9" width="16.42578125" style="254" bestFit="1" customWidth="1"/>
    <col min="10" max="10" width="17.42578125" style="254" customWidth="1"/>
    <col min="11" max="11" width="13.140625" style="254" bestFit="1" customWidth="1"/>
    <col min="12" max="12" width="15.28515625" style="254" customWidth="1"/>
    <col min="13" max="16384" width="9.140625" style="254"/>
  </cols>
  <sheetData>
    <row r="1" spans="1:12" s="265" customFormat="1">
      <c r="A1" s="330" t="s">
        <v>301</v>
      </c>
      <c r="B1" s="318"/>
      <c r="C1" s="318"/>
      <c r="D1" s="318"/>
      <c r="E1" s="319"/>
      <c r="F1" s="313"/>
      <c r="G1" s="319"/>
      <c r="H1" s="329"/>
      <c r="I1" s="318"/>
      <c r="J1" s="319"/>
      <c r="K1" s="319"/>
      <c r="L1" s="328" t="s">
        <v>109</v>
      </c>
    </row>
    <row r="2" spans="1:12" s="265" customFormat="1">
      <c r="A2" s="327" t="s">
        <v>140</v>
      </c>
      <c r="B2" s="318"/>
      <c r="C2" s="318"/>
      <c r="D2" s="318"/>
      <c r="E2" s="319"/>
      <c r="F2" s="313"/>
      <c r="G2" s="319"/>
      <c r="H2" s="326"/>
      <c r="I2" s="318"/>
      <c r="J2" s="319"/>
      <c r="K2" s="319"/>
      <c r="L2" s="325" t="s">
        <v>514</v>
      </c>
    </row>
    <row r="3" spans="1:12" s="265" customFormat="1">
      <c r="A3" s="324"/>
      <c r="B3" s="318"/>
      <c r="C3" s="323"/>
      <c r="D3" s="322"/>
      <c r="E3" s="319"/>
      <c r="F3" s="321"/>
      <c r="G3" s="319"/>
      <c r="H3" s="319"/>
      <c r="I3" s="313"/>
      <c r="J3" s="318"/>
      <c r="K3" s="318"/>
      <c r="L3" s="317"/>
    </row>
    <row r="4" spans="1:12" s="265" customFormat="1">
      <c r="A4" s="354" t="s">
        <v>269</v>
      </c>
      <c r="B4" s="313"/>
      <c r="C4" s="313"/>
      <c r="D4" s="359"/>
      <c r="E4" s="360"/>
      <c r="F4" s="320"/>
      <c r="G4" s="319"/>
      <c r="H4" s="361"/>
      <c r="I4" s="360"/>
      <c r="J4" s="318"/>
      <c r="K4" s="319"/>
      <c r="L4" s="317"/>
    </row>
    <row r="5" spans="1:12" s="265" customFormat="1" ht="15.75" thickBot="1">
      <c r="A5" s="587" t="s">
        <v>513</v>
      </c>
      <c r="B5" s="587"/>
      <c r="C5" s="587"/>
      <c r="D5" s="587"/>
      <c r="E5" s="587"/>
      <c r="F5" s="587"/>
      <c r="G5" s="320"/>
      <c r="H5" s="320"/>
      <c r="I5" s="319"/>
      <c r="J5" s="318"/>
      <c r="K5" s="318"/>
      <c r="L5" s="317"/>
    </row>
    <row r="6" spans="1:12" ht="15.75" thickBot="1">
      <c r="A6" s="316"/>
      <c r="B6" s="315"/>
      <c r="C6" s="314"/>
      <c r="D6" s="314"/>
      <c r="E6" s="314"/>
      <c r="F6" s="313"/>
      <c r="G6" s="313"/>
      <c r="H6" s="313"/>
      <c r="I6" s="590" t="s">
        <v>438</v>
      </c>
      <c r="J6" s="591"/>
      <c r="K6" s="592"/>
      <c r="L6" s="312"/>
    </row>
    <row r="7" spans="1:12" s="300" customFormat="1" ht="51.75" thickBot="1">
      <c r="A7" s="311" t="s">
        <v>64</v>
      </c>
      <c r="B7" s="310" t="s">
        <v>141</v>
      </c>
      <c r="C7" s="310" t="s">
        <v>437</v>
      </c>
      <c r="D7" s="309" t="s">
        <v>275</v>
      </c>
      <c r="E7" s="308" t="s">
        <v>436</v>
      </c>
      <c r="F7" s="307" t="s">
        <v>435</v>
      </c>
      <c r="G7" s="306" t="s">
        <v>228</v>
      </c>
      <c r="H7" s="305" t="s">
        <v>225</v>
      </c>
      <c r="I7" s="304" t="s">
        <v>434</v>
      </c>
      <c r="J7" s="303" t="s">
        <v>272</v>
      </c>
      <c r="K7" s="302" t="s">
        <v>229</v>
      </c>
      <c r="L7" s="301" t="s">
        <v>230</v>
      </c>
    </row>
    <row r="8" spans="1:12" s="294" customFormat="1" ht="15.75" thickBot="1">
      <c r="A8" s="298">
        <v>1</v>
      </c>
      <c r="B8" s="297">
        <v>2</v>
      </c>
      <c r="C8" s="299">
        <v>3</v>
      </c>
      <c r="D8" s="299">
        <v>4</v>
      </c>
      <c r="E8" s="298">
        <v>5</v>
      </c>
      <c r="F8" s="297">
        <v>6</v>
      </c>
      <c r="G8" s="299">
        <v>7</v>
      </c>
      <c r="H8" s="297">
        <v>8</v>
      </c>
      <c r="I8" s="298">
        <v>9</v>
      </c>
      <c r="J8" s="297">
        <v>10</v>
      </c>
      <c r="K8" s="296">
        <v>11</v>
      </c>
      <c r="L8" s="295">
        <v>12</v>
      </c>
    </row>
    <row r="9" spans="1:12" ht="25.5">
      <c r="A9" s="293">
        <v>1</v>
      </c>
      <c r="B9" s="405">
        <v>43487</v>
      </c>
      <c r="C9" s="284" t="s">
        <v>515</v>
      </c>
      <c r="D9" s="292">
        <v>1000</v>
      </c>
      <c r="E9" s="291" t="s">
        <v>516</v>
      </c>
      <c r="F9" s="401" t="s">
        <v>517</v>
      </c>
      <c r="G9" s="402" t="s">
        <v>518</v>
      </c>
      <c r="H9" s="290" t="s">
        <v>519</v>
      </c>
      <c r="I9" s="289"/>
      <c r="J9" s="288"/>
      <c r="K9" s="287"/>
      <c r="L9" s="286"/>
    </row>
    <row r="10" spans="1:12" ht="25.5">
      <c r="A10" s="285">
        <v>2</v>
      </c>
      <c r="B10" s="405">
        <v>43528</v>
      </c>
      <c r="C10" s="284" t="s">
        <v>515</v>
      </c>
      <c r="D10" s="398">
        <v>50000</v>
      </c>
      <c r="E10" s="399" t="s">
        <v>520</v>
      </c>
      <c r="F10" s="403">
        <v>54001007156</v>
      </c>
      <c r="G10" s="404" t="s">
        <v>521</v>
      </c>
      <c r="H10" s="400" t="s">
        <v>522</v>
      </c>
      <c r="I10" s="280"/>
      <c r="J10" s="279"/>
      <c r="K10" s="278"/>
      <c r="L10" s="277"/>
    </row>
    <row r="11" spans="1:12" ht="25.5">
      <c r="A11" s="293">
        <v>3</v>
      </c>
      <c r="B11" s="405" t="s">
        <v>523</v>
      </c>
      <c r="C11" s="284" t="s">
        <v>515</v>
      </c>
      <c r="D11" s="283">
        <v>40000</v>
      </c>
      <c r="E11" s="282" t="s">
        <v>524</v>
      </c>
      <c r="F11" s="281" t="s">
        <v>525</v>
      </c>
      <c r="G11" s="281" t="s">
        <v>526</v>
      </c>
      <c r="H11" s="281" t="s">
        <v>522</v>
      </c>
      <c r="I11" s="280"/>
      <c r="J11" s="279"/>
      <c r="K11" s="278"/>
      <c r="L11" s="277"/>
    </row>
    <row r="12" spans="1:12" ht="25.5">
      <c r="A12" s="293">
        <v>4</v>
      </c>
      <c r="B12" s="405" t="s">
        <v>527</v>
      </c>
      <c r="C12" s="284" t="s">
        <v>515</v>
      </c>
      <c r="D12" s="283">
        <v>30000</v>
      </c>
      <c r="E12" s="282" t="s">
        <v>528</v>
      </c>
      <c r="F12" s="281" t="s">
        <v>529</v>
      </c>
      <c r="G12" s="281" t="s">
        <v>530</v>
      </c>
      <c r="H12" s="281" t="s">
        <v>522</v>
      </c>
      <c r="I12" s="280"/>
      <c r="J12" s="279"/>
      <c r="K12" s="278"/>
      <c r="L12" s="277"/>
    </row>
    <row r="13" spans="1:12" ht="25.5">
      <c r="A13" s="285">
        <v>5</v>
      </c>
      <c r="B13" s="405" t="s">
        <v>527</v>
      </c>
      <c r="C13" s="284" t="s">
        <v>515</v>
      </c>
      <c r="D13" s="283">
        <v>40000</v>
      </c>
      <c r="E13" s="282" t="s">
        <v>531</v>
      </c>
      <c r="F13" s="281" t="s">
        <v>532</v>
      </c>
      <c r="G13" s="281" t="s">
        <v>533</v>
      </c>
      <c r="H13" s="281" t="s">
        <v>522</v>
      </c>
      <c r="I13" s="280"/>
      <c r="J13" s="279"/>
      <c r="K13" s="278"/>
      <c r="L13" s="277"/>
    </row>
    <row r="14" spans="1:12" ht="25.5">
      <c r="A14" s="293">
        <v>6</v>
      </c>
      <c r="B14" s="405" t="s">
        <v>527</v>
      </c>
      <c r="C14" s="284" t="s">
        <v>515</v>
      </c>
      <c r="D14" s="283">
        <v>45000</v>
      </c>
      <c r="E14" s="282" t="s">
        <v>534</v>
      </c>
      <c r="F14" s="281" t="s">
        <v>535</v>
      </c>
      <c r="G14" s="281" t="s">
        <v>536</v>
      </c>
      <c r="H14" s="281" t="s">
        <v>522</v>
      </c>
      <c r="I14" s="280"/>
      <c r="J14" s="279"/>
      <c r="K14" s="278"/>
      <c r="L14" s="277"/>
    </row>
    <row r="15" spans="1:12" ht="25.5">
      <c r="A15" s="293">
        <v>7</v>
      </c>
      <c r="B15" s="405" t="s">
        <v>527</v>
      </c>
      <c r="C15" s="284" t="s">
        <v>515</v>
      </c>
      <c r="D15" s="283">
        <v>45000</v>
      </c>
      <c r="E15" s="282" t="s">
        <v>537</v>
      </c>
      <c r="F15" s="281" t="s">
        <v>538</v>
      </c>
      <c r="G15" s="281" t="s">
        <v>539</v>
      </c>
      <c r="H15" s="281" t="s">
        <v>522</v>
      </c>
      <c r="I15" s="280"/>
      <c r="J15" s="279"/>
      <c r="K15" s="278"/>
      <c r="L15" s="277"/>
    </row>
    <row r="16" spans="1:12" ht="25.5">
      <c r="A16" s="285">
        <v>8</v>
      </c>
      <c r="B16" s="405" t="s">
        <v>527</v>
      </c>
      <c r="C16" s="284" t="s">
        <v>515</v>
      </c>
      <c r="D16" s="283">
        <v>45000</v>
      </c>
      <c r="E16" s="282" t="s">
        <v>540</v>
      </c>
      <c r="F16" s="281" t="s">
        <v>541</v>
      </c>
      <c r="G16" s="281" t="s">
        <v>542</v>
      </c>
      <c r="H16" s="281" t="s">
        <v>522</v>
      </c>
      <c r="I16" s="280"/>
      <c r="J16" s="279"/>
      <c r="K16" s="278"/>
      <c r="L16" s="277"/>
    </row>
    <row r="17" spans="1:12" ht="25.5">
      <c r="A17" s="293">
        <v>9</v>
      </c>
      <c r="B17" s="405" t="s">
        <v>527</v>
      </c>
      <c r="C17" s="284" t="s">
        <v>515</v>
      </c>
      <c r="D17" s="283">
        <v>50000</v>
      </c>
      <c r="E17" s="282" t="s">
        <v>543</v>
      </c>
      <c r="F17" s="281" t="s">
        <v>544</v>
      </c>
      <c r="G17" s="281" t="s">
        <v>545</v>
      </c>
      <c r="H17" s="281" t="s">
        <v>522</v>
      </c>
      <c r="I17" s="280"/>
      <c r="J17" s="279"/>
      <c r="K17" s="278"/>
      <c r="L17" s="277"/>
    </row>
    <row r="18" spans="1:12" ht="25.5">
      <c r="A18" s="293">
        <v>10</v>
      </c>
      <c r="B18" s="405" t="s">
        <v>527</v>
      </c>
      <c r="C18" s="284" t="s">
        <v>515</v>
      </c>
      <c r="D18" s="283">
        <v>40000</v>
      </c>
      <c r="E18" s="282" t="s">
        <v>546</v>
      </c>
      <c r="F18" s="281" t="s">
        <v>547</v>
      </c>
      <c r="G18" s="281" t="s">
        <v>548</v>
      </c>
      <c r="H18" s="281" t="s">
        <v>522</v>
      </c>
      <c r="I18" s="280"/>
      <c r="J18" s="279"/>
      <c r="K18" s="278"/>
      <c r="L18" s="277"/>
    </row>
    <row r="19" spans="1:12" ht="25.5">
      <c r="A19" s="285">
        <v>11</v>
      </c>
      <c r="B19" s="405" t="s">
        <v>527</v>
      </c>
      <c r="C19" s="284" t="s">
        <v>515</v>
      </c>
      <c r="D19" s="283">
        <v>60000</v>
      </c>
      <c r="E19" s="282" t="s">
        <v>549</v>
      </c>
      <c r="F19" s="281" t="s">
        <v>550</v>
      </c>
      <c r="G19" s="281" t="s">
        <v>551</v>
      </c>
      <c r="H19" s="281" t="s">
        <v>522</v>
      </c>
      <c r="I19" s="280"/>
      <c r="J19" s="279"/>
      <c r="K19" s="278"/>
      <c r="L19" s="277"/>
    </row>
    <row r="20" spans="1:12" ht="25.5">
      <c r="A20" s="293">
        <v>12</v>
      </c>
      <c r="B20" s="405" t="s">
        <v>527</v>
      </c>
      <c r="C20" s="284" t="s">
        <v>515</v>
      </c>
      <c r="D20" s="283">
        <v>50000</v>
      </c>
      <c r="E20" s="282" t="s">
        <v>552</v>
      </c>
      <c r="F20" s="281" t="s">
        <v>553</v>
      </c>
      <c r="G20" s="281" t="s">
        <v>554</v>
      </c>
      <c r="H20" s="281" t="s">
        <v>522</v>
      </c>
      <c r="I20" s="280"/>
      <c r="J20" s="279"/>
      <c r="K20" s="278"/>
      <c r="L20" s="277"/>
    </row>
    <row r="21" spans="1:12" ht="25.5">
      <c r="A21" s="293">
        <v>13</v>
      </c>
      <c r="B21" s="405" t="s">
        <v>555</v>
      </c>
      <c r="C21" s="284" t="s">
        <v>515</v>
      </c>
      <c r="D21" s="283">
        <v>5000</v>
      </c>
      <c r="E21" s="282" t="s">
        <v>556</v>
      </c>
      <c r="F21" s="281" t="s">
        <v>557</v>
      </c>
      <c r="G21" s="281" t="s">
        <v>558</v>
      </c>
      <c r="H21" s="281" t="s">
        <v>522</v>
      </c>
      <c r="I21" s="280"/>
      <c r="J21" s="279"/>
      <c r="K21" s="278"/>
      <c r="L21" s="277"/>
    </row>
    <row r="22" spans="1:12" ht="25.5">
      <c r="A22" s="285">
        <v>14</v>
      </c>
      <c r="B22" s="405" t="s">
        <v>555</v>
      </c>
      <c r="C22" s="284" t="s">
        <v>515</v>
      </c>
      <c r="D22" s="283">
        <v>10000</v>
      </c>
      <c r="E22" s="282" t="s">
        <v>559</v>
      </c>
      <c r="F22" s="281" t="s">
        <v>560</v>
      </c>
      <c r="G22" s="281" t="s">
        <v>561</v>
      </c>
      <c r="H22" s="281" t="s">
        <v>522</v>
      </c>
      <c r="I22" s="280"/>
      <c r="J22" s="279"/>
      <c r="K22" s="278"/>
      <c r="L22" s="277"/>
    </row>
    <row r="23" spans="1:12" ht="25.5">
      <c r="A23" s="293">
        <v>15</v>
      </c>
      <c r="B23" s="405" t="s">
        <v>555</v>
      </c>
      <c r="C23" s="284" t="s">
        <v>515</v>
      </c>
      <c r="D23" s="283">
        <v>4000</v>
      </c>
      <c r="E23" s="282" t="s">
        <v>562</v>
      </c>
      <c r="F23" s="281" t="s">
        <v>563</v>
      </c>
      <c r="G23" s="281" t="s">
        <v>564</v>
      </c>
      <c r="H23" s="281" t="s">
        <v>522</v>
      </c>
      <c r="I23" s="280"/>
      <c r="J23" s="279"/>
      <c r="K23" s="278"/>
      <c r="L23" s="277"/>
    </row>
    <row r="24" spans="1:12" ht="25.5">
      <c r="A24" s="293">
        <v>16</v>
      </c>
      <c r="B24" s="405" t="s">
        <v>555</v>
      </c>
      <c r="C24" s="284" t="s">
        <v>515</v>
      </c>
      <c r="D24" s="283">
        <v>60000</v>
      </c>
      <c r="E24" s="282" t="s">
        <v>565</v>
      </c>
      <c r="F24" s="281" t="s">
        <v>566</v>
      </c>
      <c r="G24" s="281" t="s">
        <v>567</v>
      </c>
      <c r="H24" s="281" t="s">
        <v>522</v>
      </c>
      <c r="I24" s="280"/>
      <c r="J24" s="279"/>
      <c r="K24" s="278"/>
      <c r="L24" s="277"/>
    </row>
    <row r="25" spans="1:12" ht="25.5">
      <c r="A25" s="285">
        <v>17</v>
      </c>
      <c r="B25" s="405" t="s">
        <v>555</v>
      </c>
      <c r="C25" s="284" t="s">
        <v>515</v>
      </c>
      <c r="D25" s="283">
        <v>12000</v>
      </c>
      <c r="E25" s="282" t="s">
        <v>568</v>
      </c>
      <c r="F25" s="281" t="s">
        <v>569</v>
      </c>
      <c r="G25" s="281" t="s">
        <v>570</v>
      </c>
      <c r="H25" s="281" t="s">
        <v>522</v>
      </c>
      <c r="I25" s="280"/>
      <c r="J25" s="279"/>
      <c r="K25" s="278"/>
      <c r="L25" s="277"/>
    </row>
    <row r="26" spans="1:12" ht="25.5">
      <c r="A26" s="293">
        <v>18</v>
      </c>
      <c r="B26" s="405" t="s">
        <v>555</v>
      </c>
      <c r="C26" s="284" t="s">
        <v>515</v>
      </c>
      <c r="D26" s="283">
        <v>10000</v>
      </c>
      <c r="E26" s="282" t="s">
        <v>571</v>
      </c>
      <c r="F26" s="281" t="s">
        <v>572</v>
      </c>
      <c r="G26" s="281" t="s">
        <v>573</v>
      </c>
      <c r="H26" s="281" t="s">
        <v>522</v>
      </c>
      <c r="I26" s="280"/>
      <c r="J26" s="279"/>
      <c r="K26" s="278"/>
      <c r="L26" s="277"/>
    </row>
    <row r="27" spans="1:12" ht="25.5">
      <c r="A27" s="293">
        <v>19</v>
      </c>
      <c r="B27" s="405" t="s">
        <v>555</v>
      </c>
      <c r="C27" s="284" t="s">
        <v>515</v>
      </c>
      <c r="D27" s="283">
        <v>15000</v>
      </c>
      <c r="E27" s="282" t="s">
        <v>574</v>
      </c>
      <c r="F27" s="281" t="s">
        <v>575</v>
      </c>
      <c r="G27" s="281" t="s">
        <v>576</v>
      </c>
      <c r="H27" s="281" t="s">
        <v>522</v>
      </c>
      <c r="I27" s="280"/>
      <c r="J27" s="279"/>
      <c r="K27" s="278"/>
      <c r="L27" s="277"/>
    </row>
    <row r="28" spans="1:12" ht="25.5">
      <c r="A28" s="285">
        <v>20</v>
      </c>
      <c r="B28" s="405" t="s">
        <v>555</v>
      </c>
      <c r="C28" s="284" t="s">
        <v>515</v>
      </c>
      <c r="D28" s="283">
        <v>15000</v>
      </c>
      <c r="E28" s="282" t="s">
        <v>577</v>
      </c>
      <c r="F28" s="281" t="s">
        <v>578</v>
      </c>
      <c r="G28" s="281" t="s">
        <v>579</v>
      </c>
      <c r="H28" s="281" t="s">
        <v>522</v>
      </c>
      <c r="I28" s="280"/>
      <c r="J28" s="279"/>
      <c r="K28" s="278"/>
      <c r="L28" s="277"/>
    </row>
    <row r="29" spans="1:12" ht="25.5">
      <c r="A29" s="293">
        <v>21</v>
      </c>
      <c r="B29" s="405" t="s">
        <v>555</v>
      </c>
      <c r="C29" s="284" t="s">
        <v>515</v>
      </c>
      <c r="D29" s="283">
        <v>45000</v>
      </c>
      <c r="E29" s="282" t="s">
        <v>580</v>
      </c>
      <c r="F29" s="281" t="s">
        <v>581</v>
      </c>
      <c r="G29" s="281" t="s">
        <v>582</v>
      </c>
      <c r="H29" s="281" t="s">
        <v>522</v>
      </c>
      <c r="I29" s="280"/>
      <c r="J29" s="279"/>
      <c r="K29" s="278"/>
      <c r="L29" s="277"/>
    </row>
    <row r="30" spans="1:12" ht="25.5">
      <c r="A30" s="293">
        <v>22</v>
      </c>
      <c r="B30" s="405" t="s">
        <v>555</v>
      </c>
      <c r="C30" s="284" t="s">
        <v>515</v>
      </c>
      <c r="D30" s="283">
        <v>10000</v>
      </c>
      <c r="E30" s="282" t="s">
        <v>583</v>
      </c>
      <c r="F30" s="281" t="s">
        <v>584</v>
      </c>
      <c r="G30" s="281" t="s">
        <v>585</v>
      </c>
      <c r="H30" s="281" t="s">
        <v>522</v>
      </c>
      <c r="I30" s="280"/>
      <c r="J30" s="279"/>
      <c r="K30" s="278"/>
      <c r="L30" s="277"/>
    </row>
    <row r="31" spans="1:12" ht="25.5">
      <c r="A31" s="285">
        <v>23</v>
      </c>
      <c r="B31" s="405" t="s">
        <v>555</v>
      </c>
      <c r="C31" s="284" t="s">
        <v>515</v>
      </c>
      <c r="D31" s="283">
        <v>15000</v>
      </c>
      <c r="E31" s="282" t="s">
        <v>586</v>
      </c>
      <c r="F31" s="281" t="s">
        <v>587</v>
      </c>
      <c r="G31" s="281" t="s">
        <v>588</v>
      </c>
      <c r="H31" s="281" t="s">
        <v>522</v>
      </c>
      <c r="I31" s="280"/>
      <c r="J31" s="279"/>
      <c r="K31" s="278"/>
      <c r="L31" s="277"/>
    </row>
    <row r="32" spans="1:12" ht="25.5">
      <c r="A32" s="293">
        <v>24</v>
      </c>
      <c r="B32" s="405" t="s">
        <v>589</v>
      </c>
      <c r="C32" s="284" t="s">
        <v>515</v>
      </c>
      <c r="D32" s="283">
        <v>45000</v>
      </c>
      <c r="E32" s="282" t="s">
        <v>590</v>
      </c>
      <c r="F32" s="281" t="s">
        <v>591</v>
      </c>
      <c r="G32" s="281" t="s">
        <v>592</v>
      </c>
      <c r="H32" s="281" t="s">
        <v>522</v>
      </c>
      <c r="I32" s="280"/>
      <c r="J32" s="279"/>
      <c r="K32" s="278"/>
      <c r="L32" s="277"/>
    </row>
    <row r="33" spans="1:12" ht="25.5">
      <c r="A33" s="293">
        <v>25</v>
      </c>
      <c r="B33" s="405" t="s">
        <v>589</v>
      </c>
      <c r="C33" s="284" t="s">
        <v>515</v>
      </c>
      <c r="D33" s="283">
        <v>20000</v>
      </c>
      <c r="E33" s="282" t="s">
        <v>593</v>
      </c>
      <c r="F33" s="281" t="s">
        <v>594</v>
      </c>
      <c r="G33" s="281" t="s">
        <v>595</v>
      </c>
      <c r="H33" s="281" t="s">
        <v>522</v>
      </c>
      <c r="I33" s="280"/>
      <c r="J33" s="279"/>
      <c r="K33" s="278"/>
      <c r="L33" s="277"/>
    </row>
    <row r="34" spans="1:12" ht="25.5">
      <c r="A34" s="285">
        <v>26</v>
      </c>
      <c r="B34" s="405" t="s">
        <v>589</v>
      </c>
      <c r="C34" s="284" t="s">
        <v>515</v>
      </c>
      <c r="D34" s="283">
        <v>60000</v>
      </c>
      <c r="E34" s="282" t="s">
        <v>596</v>
      </c>
      <c r="F34" s="281" t="s">
        <v>597</v>
      </c>
      <c r="G34" s="281" t="s">
        <v>598</v>
      </c>
      <c r="H34" s="281" t="s">
        <v>522</v>
      </c>
      <c r="I34" s="280"/>
      <c r="J34" s="279"/>
      <c r="K34" s="278"/>
      <c r="L34" s="277"/>
    </row>
    <row r="35" spans="1:12" ht="25.5">
      <c r="A35" s="293">
        <v>27</v>
      </c>
      <c r="B35" s="405" t="s">
        <v>589</v>
      </c>
      <c r="C35" s="284" t="s">
        <v>515</v>
      </c>
      <c r="D35" s="283">
        <v>60000</v>
      </c>
      <c r="E35" s="282" t="s">
        <v>599</v>
      </c>
      <c r="F35" s="281" t="s">
        <v>600</v>
      </c>
      <c r="G35" s="281" t="s">
        <v>601</v>
      </c>
      <c r="H35" s="281" t="s">
        <v>522</v>
      </c>
      <c r="I35" s="280"/>
      <c r="J35" s="279"/>
      <c r="K35" s="278"/>
      <c r="L35" s="277"/>
    </row>
    <row r="36" spans="1:12" ht="25.5">
      <c r="A36" s="293">
        <v>28</v>
      </c>
      <c r="B36" s="405" t="s">
        <v>589</v>
      </c>
      <c r="C36" s="284" t="s">
        <v>515</v>
      </c>
      <c r="D36" s="283">
        <v>60000</v>
      </c>
      <c r="E36" s="282" t="s">
        <v>602</v>
      </c>
      <c r="F36" s="281" t="s">
        <v>603</v>
      </c>
      <c r="G36" s="281" t="s">
        <v>604</v>
      </c>
      <c r="H36" s="281" t="s">
        <v>522</v>
      </c>
      <c r="I36" s="280"/>
      <c r="J36" s="279"/>
      <c r="K36" s="278"/>
      <c r="L36" s="277"/>
    </row>
    <row r="37" spans="1:12" ht="25.5">
      <c r="A37" s="285">
        <v>29</v>
      </c>
      <c r="B37" s="405" t="s">
        <v>589</v>
      </c>
      <c r="C37" s="284" t="s">
        <v>515</v>
      </c>
      <c r="D37" s="283">
        <v>60000</v>
      </c>
      <c r="E37" s="282" t="s">
        <v>605</v>
      </c>
      <c r="F37" s="281" t="s">
        <v>606</v>
      </c>
      <c r="G37" s="281" t="s">
        <v>607</v>
      </c>
      <c r="H37" s="281" t="s">
        <v>522</v>
      </c>
      <c r="I37" s="280"/>
      <c r="J37" s="279"/>
      <c r="K37" s="278"/>
      <c r="L37" s="277"/>
    </row>
    <row r="38" spans="1:12" ht="25.5">
      <c r="A38" s="293">
        <v>30</v>
      </c>
      <c r="B38" s="405">
        <v>43589</v>
      </c>
      <c r="C38" s="284" t="s">
        <v>515</v>
      </c>
      <c r="D38" s="283">
        <v>2000</v>
      </c>
      <c r="E38" s="282" t="s">
        <v>608</v>
      </c>
      <c r="F38" s="281" t="s">
        <v>609</v>
      </c>
      <c r="G38" s="281" t="s">
        <v>610</v>
      </c>
      <c r="H38" s="281" t="s">
        <v>522</v>
      </c>
      <c r="I38" s="280"/>
      <c r="J38" s="279"/>
      <c r="K38" s="278"/>
      <c r="L38" s="277"/>
    </row>
    <row r="39" spans="1:12" ht="25.5">
      <c r="A39" s="293">
        <v>31</v>
      </c>
      <c r="B39" s="405">
        <v>43589</v>
      </c>
      <c r="C39" s="284" t="s">
        <v>515</v>
      </c>
      <c r="D39" s="283">
        <v>3000</v>
      </c>
      <c r="E39" s="282" t="s">
        <v>611</v>
      </c>
      <c r="F39" s="281" t="s">
        <v>612</v>
      </c>
      <c r="G39" s="281" t="s">
        <v>613</v>
      </c>
      <c r="H39" s="281" t="s">
        <v>522</v>
      </c>
      <c r="I39" s="280"/>
      <c r="J39" s="279"/>
      <c r="K39" s="278"/>
      <c r="L39" s="277"/>
    </row>
    <row r="40" spans="1:12" ht="25.5">
      <c r="A40" s="285">
        <v>32</v>
      </c>
      <c r="B40" s="405">
        <v>43589</v>
      </c>
      <c r="C40" s="284" t="s">
        <v>515</v>
      </c>
      <c r="D40" s="283">
        <v>10000</v>
      </c>
      <c r="E40" s="282" t="s">
        <v>614</v>
      </c>
      <c r="F40" s="281" t="s">
        <v>615</v>
      </c>
      <c r="G40" s="281" t="s">
        <v>616</v>
      </c>
      <c r="H40" s="281" t="s">
        <v>522</v>
      </c>
      <c r="I40" s="280"/>
      <c r="J40" s="279"/>
      <c r="K40" s="278"/>
      <c r="L40" s="277"/>
    </row>
    <row r="41" spans="1:12" ht="25.5">
      <c r="A41" s="293">
        <v>33</v>
      </c>
      <c r="B41" s="405">
        <v>43589</v>
      </c>
      <c r="C41" s="284" t="s">
        <v>515</v>
      </c>
      <c r="D41" s="283">
        <v>10000</v>
      </c>
      <c r="E41" s="282" t="s">
        <v>617</v>
      </c>
      <c r="F41" s="281" t="s">
        <v>618</v>
      </c>
      <c r="G41" s="281" t="s">
        <v>619</v>
      </c>
      <c r="H41" s="281" t="s">
        <v>522</v>
      </c>
      <c r="I41" s="280"/>
      <c r="J41" s="279"/>
      <c r="K41" s="278"/>
      <c r="L41" s="277"/>
    </row>
    <row r="42" spans="1:12" ht="25.5">
      <c r="A42" s="293">
        <v>34</v>
      </c>
      <c r="B42" s="405">
        <v>43589</v>
      </c>
      <c r="C42" s="284" t="s">
        <v>515</v>
      </c>
      <c r="D42" s="283">
        <v>5000</v>
      </c>
      <c r="E42" s="282" t="s">
        <v>620</v>
      </c>
      <c r="F42" s="281" t="s">
        <v>621</v>
      </c>
      <c r="G42" s="281" t="s">
        <v>622</v>
      </c>
      <c r="H42" s="281" t="s">
        <v>522</v>
      </c>
      <c r="I42" s="280"/>
      <c r="J42" s="279"/>
      <c r="K42" s="278"/>
      <c r="L42" s="277"/>
    </row>
    <row r="43" spans="1:12" ht="25.5">
      <c r="A43" s="285">
        <v>35</v>
      </c>
      <c r="B43" s="405">
        <v>43589</v>
      </c>
      <c r="C43" s="284" t="s">
        <v>515</v>
      </c>
      <c r="D43" s="283">
        <v>5000</v>
      </c>
      <c r="E43" s="282" t="s">
        <v>623</v>
      </c>
      <c r="F43" s="281" t="s">
        <v>624</v>
      </c>
      <c r="G43" s="281" t="s">
        <v>625</v>
      </c>
      <c r="H43" s="281" t="s">
        <v>522</v>
      </c>
      <c r="I43" s="280"/>
      <c r="J43" s="279"/>
      <c r="K43" s="278"/>
      <c r="L43" s="277"/>
    </row>
    <row r="44" spans="1:12" ht="25.5">
      <c r="A44" s="293">
        <v>36</v>
      </c>
      <c r="B44" s="405">
        <v>43589</v>
      </c>
      <c r="C44" s="284" t="s">
        <v>515</v>
      </c>
      <c r="D44" s="283">
        <v>22000</v>
      </c>
      <c r="E44" s="282" t="s">
        <v>626</v>
      </c>
      <c r="F44" s="281" t="s">
        <v>627</v>
      </c>
      <c r="G44" s="281" t="s">
        <v>628</v>
      </c>
      <c r="H44" s="281" t="s">
        <v>522</v>
      </c>
      <c r="I44" s="280"/>
      <c r="J44" s="279"/>
      <c r="K44" s="278"/>
      <c r="L44" s="277"/>
    </row>
    <row r="45" spans="1:12" ht="25.5">
      <c r="A45" s="293">
        <v>37</v>
      </c>
      <c r="B45" s="405">
        <v>43589</v>
      </c>
      <c r="C45" s="284" t="s">
        <v>515</v>
      </c>
      <c r="D45" s="283">
        <v>7000</v>
      </c>
      <c r="E45" s="282" t="s">
        <v>629</v>
      </c>
      <c r="F45" s="281" t="s">
        <v>630</v>
      </c>
      <c r="G45" s="281" t="s">
        <v>631</v>
      </c>
      <c r="H45" s="281" t="s">
        <v>522</v>
      </c>
      <c r="I45" s="280"/>
      <c r="J45" s="279"/>
      <c r="K45" s="278"/>
      <c r="L45" s="277"/>
    </row>
    <row r="46" spans="1:12" ht="25.5">
      <c r="A46" s="285">
        <v>38</v>
      </c>
      <c r="B46" s="405">
        <v>43589</v>
      </c>
      <c r="C46" s="284" t="s">
        <v>515</v>
      </c>
      <c r="D46" s="283">
        <v>15000</v>
      </c>
      <c r="E46" s="282" t="s">
        <v>632</v>
      </c>
      <c r="F46" s="281" t="s">
        <v>633</v>
      </c>
      <c r="G46" s="281" t="s">
        <v>634</v>
      </c>
      <c r="H46" s="281" t="s">
        <v>522</v>
      </c>
      <c r="I46" s="280"/>
      <c r="J46" s="279"/>
      <c r="K46" s="278"/>
      <c r="L46" s="277"/>
    </row>
    <row r="47" spans="1:12" ht="25.5">
      <c r="A47" s="293">
        <v>39</v>
      </c>
      <c r="B47" s="405">
        <v>43589</v>
      </c>
      <c r="C47" s="284" t="s">
        <v>515</v>
      </c>
      <c r="D47" s="283">
        <v>9000</v>
      </c>
      <c r="E47" s="282" t="s">
        <v>635</v>
      </c>
      <c r="F47" s="281" t="s">
        <v>636</v>
      </c>
      <c r="G47" s="281" t="s">
        <v>637</v>
      </c>
      <c r="H47" s="281" t="s">
        <v>522</v>
      </c>
      <c r="I47" s="280"/>
      <c r="J47" s="279"/>
      <c r="K47" s="278"/>
      <c r="L47" s="277"/>
    </row>
    <row r="48" spans="1:12" ht="25.5">
      <c r="A48" s="293">
        <v>40</v>
      </c>
      <c r="B48" s="405">
        <v>43589</v>
      </c>
      <c r="C48" s="284" t="s">
        <v>515</v>
      </c>
      <c r="D48" s="283">
        <v>10000</v>
      </c>
      <c r="E48" s="282" t="s">
        <v>638</v>
      </c>
      <c r="F48" s="281" t="s">
        <v>639</v>
      </c>
      <c r="G48" s="281" t="s">
        <v>640</v>
      </c>
      <c r="H48" s="281" t="s">
        <v>522</v>
      </c>
      <c r="I48" s="280"/>
      <c r="J48" s="279"/>
      <c r="K48" s="278"/>
      <c r="L48" s="277"/>
    </row>
    <row r="49" spans="1:12" ht="25.5">
      <c r="A49" s="285">
        <v>41</v>
      </c>
      <c r="B49" s="405">
        <v>43773</v>
      </c>
      <c r="C49" s="284" t="s">
        <v>515</v>
      </c>
      <c r="D49" s="283">
        <v>15000</v>
      </c>
      <c r="E49" s="282" t="s">
        <v>641</v>
      </c>
      <c r="F49" s="281" t="s">
        <v>642</v>
      </c>
      <c r="G49" s="281" t="s">
        <v>643</v>
      </c>
      <c r="H49" s="281" t="s">
        <v>644</v>
      </c>
      <c r="I49" s="280"/>
      <c r="J49" s="279"/>
      <c r="K49" s="278"/>
      <c r="L49" s="277"/>
    </row>
    <row r="50" spans="1:12" ht="25.5">
      <c r="A50" s="293">
        <v>42</v>
      </c>
      <c r="B50" s="405">
        <v>43773</v>
      </c>
      <c r="C50" s="284" t="s">
        <v>515</v>
      </c>
      <c r="D50" s="283">
        <v>10000</v>
      </c>
      <c r="E50" s="282" t="s">
        <v>645</v>
      </c>
      <c r="F50" s="281" t="s">
        <v>646</v>
      </c>
      <c r="G50" s="281" t="s">
        <v>647</v>
      </c>
      <c r="H50" s="281" t="s">
        <v>644</v>
      </c>
      <c r="I50" s="280"/>
      <c r="J50" s="279"/>
      <c r="K50" s="278"/>
      <c r="L50" s="277"/>
    </row>
    <row r="51" spans="1:12" ht="25.5">
      <c r="A51" s="293">
        <v>43</v>
      </c>
      <c r="B51" s="405">
        <v>43773</v>
      </c>
      <c r="C51" s="284" t="s">
        <v>515</v>
      </c>
      <c r="D51" s="283">
        <v>20000</v>
      </c>
      <c r="E51" s="282" t="s">
        <v>648</v>
      </c>
      <c r="F51" s="281" t="s">
        <v>649</v>
      </c>
      <c r="G51" s="281" t="s">
        <v>650</v>
      </c>
      <c r="H51" s="281" t="s">
        <v>644</v>
      </c>
      <c r="I51" s="280"/>
      <c r="J51" s="279"/>
      <c r="K51" s="278"/>
      <c r="L51" s="277"/>
    </row>
    <row r="52" spans="1:12" ht="25.5">
      <c r="A52" s="285">
        <v>44</v>
      </c>
      <c r="B52" s="405">
        <v>43773</v>
      </c>
      <c r="C52" s="284" t="s">
        <v>515</v>
      </c>
      <c r="D52" s="283">
        <v>15000</v>
      </c>
      <c r="E52" s="282" t="s">
        <v>651</v>
      </c>
      <c r="F52" s="281" t="s">
        <v>652</v>
      </c>
      <c r="G52" s="281" t="s">
        <v>653</v>
      </c>
      <c r="H52" s="281" t="s">
        <v>644</v>
      </c>
      <c r="I52" s="280"/>
      <c r="J52" s="279"/>
      <c r="K52" s="278"/>
      <c r="L52" s="277"/>
    </row>
    <row r="53" spans="1:12" ht="25.5">
      <c r="A53" s="293">
        <v>45</v>
      </c>
      <c r="B53" s="405">
        <v>43773</v>
      </c>
      <c r="C53" s="284" t="s">
        <v>515</v>
      </c>
      <c r="D53" s="283">
        <v>20000</v>
      </c>
      <c r="E53" s="282" t="s">
        <v>654</v>
      </c>
      <c r="F53" s="281" t="s">
        <v>655</v>
      </c>
      <c r="G53" s="281" t="s">
        <v>656</v>
      </c>
      <c r="H53" s="281" t="s">
        <v>644</v>
      </c>
      <c r="I53" s="280"/>
      <c r="J53" s="279"/>
      <c r="K53" s="278"/>
      <c r="L53" s="277"/>
    </row>
    <row r="54" spans="1:12" ht="25.5">
      <c r="A54" s="293">
        <v>46</v>
      </c>
      <c r="B54" s="405">
        <v>43773</v>
      </c>
      <c r="C54" s="284" t="s">
        <v>515</v>
      </c>
      <c r="D54" s="283">
        <v>5000</v>
      </c>
      <c r="E54" s="282" t="s">
        <v>657</v>
      </c>
      <c r="F54" s="281" t="s">
        <v>658</v>
      </c>
      <c r="G54" s="281" t="s">
        <v>659</v>
      </c>
      <c r="H54" s="281" t="s">
        <v>644</v>
      </c>
      <c r="I54" s="280"/>
      <c r="J54" s="279"/>
      <c r="K54" s="278"/>
      <c r="L54" s="277"/>
    </row>
    <row r="55" spans="1:12" ht="25.5">
      <c r="A55" s="285">
        <v>47</v>
      </c>
      <c r="B55" s="405">
        <v>43773</v>
      </c>
      <c r="C55" s="284" t="s">
        <v>515</v>
      </c>
      <c r="D55" s="283">
        <v>5000</v>
      </c>
      <c r="E55" s="282" t="s">
        <v>660</v>
      </c>
      <c r="F55" s="281" t="s">
        <v>661</v>
      </c>
      <c r="G55" s="281" t="s">
        <v>662</v>
      </c>
      <c r="H55" s="281" t="s">
        <v>644</v>
      </c>
      <c r="I55" s="280"/>
      <c r="J55" s="279"/>
      <c r="K55" s="278"/>
      <c r="L55" s="277"/>
    </row>
    <row r="56" spans="1:12" ht="25.5">
      <c r="A56" s="293">
        <v>48</v>
      </c>
      <c r="B56" s="405">
        <v>43773</v>
      </c>
      <c r="C56" s="284" t="s">
        <v>515</v>
      </c>
      <c r="D56" s="283">
        <v>5000</v>
      </c>
      <c r="E56" s="282" t="s">
        <v>663</v>
      </c>
      <c r="F56" s="281" t="s">
        <v>664</v>
      </c>
      <c r="G56" s="281" t="s">
        <v>665</v>
      </c>
      <c r="H56" s="281" t="s">
        <v>644</v>
      </c>
      <c r="I56" s="280"/>
      <c r="J56" s="279"/>
      <c r="K56" s="278"/>
      <c r="L56" s="277"/>
    </row>
    <row r="57" spans="1:12" ht="25.5">
      <c r="A57" s="293">
        <v>49</v>
      </c>
      <c r="B57" s="405">
        <v>43773</v>
      </c>
      <c r="C57" s="284" t="s">
        <v>515</v>
      </c>
      <c r="D57" s="283">
        <v>6000</v>
      </c>
      <c r="E57" s="282" t="s">
        <v>666</v>
      </c>
      <c r="F57" s="281" t="s">
        <v>667</v>
      </c>
      <c r="G57" s="281" t="s">
        <v>668</v>
      </c>
      <c r="H57" s="281" t="s">
        <v>644</v>
      </c>
      <c r="I57" s="280"/>
      <c r="J57" s="279"/>
      <c r="K57" s="278"/>
      <c r="L57" s="277"/>
    </row>
    <row r="58" spans="1:12" ht="25.5">
      <c r="A58" s="285">
        <v>50</v>
      </c>
      <c r="B58" s="405">
        <v>43773</v>
      </c>
      <c r="C58" s="284" t="s">
        <v>515</v>
      </c>
      <c r="D58" s="283">
        <v>6000</v>
      </c>
      <c r="E58" s="282" t="s">
        <v>669</v>
      </c>
      <c r="F58" s="281" t="s">
        <v>670</v>
      </c>
      <c r="G58" s="281" t="s">
        <v>671</v>
      </c>
      <c r="H58" s="281" t="s">
        <v>644</v>
      </c>
      <c r="I58" s="280"/>
      <c r="J58" s="279"/>
      <c r="K58" s="278"/>
      <c r="L58" s="277"/>
    </row>
    <row r="59" spans="1:12" ht="25.5">
      <c r="A59" s="293">
        <v>51</v>
      </c>
      <c r="B59" s="405">
        <v>43773</v>
      </c>
      <c r="C59" s="284" t="s">
        <v>515</v>
      </c>
      <c r="D59" s="283">
        <v>5000</v>
      </c>
      <c r="E59" s="282" t="s">
        <v>672</v>
      </c>
      <c r="F59" s="281" t="s">
        <v>673</v>
      </c>
      <c r="G59" s="281" t="s">
        <v>674</v>
      </c>
      <c r="H59" s="281" t="s">
        <v>644</v>
      </c>
      <c r="I59" s="280"/>
      <c r="J59" s="279"/>
      <c r="K59" s="278"/>
      <c r="L59" s="277"/>
    </row>
    <row r="60" spans="1:12" ht="25.5">
      <c r="A60" s="293">
        <v>52</v>
      </c>
      <c r="B60" s="405">
        <v>43773</v>
      </c>
      <c r="C60" s="284" t="s">
        <v>515</v>
      </c>
      <c r="D60" s="283">
        <v>5000</v>
      </c>
      <c r="E60" s="282" t="s">
        <v>675</v>
      </c>
      <c r="F60" s="281" t="s">
        <v>676</v>
      </c>
      <c r="G60" s="281" t="s">
        <v>677</v>
      </c>
      <c r="H60" s="281" t="s">
        <v>644</v>
      </c>
      <c r="I60" s="280"/>
      <c r="J60" s="279"/>
      <c r="K60" s="278"/>
      <c r="L60" s="277"/>
    </row>
    <row r="61" spans="1:12" ht="25.5">
      <c r="A61" s="285">
        <v>53</v>
      </c>
      <c r="B61" s="405">
        <v>43773</v>
      </c>
      <c r="C61" s="284" t="s">
        <v>515</v>
      </c>
      <c r="D61" s="283">
        <v>14000</v>
      </c>
      <c r="E61" s="282" t="s">
        <v>678</v>
      </c>
      <c r="F61" s="281" t="s">
        <v>679</v>
      </c>
      <c r="G61" s="281" t="s">
        <v>680</v>
      </c>
      <c r="H61" s="281" t="s">
        <v>644</v>
      </c>
      <c r="I61" s="280"/>
      <c r="J61" s="279"/>
      <c r="K61" s="278"/>
      <c r="L61" s="277"/>
    </row>
    <row r="62" spans="1:12" ht="25.5">
      <c r="A62" s="293">
        <v>54</v>
      </c>
      <c r="B62" s="405">
        <v>43773</v>
      </c>
      <c r="C62" s="284" t="s">
        <v>515</v>
      </c>
      <c r="D62" s="283">
        <v>3500</v>
      </c>
      <c r="E62" s="282" t="s">
        <v>681</v>
      </c>
      <c r="F62" s="281" t="s">
        <v>682</v>
      </c>
      <c r="G62" s="281" t="s">
        <v>683</v>
      </c>
      <c r="H62" s="281" t="s">
        <v>644</v>
      </c>
      <c r="I62" s="280"/>
      <c r="J62" s="279"/>
      <c r="K62" s="278"/>
      <c r="L62" s="277"/>
    </row>
    <row r="63" spans="1:12" ht="25.5">
      <c r="A63" s="293">
        <v>55</v>
      </c>
      <c r="B63" s="405">
        <v>43773</v>
      </c>
      <c r="C63" s="284" t="s">
        <v>515</v>
      </c>
      <c r="D63" s="283">
        <v>4500</v>
      </c>
      <c r="E63" s="282" t="s">
        <v>684</v>
      </c>
      <c r="F63" s="281" t="s">
        <v>685</v>
      </c>
      <c r="G63" s="281" t="s">
        <v>686</v>
      </c>
      <c r="H63" s="281" t="s">
        <v>644</v>
      </c>
      <c r="I63" s="280"/>
      <c r="J63" s="279"/>
      <c r="K63" s="278"/>
      <c r="L63" s="277"/>
    </row>
    <row r="64" spans="1:12" ht="25.5">
      <c r="A64" s="285">
        <v>56</v>
      </c>
      <c r="B64" s="405">
        <v>43773</v>
      </c>
      <c r="C64" s="284" t="s">
        <v>515</v>
      </c>
      <c r="D64" s="283">
        <v>4000</v>
      </c>
      <c r="E64" s="282" t="s">
        <v>687</v>
      </c>
      <c r="F64" s="281" t="s">
        <v>688</v>
      </c>
      <c r="G64" s="281" t="s">
        <v>689</v>
      </c>
      <c r="H64" s="281" t="s">
        <v>644</v>
      </c>
      <c r="I64" s="280"/>
      <c r="J64" s="279"/>
      <c r="K64" s="278"/>
      <c r="L64" s="277"/>
    </row>
    <row r="65" spans="1:12" ht="25.5">
      <c r="A65" s="293">
        <v>57</v>
      </c>
      <c r="B65" s="405">
        <v>43742</v>
      </c>
      <c r="C65" s="284" t="s">
        <v>515</v>
      </c>
      <c r="D65" s="283">
        <v>15000</v>
      </c>
      <c r="E65" s="282" t="s">
        <v>690</v>
      </c>
      <c r="F65" s="281" t="s">
        <v>691</v>
      </c>
      <c r="G65" s="281" t="s">
        <v>692</v>
      </c>
      <c r="H65" s="281" t="s">
        <v>644</v>
      </c>
      <c r="I65" s="280"/>
      <c r="J65" s="279"/>
      <c r="K65" s="278"/>
      <c r="L65" s="277"/>
    </row>
    <row r="66" spans="1:12" ht="25.5">
      <c r="A66" s="293">
        <v>58</v>
      </c>
      <c r="B66" s="405">
        <v>43742</v>
      </c>
      <c r="C66" s="284" t="s">
        <v>515</v>
      </c>
      <c r="D66" s="283">
        <v>6000</v>
      </c>
      <c r="E66" s="282" t="s">
        <v>693</v>
      </c>
      <c r="F66" s="281" t="s">
        <v>694</v>
      </c>
      <c r="G66" s="281" t="s">
        <v>695</v>
      </c>
      <c r="H66" s="281" t="s">
        <v>644</v>
      </c>
      <c r="I66" s="280"/>
      <c r="J66" s="279"/>
      <c r="K66" s="278"/>
      <c r="L66" s="277"/>
    </row>
    <row r="67" spans="1:12" ht="25.5">
      <c r="A67" s="285">
        <v>59</v>
      </c>
      <c r="B67" s="405" t="s">
        <v>696</v>
      </c>
      <c r="C67" s="284" t="s">
        <v>515</v>
      </c>
      <c r="D67" s="283">
        <v>50000</v>
      </c>
      <c r="E67" s="282" t="s">
        <v>697</v>
      </c>
      <c r="F67" s="281" t="s">
        <v>698</v>
      </c>
      <c r="G67" s="281" t="s">
        <v>699</v>
      </c>
      <c r="H67" s="281" t="s">
        <v>644</v>
      </c>
      <c r="I67" s="280"/>
      <c r="J67" s="279"/>
      <c r="K67" s="278"/>
      <c r="L67" s="277"/>
    </row>
    <row r="68" spans="1:12" ht="25.5">
      <c r="A68" s="293">
        <v>60</v>
      </c>
      <c r="B68" s="405" t="s">
        <v>696</v>
      </c>
      <c r="C68" s="284" t="s">
        <v>515</v>
      </c>
      <c r="D68" s="283">
        <v>50000</v>
      </c>
      <c r="E68" s="282" t="s">
        <v>700</v>
      </c>
      <c r="F68" s="281" t="s">
        <v>701</v>
      </c>
      <c r="G68" s="281" t="s">
        <v>702</v>
      </c>
      <c r="H68" s="281" t="s">
        <v>644</v>
      </c>
      <c r="I68" s="280"/>
      <c r="J68" s="279"/>
      <c r="K68" s="278"/>
      <c r="L68" s="277"/>
    </row>
    <row r="69" spans="1:12" ht="25.5">
      <c r="A69" s="293">
        <v>61</v>
      </c>
      <c r="B69" s="405" t="s">
        <v>703</v>
      </c>
      <c r="C69" s="284" t="s">
        <v>515</v>
      </c>
      <c r="D69" s="283">
        <v>3500</v>
      </c>
      <c r="E69" s="282" t="s">
        <v>704</v>
      </c>
      <c r="F69" s="281" t="s">
        <v>705</v>
      </c>
      <c r="G69" s="281" t="s">
        <v>706</v>
      </c>
      <c r="H69" s="281" t="s">
        <v>644</v>
      </c>
      <c r="I69" s="280"/>
      <c r="J69" s="279"/>
      <c r="K69" s="278"/>
      <c r="L69" s="277"/>
    </row>
    <row r="70" spans="1:12" ht="25.5">
      <c r="A70" s="285">
        <v>62</v>
      </c>
      <c r="B70" s="405" t="s">
        <v>703</v>
      </c>
      <c r="C70" s="284" t="s">
        <v>515</v>
      </c>
      <c r="D70" s="283">
        <v>5000</v>
      </c>
      <c r="E70" s="282" t="s">
        <v>707</v>
      </c>
      <c r="F70" s="281" t="s">
        <v>708</v>
      </c>
      <c r="G70" s="281" t="s">
        <v>709</v>
      </c>
      <c r="H70" s="281" t="s">
        <v>644</v>
      </c>
      <c r="I70" s="280"/>
      <c r="J70" s="279"/>
      <c r="K70" s="278"/>
      <c r="L70" s="277"/>
    </row>
    <row r="71" spans="1:12" ht="25.5">
      <c r="A71" s="293">
        <v>63</v>
      </c>
      <c r="B71" s="405" t="s">
        <v>703</v>
      </c>
      <c r="C71" s="284" t="s">
        <v>515</v>
      </c>
      <c r="D71" s="283">
        <v>5000</v>
      </c>
      <c r="E71" s="282" t="s">
        <v>710</v>
      </c>
      <c r="F71" s="281" t="s">
        <v>711</v>
      </c>
      <c r="G71" s="281" t="s">
        <v>712</v>
      </c>
      <c r="H71" s="281" t="s">
        <v>644</v>
      </c>
      <c r="I71" s="280"/>
      <c r="J71" s="279"/>
      <c r="K71" s="278"/>
      <c r="L71" s="277"/>
    </row>
    <row r="72" spans="1:12" ht="25.5">
      <c r="A72" s="293">
        <v>64</v>
      </c>
      <c r="B72" s="405" t="s">
        <v>703</v>
      </c>
      <c r="C72" s="284" t="s">
        <v>515</v>
      </c>
      <c r="D72" s="283">
        <v>4500</v>
      </c>
      <c r="E72" s="282" t="s">
        <v>713</v>
      </c>
      <c r="F72" s="281" t="s">
        <v>714</v>
      </c>
      <c r="G72" s="281" t="s">
        <v>715</v>
      </c>
      <c r="H72" s="281" t="s">
        <v>644</v>
      </c>
      <c r="I72" s="280"/>
      <c r="J72" s="279"/>
      <c r="K72" s="278"/>
      <c r="L72" s="277"/>
    </row>
    <row r="73" spans="1:12" ht="25.5">
      <c r="A73" s="285">
        <v>65</v>
      </c>
      <c r="B73" s="405" t="s">
        <v>703</v>
      </c>
      <c r="C73" s="284" t="s">
        <v>515</v>
      </c>
      <c r="D73" s="283">
        <v>3500</v>
      </c>
      <c r="E73" s="282" t="s">
        <v>716</v>
      </c>
      <c r="F73" s="281" t="s">
        <v>717</v>
      </c>
      <c r="G73" s="281" t="s">
        <v>718</v>
      </c>
      <c r="H73" s="281" t="s">
        <v>644</v>
      </c>
      <c r="I73" s="280"/>
      <c r="J73" s="279"/>
      <c r="K73" s="278"/>
      <c r="L73" s="277"/>
    </row>
    <row r="74" spans="1:12" ht="25.5">
      <c r="A74" s="293">
        <v>66</v>
      </c>
      <c r="B74" s="405" t="s">
        <v>703</v>
      </c>
      <c r="C74" s="284" t="s">
        <v>515</v>
      </c>
      <c r="D74" s="283">
        <v>4000</v>
      </c>
      <c r="E74" s="282" t="s">
        <v>719</v>
      </c>
      <c r="F74" s="281" t="s">
        <v>720</v>
      </c>
      <c r="G74" s="281" t="s">
        <v>721</v>
      </c>
      <c r="H74" s="281" t="s">
        <v>644</v>
      </c>
      <c r="I74" s="280"/>
      <c r="J74" s="279"/>
      <c r="K74" s="278"/>
      <c r="L74" s="277"/>
    </row>
    <row r="75" spans="1:12" ht="25.5">
      <c r="A75" s="293">
        <v>67</v>
      </c>
      <c r="B75" s="405" t="s">
        <v>703</v>
      </c>
      <c r="C75" s="284" t="s">
        <v>515</v>
      </c>
      <c r="D75" s="283">
        <v>6000</v>
      </c>
      <c r="E75" s="282" t="s">
        <v>722</v>
      </c>
      <c r="F75" s="281" t="s">
        <v>723</v>
      </c>
      <c r="G75" s="281" t="s">
        <v>724</v>
      </c>
      <c r="H75" s="281" t="s">
        <v>644</v>
      </c>
      <c r="I75" s="280"/>
      <c r="J75" s="279"/>
      <c r="K75" s="278"/>
      <c r="L75" s="277"/>
    </row>
    <row r="76" spans="1:12" ht="25.5">
      <c r="A76" s="285">
        <v>68</v>
      </c>
      <c r="B76" s="405" t="s">
        <v>725</v>
      </c>
      <c r="C76" s="284" t="s">
        <v>515</v>
      </c>
      <c r="D76" s="283">
        <v>20000</v>
      </c>
      <c r="E76" s="282" t="s">
        <v>726</v>
      </c>
      <c r="F76" s="281" t="s">
        <v>727</v>
      </c>
      <c r="G76" s="281" t="s">
        <v>728</v>
      </c>
      <c r="H76" s="281" t="s">
        <v>644</v>
      </c>
      <c r="I76" s="280"/>
      <c r="J76" s="279"/>
      <c r="K76" s="278"/>
      <c r="L76" s="277"/>
    </row>
    <row r="77" spans="1:12" ht="25.5">
      <c r="A77" s="293">
        <v>69</v>
      </c>
      <c r="B77" s="405">
        <v>43803</v>
      </c>
      <c r="C77" s="284" t="s">
        <v>515</v>
      </c>
      <c r="D77" s="283">
        <v>20000</v>
      </c>
      <c r="E77" s="282" t="s">
        <v>729</v>
      </c>
      <c r="F77" s="281" t="s">
        <v>730</v>
      </c>
      <c r="G77" s="281" t="s">
        <v>731</v>
      </c>
      <c r="H77" s="281" t="s">
        <v>644</v>
      </c>
      <c r="I77" s="280"/>
      <c r="J77" s="279"/>
      <c r="K77" s="278"/>
      <c r="L77" s="277"/>
    </row>
    <row r="78" spans="1:12" ht="25.5">
      <c r="A78" s="293">
        <v>70</v>
      </c>
      <c r="B78" s="405" t="s">
        <v>732</v>
      </c>
      <c r="C78" s="284" t="s">
        <v>515</v>
      </c>
      <c r="D78" s="283">
        <v>5000</v>
      </c>
      <c r="E78" s="282" t="s">
        <v>733</v>
      </c>
      <c r="F78" s="281" t="s">
        <v>734</v>
      </c>
      <c r="G78" s="281" t="s">
        <v>735</v>
      </c>
      <c r="H78" s="281" t="s">
        <v>644</v>
      </c>
      <c r="I78" s="280"/>
      <c r="J78" s="279"/>
      <c r="K78" s="278"/>
      <c r="L78" s="277"/>
    </row>
    <row r="79" spans="1:12" ht="25.5">
      <c r="A79" s="285">
        <v>71</v>
      </c>
      <c r="B79" s="405" t="s">
        <v>736</v>
      </c>
      <c r="C79" s="284" t="s">
        <v>515</v>
      </c>
      <c r="D79" s="283">
        <v>100000</v>
      </c>
      <c r="E79" s="282" t="s">
        <v>5878</v>
      </c>
      <c r="F79" s="574">
        <v>250724284</v>
      </c>
      <c r="G79" s="281" t="s">
        <v>737</v>
      </c>
      <c r="H79" s="281" t="s">
        <v>519</v>
      </c>
      <c r="I79" s="280"/>
      <c r="J79" s="279"/>
      <c r="K79" s="278"/>
      <c r="L79" s="277"/>
    </row>
    <row r="80" spans="1:12" ht="25.5">
      <c r="A80" s="293">
        <v>72</v>
      </c>
      <c r="B80" s="405" t="s">
        <v>736</v>
      </c>
      <c r="C80" s="284" t="s">
        <v>515</v>
      </c>
      <c r="D80" s="283">
        <v>50000</v>
      </c>
      <c r="E80" s="282" t="s">
        <v>887</v>
      </c>
      <c r="F80" s="574">
        <v>239406380</v>
      </c>
      <c r="G80" s="281" t="s">
        <v>738</v>
      </c>
      <c r="H80" s="281" t="s">
        <v>519</v>
      </c>
      <c r="I80" s="280"/>
      <c r="J80" s="279"/>
      <c r="K80" s="278"/>
      <c r="L80" s="277"/>
    </row>
    <row r="81" spans="1:12" ht="25.5">
      <c r="A81" s="293">
        <v>73</v>
      </c>
      <c r="B81" s="405" t="s">
        <v>732</v>
      </c>
      <c r="C81" s="284" t="s">
        <v>515</v>
      </c>
      <c r="D81" s="283">
        <v>50000</v>
      </c>
      <c r="E81" s="282" t="s">
        <v>739</v>
      </c>
      <c r="F81" s="574">
        <v>439393443</v>
      </c>
      <c r="G81" s="281" t="s">
        <v>740</v>
      </c>
      <c r="H81" s="281" t="s">
        <v>519</v>
      </c>
      <c r="I81" s="280"/>
      <c r="J81" s="279"/>
      <c r="K81" s="278"/>
      <c r="L81" s="277"/>
    </row>
    <row r="82" spans="1:12" ht="25.5">
      <c r="A82" s="285">
        <v>74</v>
      </c>
      <c r="B82" s="405" t="s">
        <v>741</v>
      </c>
      <c r="C82" s="284" t="s">
        <v>515</v>
      </c>
      <c r="D82" s="283">
        <v>60000</v>
      </c>
      <c r="E82" s="282" t="s">
        <v>742</v>
      </c>
      <c r="F82" s="281" t="s">
        <v>743</v>
      </c>
      <c r="G82" s="281" t="s">
        <v>744</v>
      </c>
      <c r="H82" s="281" t="s">
        <v>644</v>
      </c>
      <c r="I82" s="280"/>
      <c r="J82" s="279"/>
      <c r="K82" s="278"/>
      <c r="L82" s="277"/>
    </row>
    <row r="83" spans="1:12" ht="25.5">
      <c r="A83" s="293">
        <v>75</v>
      </c>
      <c r="B83" s="405">
        <v>43470</v>
      </c>
      <c r="C83" s="284" t="s">
        <v>515</v>
      </c>
      <c r="D83" s="283">
        <v>40000</v>
      </c>
      <c r="E83" s="282" t="s">
        <v>745</v>
      </c>
      <c r="F83" s="281" t="s">
        <v>746</v>
      </c>
      <c r="G83" s="281" t="s">
        <v>747</v>
      </c>
      <c r="H83" s="281" t="s">
        <v>644</v>
      </c>
      <c r="I83" s="280"/>
      <c r="J83" s="279"/>
      <c r="K83" s="278"/>
      <c r="L83" s="277"/>
    </row>
    <row r="84" spans="1:12" ht="25.5">
      <c r="A84" s="293">
        <v>76</v>
      </c>
      <c r="B84" s="405">
        <v>43470</v>
      </c>
      <c r="C84" s="284" t="s">
        <v>515</v>
      </c>
      <c r="D84" s="283">
        <v>5000</v>
      </c>
      <c r="E84" s="282" t="s">
        <v>748</v>
      </c>
      <c r="F84" s="281" t="s">
        <v>749</v>
      </c>
      <c r="G84" s="281" t="s">
        <v>750</v>
      </c>
      <c r="H84" s="281" t="s">
        <v>644</v>
      </c>
      <c r="I84" s="280"/>
      <c r="J84" s="279"/>
      <c r="K84" s="278"/>
      <c r="L84" s="277"/>
    </row>
    <row r="85" spans="1:12" ht="25.5">
      <c r="A85" s="285">
        <v>77</v>
      </c>
      <c r="B85" s="405">
        <v>43470</v>
      </c>
      <c r="C85" s="284" t="s">
        <v>515</v>
      </c>
      <c r="D85" s="283">
        <v>10000</v>
      </c>
      <c r="E85" s="282" t="s">
        <v>751</v>
      </c>
      <c r="F85" s="281" t="s">
        <v>752</v>
      </c>
      <c r="G85" s="281" t="s">
        <v>753</v>
      </c>
      <c r="H85" s="281" t="s">
        <v>644</v>
      </c>
      <c r="I85" s="280"/>
      <c r="J85" s="279"/>
      <c r="K85" s="278"/>
      <c r="L85" s="277"/>
    </row>
    <row r="86" spans="1:12" ht="25.5">
      <c r="A86" s="293">
        <v>78</v>
      </c>
      <c r="B86" s="405">
        <v>43470</v>
      </c>
      <c r="C86" s="284" t="s">
        <v>515</v>
      </c>
      <c r="D86" s="283">
        <v>50000</v>
      </c>
      <c r="E86" s="282" t="s">
        <v>754</v>
      </c>
      <c r="F86" s="281" t="s">
        <v>755</v>
      </c>
      <c r="G86" s="281" t="s">
        <v>756</v>
      </c>
      <c r="H86" s="281" t="s">
        <v>644</v>
      </c>
      <c r="I86" s="280"/>
      <c r="J86" s="279"/>
      <c r="K86" s="278"/>
      <c r="L86" s="277"/>
    </row>
    <row r="87" spans="1:12" ht="25.5">
      <c r="A87" s="293">
        <v>79</v>
      </c>
      <c r="B87" s="405">
        <v>43470</v>
      </c>
      <c r="C87" s="284" t="s">
        <v>515</v>
      </c>
      <c r="D87" s="283">
        <v>5000</v>
      </c>
      <c r="E87" s="282" t="s">
        <v>757</v>
      </c>
      <c r="F87" s="281" t="s">
        <v>758</v>
      </c>
      <c r="G87" s="281" t="s">
        <v>759</v>
      </c>
      <c r="H87" s="281" t="s">
        <v>644</v>
      </c>
      <c r="I87" s="280"/>
      <c r="J87" s="279"/>
      <c r="K87" s="278"/>
      <c r="L87" s="277"/>
    </row>
    <row r="88" spans="1:12" ht="25.5">
      <c r="A88" s="285">
        <v>80</v>
      </c>
      <c r="B88" s="405">
        <v>43470</v>
      </c>
      <c r="C88" s="284" t="s">
        <v>515</v>
      </c>
      <c r="D88" s="283">
        <v>10000</v>
      </c>
      <c r="E88" s="282" t="s">
        <v>760</v>
      </c>
      <c r="F88" s="281" t="s">
        <v>761</v>
      </c>
      <c r="G88" s="281" t="s">
        <v>762</v>
      </c>
      <c r="H88" s="281" t="s">
        <v>644</v>
      </c>
      <c r="I88" s="280"/>
      <c r="J88" s="279"/>
      <c r="K88" s="278"/>
      <c r="L88" s="277"/>
    </row>
    <row r="89" spans="1:12" ht="25.5">
      <c r="A89" s="293">
        <v>81</v>
      </c>
      <c r="B89" s="405">
        <v>43470</v>
      </c>
      <c r="C89" s="284" t="s">
        <v>515</v>
      </c>
      <c r="D89" s="283">
        <v>20000</v>
      </c>
      <c r="E89" s="282" t="s">
        <v>763</v>
      </c>
      <c r="F89" s="281" t="s">
        <v>764</v>
      </c>
      <c r="G89" s="281" t="s">
        <v>765</v>
      </c>
      <c r="H89" s="281" t="s">
        <v>644</v>
      </c>
      <c r="I89" s="280"/>
      <c r="J89" s="279"/>
      <c r="K89" s="278"/>
      <c r="L89" s="277"/>
    </row>
    <row r="90" spans="1:12" ht="25.5">
      <c r="A90" s="293">
        <v>82</v>
      </c>
      <c r="B90" s="405">
        <v>43501</v>
      </c>
      <c r="C90" s="284" t="s">
        <v>515</v>
      </c>
      <c r="D90" s="283">
        <v>100000</v>
      </c>
      <c r="E90" s="282" t="s">
        <v>5879</v>
      </c>
      <c r="F90" s="574" t="s">
        <v>766</v>
      </c>
      <c r="G90" s="281" t="s">
        <v>767</v>
      </c>
      <c r="H90" s="281" t="s">
        <v>768</v>
      </c>
      <c r="I90" s="280"/>
      <c r="J90" s="279"/>
      <c r="K90" s="278"/>
      <c r="L90" s="277"/>
    </row>
    <row r="91" spans="1:12" ht="25.5">
      <c r="A91" s="285">
        <v>83</v>
      </c>
      <c r="B91" s="405">
        <v>43621</v>
      </c>
      <c r="C91" s="284" t="s">
        <v>515</v>
      </c>
      <c r="D91" s="283">
        <v>50000</v>
      </c>
      <c r="E91" s="282" t="s">
        <v>769</v>
      </c>
      <c r="F91" s="281" t="s">
        <v>770</v>
      </c>
      <c r="G91" s="281" t="s">
        <v>771</v>
      </c>
      <c r="H91" s="281" t="s">
        <v>644</v>
      </c>
      <c r="I91" s="280"/>
      <c r="J91" s="279"/>
      <c r="K91" s="278"/>
      <c r="L91" s="277"/>
    </row>
    <row r="92" spans="1:12" ht="25.5">
      <c r="A92" s="293">
        <v>84</v>
      </c>
      <c r="B92" s="405">
        <v>43621</v>
      </c>
      <c r="C92" s="284" t="s">
        <v>515</v>
      </c>
      <c r="D92" s="283">
        <v>60000</v>
      </c>
      <c r="E92" s="282" t="s">
        <v>772</v>
      </c>
      <c r="F92" s="281" t="s">
        <v>773</v>
      </c>
      <c r="G92" s="281" t="s">
        <v>774</v>
      </c>
      <c r="H92" s="281" t="s">
        <v>644</v>
      </c>
      <c r="I92" s="280"/>
      <c r="J92" s="279"/>
      <c r="K92" s="278"/>
      <c r="L92" s="277"/>
    </row>
    <row r="93" spans="1:12" ht="25.5">
      <c r="A93" s="293">
        <v>85</v>
      </c>
      <c r="B93" s="405">
        <v>43529</v>
      </c>
      <c r="C93" s="284" t="s">
        <v>515</v>
      </c>
      <c r="D93" s="283">
        <v>20000</v>
      </c>
      <c r="E93" s="282" t="s">
        <v>775</v>
      </c>
      <c r="F93" s="281" t="s">
        <v>776</v>
      </c>
      <c r="G93" s="281" t="s">
        <v>777</v>
      </c>
      <c r="H93" s="281" t="s">
        <v>644</v>
      </c>
      <c r="I93" s="280"/>
      <c r="J93" s="279"/>
      <c r="K93" s="278"/>
      <c r="L93" s="277"/>
    </row>
    <row r="94" spans="1:12" ht="38.25">
      <c r="A94" s="285">
        <v>86</v>
      </c>
      <c r="B94" s="405">
        <v>43651</v>
      </c>
      <c r="C94" s="284" t="s">
        <v>515</v>
      </c>
      <c r="D94" s="283">
        <v>99900</v>
      </c>
      <c r="E94" s="282" t="s">
        <v>778</v>
      </c>
      <c r="F94" s="574" t="s">
        <v>779</v>
      </c>
      <c r="G94" s="281" t="s">
        <v>780</v>
      </c>
      <c r="H94" s="281" t="s">
        <v>781</v>
      </c>
      <c r="I94" s="280"/>
      <c r="J94" s="279"/>
      <c r="K94" s="278"/>
      <c r="L94" s="277"/>
    </row>
    <row r="95" spans="1:12" ht="38.25">
      <c r="A95" s="293">
        <v>87</v>
      </c>
      <c r="B95" s="405">
        <v>43621</v>
      </c>
      <c r="C95" s="284" t="s">
        <v>515</v>
      </c>
      <c r="D95" s="283">
        <v>100</v>
      </c>
      <c r="E95" s="282" t="s">
        <v>778</v>
      </c>
      <c r="F95" s="574" t="s">
        <v>779</v>
      </c>
      <c r="G95" s="281" t="s">
        <v>780</v>
      </c>
      <c r="H95" s="281" t="s">
        <v>781</v>
      </c>
      <c r="I95" s="280"/>
      <c r="J95" s="279"/>
      <c r="K95" s="278"/>
      <c r="L95" s="277"/>
    </row>
    <row r="96" spans="1:12" ht="25.5">
      <c r="A96" s="293">
        <v>88</v>
      </c>
      <c r="B96" s="405" t="s">
        <v>782</v>
      </c>
      <c r="C96" s="284" t="s">
        <v>515</v>
      </c>
      <c r="D96" s="283">
        <v>25000</v>
      </c>
      <c r="E96" s="282" t="s">
        <v>5880</v>
      </c>
      <c r="F96" s="574" t="s">
        <v>783</v>
      </c>
      <c r="G96" s="281" t="s">
        <v>784</v>
      </c>
      <c r="H96" s="281" t="s">
        <v>644</v>
      </c>
      <c r="I96" s="280"/>
      <c r="J96" s="279"/>
      <c r="K96" s="278"/>
      <c r="L96" s="277"/>
    </row>
    <row r="97" spans="1:12" ht="25.5">
      <c r="A97" s="285">
        <v>89</v>
      </c>
      <c r="B97" s="405">
        <v>43682</v>
      </c>
      <c r="C97" s="284" t="s">
        <v>515</v>
      </c>
      <c r="D97" s="283">
        <v>100000</v>
      </c>
      <c r="E97" s="282" t="s">
        <v>5881</v>
      </c>
      <c r="F97" s="574" t="s">
        <v>785</v>
      </c>
      <c r="G97" s="281" t="s">
        <v>786</v>
      </c>
      <c r="H97" s="281" t="s">
        <v>644</v>
      </c>
      <c r="I97" s="280"/>
      <c r="J97" s="279"/>
      <c r="K97" s="278"/>
      <c r="L97" s="277"/>
    </row>
    <row r="98" spans="1:12" ht="25.5">
      <c r="A98" s="293">
        <v>90</v>
      </c>
      <c r="B98" s="405" t="s">
        <v>782</v>
      </c>
      <c r="C98" s="284" t="s">
        <v>515</v>
      </c>
      <c r="D98" s="283">
        <v>30000</v>
      </c>
      <c r="E98" s="282" t="s">
        <v>787</v>
      </c>
      <c r="F98" s="281" t="s">
        <v>788</v>
      </c>
      <c r="G98" s="281" t="s">
        <v>789</v>
      </c>
      <c r="H98" s="281" t="s">
        <v>644</v>
      </c>
      <c r="I98" s="280"/>
      <c r="J98" s="279"/>
      <c r="K98" s="278"/>
      <c r="L98" s="277"/>
    </row>
    <row r="99" spans="1:12" ht="25.5">
      <c r="A99" s="293">
        <v>91</v>
      </c>
      <c r="B99" s="405" t="s">
        <v>782</v>
      </c>
      <c r="C99" s="284" t="s">
        <v>515</v>
      </c>
      <c r="D99" s="283">
        <v>50000</v>
      </c>
      <c r="E99" s="282" t="s">
        <v>790</v>
      </c>
      <c r="F99" s="281" t="s">
        <v>791</v>
      </c>
      <c r="G99" s="281" t="s">
        <v>792</v>
      </c>
      <c r="H99" s="281" t="s">
        <v>644</v>
      </c>
      <c r="I99" s="280"/>
      <c r="J99" s="279"/>
      <c r="K99" s="278"/>
      <c r="L99" s="277"/>
    </row>
    <row r="100" spans="1:12" ht="25.5">
      <c r="A100" s="285">
        <v>92</v>
      </c>
      <c r="B100" s="405" t="s">
        <v>782</v>
      </c>
      <c r="C100" s="284" t="s">
        <v>515</v>
      </c>
      <c r="D100" s="283">
        <v>50000</v>
      </c>
      <c r="E100" s="282" t="s">
        <v>793</v>
      </c>
      <c r="F100" s="281" t="s">
        <v>794</v>
      </c>
      <c r="G100" s="281" t="s">
        <v>795</v>
      </c>
      <c r="H100" s="281" t="s">
        <v>644</v>
      </c>
      <c r="I100" s="280"/>
      <c r="J100" s="279"/>
      <c r="K100" s="278"/>
      <c r="L100" s="277"/>
    </row>
    <row r="101" spans="1:12" ht="25.5">
      <c r="A101" s="293">
        <v>93</v>
      </c>
      <c r="B101" s="405" t="s">
        <v>782</v>
      </c>
      <c r="C101" s="284" t="s">
        <v>515</v>
      </c>
      <c r="D101" s="283">
        <v>50000</v>
      </c>
      <c r="E101" s="282" t="s">
        <v>796</v>
      </c>
      <c r="F101" s="281" t="s">
        <v>797</v>
      </c>
      <c r="G101" s="281" t="s">
        <v>798</v>
      </c>
      <c r="H101" s="281" t="s">
        <v>644</v>
      </c>
      <c r="I101" s="280"/>
      <c r="J101" s="279"/>
      <c r="K101" s="278"/>
      <c r="L101" s="277"/>
    </row>
    <row r="102" spans="1:12" ht="25.5">
      <c r="A102" s="293">
        <v>94</v>
      </c>
      <c r="B102" s="405" t="s">
        <v>782</v>
      </c>
      <c r="C102" s="284" t="s">
        <v>515</v>
      </c>
      <c r="D102" s="283">
        <v>50000</v>
      </c>
      <c r="E102" s="282" t="s">
        <v>799</v>
      </c>
      <c r="F102" s="281" t="s">
        <v>800</v>
      </c>
      <c r="G102" s="281" t="s">
        <v>801</v>
      </c>
      <c r="H102" s="281" t="s">
        <v>644</v>
      </c>
      <c r="I102" s="280"/>
      <c r="J102" s="279"/>
      <c r="K102" s="278"/>
      <c r="L102" s="277"/>
    </row>
    <row r="103" spans="1:12" ht="25.5">
      <c r="A103" s="285">
        <v>95</v>
      </c>
      <c r="B103" s="405">
        <v>43743</v>
      </c>
      <c r="C103" s="284" t="s">
        <v>515</v>
      </c>
      <c r="D103" s="283">
        <v>5000</v>
      </c>
      <c r="E103" s="282" t="s">
        <v>802</v>
      </c>
      <c r="F103" s="281" t="s">
        <v>803</v>
      </c>
      <c r="G103" s="281" t="s">
        <v>804</v>
      </c>
      <c r="H103" s="281" t="s">
        <v>644</v>
      </c>
      <c r="I103" s="280"/>
      <c r="J103" s="279"/>
      <c r="K103" s="278"/>
      <c r="L103" s="277"/>
    </row>
    <row r="104" spans="1:12" ht="25.5">
      <c r="A104" s="293">
        <v>96</v>
      </c>
      <c r="B104" s="405">
        <v>43743</v>
      </c>
      <c r="C104" s="284" t="s">
        <v>515</v>
      </c>
      <c r="D104" s="283">
        <v>60000</v>
      </c>
      <c r="E104" s="282" t="s">
        <v>805</v>
      </c>
      <c r="F104" s="281" t="s">
        <v>806</v>
      </c>
      <c r="G104" s="281" t="s">
        <v>807</v>
      </c>
      <c r="H104" s="281" t="s">
        <v>644</v>
      </c>
      <c r="I104" s="280"/>
      <c r="J104" s="279"/>
      <c r="K104" s="278"/>
      <c r="L104" s="277"/>
    </row>
    <row r="105" spans="1:12" ht="25.5">
      <c r="A105" s="293">
        <v>97</v>
      </c>
      <c r="B105" s="405">
        <v>43743</v>
      </c>
      <c r="C105" s="284" t="s">
        <v>515</v>
      </c>
      <c r="D105" s="283">
        <v>20000</v>
      </c>
      <c r="E105" s="282" t="s">
        <v>808</v>
      </c>
      <c r="F105" s="281" t="s">
        <v>809</v>
      </c>
      <c r="G105" s="281" t="s">
        <v>810</v>
      </c>
      <c r="H105" s="281" t="s">
        <v>644</v>
      </c>
      <c r="I105" s="280"/>
      <c r="J105" s="279"/>
      <c r="K105" s="278"/>
      <c r="L105" s="277"/>
    </row>
    <row r="106" spans="1:12" ht="25.5">
      <c r="A106" s="285">
        <v>98</v>
      </c>
      <c r="B106" s="405" t="s">
        <v>811</v>
      </c>
      <c r="C106" s="284" t="s">
        <v>515</v>
      </c>
      <c r="D106" s="283">
        <v>100000</v>
      </c>
      <c r="E106" s="282" t="s">
        <v>5882</v>
      </c>
      <c r="F106" s="574" t="s">
        <v>812</v>
      </c>
      <c r="G106" s="281" t="s">
        <v>813</v>
      </c>
      <c r="H106" s="281" t="s">
        <v>781</v>
      </c>
      <c r="I106" s="280"/>
      <c r="J106" s="279"/>
      <c r="K106" s="278"/>
      <c r="L106" s="277"/>
    </row>
    <row r="107" spans="1:12" ht="25.5">
      <c r="A107" s="293">
        <v>99</v>
      </c>
      <c r="B107" s="405" t="s">
        <v>814</v>
      </c>
      <c r="C107" s="284" t="s">
        <v>515</v>
      </c>
      <c r="D107" s="283">
        <v>50000</v>
      </c>
      <c r="E107" s="282" t="s">
        <v>815</v>
      </c>
      <c r="F107" s="281" t="s">
        <v>816</v>
      </c>
      <c r="G107" s="281" t="s">
        <v>817</v>
      </c>
      <c r="H107" s="281" t="s">
        <v>204</v>
      </c>
      <c r="I107" s="280"/>
      <c r="J107" s="279"/>
      <c r="K107" s="278"/>
      <c r="L107" s="277"/>
    </row>
    <row r="108" spans="1:12" ht="25.5">
      <c r="A108" s="293">
        <v>100</v>
      </c>
      <c r="B108" s="405" t="s">
        <v>814</v>
      </c>
      <c r="C108" s="284" t="s">
        <v>515</v>
      </c>
      <c r="D108" s="283">
        <v>50000</v>
      </c>
      <c r="E108" s="282" t="s">
        <v>818</v>
      </c>
      <c r="F108" s="281" t="s">
        <v>819</v>
      </c>
      <c r="G108" s="281" t="s">
        <v>820</v>
      </c>
      <c r="H108" s="281" t="s">
        <v>204</v>
      </c>
      <c r="I108" s="280"/>
      <c r="J108" s="279"/>
      <c r="K108" s="278"/>
      <c r="L108" s="277"/>
    </row>
    <row r="109" spans="1:12" ht="25.5">
      <c r="A109" s="285">
        <v>101</v>
      </c>
      <c r="B109" s="405" t="s">
        <v>821</v>
      </c>
      <c r="C109" s="284" t="s">
        <v>515</v>
      </c>
      <c r="D109" s="283">
        <v>40000</v>
      </c>
      <c r="E109" s="282" t="s">
        <v>822</v>
      </c>
      <c r="F109" s="281" t="s">
        <v>823</v>
      </c>
      <c r="G109" s="281" t="s">
        <v>824</v>
      </c>
      <c r="H109" s="281" t="s">
        <v>204</v>
      </c>
      <c r="I109" s="280"/>
      <c r="J109" s="279"/>
      <c r="K109" s="278"/>
      <c r="L109" s="277"/>
    </row>
    <row r="110" spans="1:12" ht="25.5">
      <c r="A110" s="293">
        <v>102</v>
      </c>
      <c r="B110" s="405" t="s">
        <v>821</v>
      </c>
      <c r="C110" s="284" t="s">
        <v>515</v>
      </c>
      <c r="D110" s="283">
        <v>60000</v>
      </c>
      <c r="E110" s="282" t="s">
        <v>825</v>
      </c>
      <c r="F110" s="281" t="s">
        <v>826</v>
      </c>
      <c r="G110" s="281" t="s">
        <v>827</v>
      </c>
      <c r="H110" s="281" t="s">
        <v>204</v>
      </c>
      <c r="I110" s="280"/>
      <c r="J110" s="279"/>
      <c r="K110" s="278"/>
      <c r="L110" s="277"/>
    </row>
    <row r="111" spans="1:12" ht="25.5">
      <c r="A111" s="293">
        <v>103</v>
      </c>
      <c r="B111" s="405">
        <v>43530</v>
      </c>
      <c r="C111" s="284" t="s">
        <v>515</v>
      </c>
      <c r="D111" s="283">
        <v>2000</v>
      </c>
      <c r="E111" s="282" t="s">
        <v>828</v>
      </c>
      <c r="F111" s="281" t="s">
        <v>829</v>
      </c>
      <c r="G111" s="281" t="s">
        <v>830</v>
      </c>
      <c r="H111" s="281" t="s">
        <v>204</v>
      </c>
      <c r="I111" s="280"/>
      <c r="J111" s="279"/>
      <c r="K111" s="278"/>
      <c r="L111" s="277"/>
    </row>
    <row r="112" spans="1:12" ht="25.5">
      <c r="A112" s="285">
        <v>104</v>
      </c>
      <c r="B112" s="405">
        <v>43530</v>
      </c>
      <c r="C112" s="284" t="s">
        <v>515</v>
      </c>
      <c r="D112" s="283">
        <v>3000</v>
      </c>
      <c r="E112" s="282" t="s">
        <v>831</v>
      </c>
      <c r="F112" s="281" t="s">
        <v>832</v>
      </c>
      <c r="G112" s="281" t="s">
        <v>833</v>
      </c>
      <c r="H112" s="281" t="s">
        <v>204</v>
      </c>
      <c r="I112" s="280"/>
      <c r="J112" s="279"/>
      <c r="K112" s="278"/>
      <c r="L112" s="277"/>
    </row>
    <row r="113" spans="1:12" ht="25.5">
      <c r="A113" s="293">
        <v>105</v>
      </c>
      <c r="B113" s="405" t="s">
        <v>834</v>
      </c>
      <c r="C113" s="284" t="s">
        <v>515</v>
      </c>
      <c r="D113" s="283">
        <v>60000</v>
      </c>
      <c r="E113" s="282" t="s">
        <v>835</v>
      </c>
      <c r="F113" s="281" t="s">
        <v>836</v>
      </c>
      <c r="G113" s="281" t="s">
        <v>837</v>
      </c>
      <c r="H113" s="281" t="s">
        <v>204</v>
      </c>
      <c r="I113" s="280"/>
      <c r="J113" s="279"/>
      <c r="K113" s="278"/>
      <c r="L113" s="277"/>
    </row>
    <row r="114" spans="1:12" ht="25.5">
      <c r="A114" s="293">
        <v>106</v>
      </c>
      <c r="B114" s="405">
        <v>43530</v>
      </c>
      <c r="C114" s="284" t="s">
        <v>515</v>
      </c>
      <c r="D114" s="283">
        <v>2000</v>
      </c>
      <c r="E114" s="282" t="s">
        <v>838</v>
      </c>
      <c r="F114" s="281" t="s">
        <v>839</v>
      </c>
      <c r="G114" s="281" t="s">
        <v>840</v>
      </c>
      <c r="H114" s="281" t="s">
        <v>204</v>
      </c>
      <c r="I114" s="280"/>
      <c r="J114" s="279"/>
      <c r="K114" s="278"/>
      <c r="L114" s="277"/>
    </row>
    <row r="115" spans="1:12" ht="25.5">
      <c r="A115" s="285">
        <v>107</v>
      </c>
      <c r="B115" s="405">
        <v>43530</v>
      </c>
      <c r="C115" s="284" t="s">
        <v>515</v>
      </c>
      <c r="D115" s="283">
        <v>5000</v>
      </c>
      <c r="E115" s="282" t="s">
        <v>841</v>
      </c>
      <c r="F115" s="281" t="s">
        <v>842</v>
      </c>
      <c r="G115" s="281" t="s">
        <v>843</v>
      </c>
      <c r="H115" s="281" t="s">
        <v>204</v>
      </c>
      <c r="I115" s="280"/>
      <c r="J115" s="279"/>
      <c r="K115" s="278"/>
      <c r="L115" s="277"/>
    </row>
    <row r="116" spans="1:12" ht="25.5">
      <c r="A116" s="293">
        <v>108</v>
      </c>
      <c r="B116" s="405">
        <v>43530</v>
      </c>
      <c r="C116" s="284" t="s">
        <v>515</v>
      </c>
      <c r="D116" s="283">
        <v>2000</v>
      </c>
      <c r="E116" s="282" t="s">
        <v>844</v>
      </c>
      <c r="F116" s="281" t="s">
        <v>845</v>
      </c>
      <c r="G116" s="281" t="s">
        <v>846</v>
      </c>
      <c r="H116" s="281" t="s">
        <v>204</v>
      </c>
      <c r="I116" s="280"/>
      <c r="J116" s="279"/>
      <c r="K116" s="278"/>
      <c r="L116" s="277"/>
    </row>
    <row r="117" spans="1:12" ht="25.5">
      <c r="A117" s="293">
        <v>109</v>
      </c>
      <c r="B117" s="405">
        <v>43530</v>
      </c>
      <c r="C117" s="284" t="s">
        <v>515</v>
      </c>
      <c r="D117" s="283">
        <v>2000</v>
      </c>
      <c r="E117" s="282" t="s">
        <v>847</v>
      </c>
      <c r="F117" s="281" t="s">
        <v>848</v>
      </c>
      <c r="G117" s="281" t="s">
        <v>849</v>
      </c>
      <c r="H117" s="281" t="s">
        <v>204</v>
      </c>
      <c r="I117" s="280"/>
      <c r="J117" s="279"/>
      <c r="K117" s="278"/>
      <c r="L117" s="277"/>
    </row>
    <row r="118" spans="1:12" ht="25.5">
      <c r="A118" s="285">
        <v>110</v>
      </c>
      <c r="B118" s="405">
        <v>43530</v>
      </c>
      <c r="C118" s="284" t="s">
        <v>515</v>
      </c>
      <c r="D118" s="283">
        <v>2000</v>
      </c>
      <c r="E118" s="282" t="s">
        <v>850</v>
      </c>
      <c r="F118" s="281" t="s">
        <v>851</v>
      </c>
      <c r="G118" s="281" t="s">
        <v>852</v>
      </c>
      <c r="H118" s="281" t="s">
        <v>204</v>
      </c>
      <c r="I118" s="280"/>
      <c r="J118" s="279"/>
      <c r="K118" s="278"/>
      <c r="L118" s="277"/>
    </row>
    <row r="119" spans="1:12" ht="25.5">
      <c r="A119" s="293">
        <v>111</v>
      </c>
      <c r="B119" s="405">
        <v>43530</v>
      </c>
      <c r="C119" s="284" t="s">
        <v>515</v>
      </c>
      <c r="D119" s="283">
        <v>6000</v>
      </c>
      <c r="E119" s="282" t="s">
        <v>853</v>
      </c>
      <c r="F119" s="281" t="s">
        <v>854</v>
      </c>
      <c r="G119" s="281" t="s">
        <v>855</v>
      </c>
      <c r="H119" s="281" t="s">
        <v>204</v>
      </c>
      <c r="I119" s="280"/>
      <c r="J119" s="279"/>
      <c r="K119" s="278"/>
      <c r="L119" s="277"/>
    </row>
    <row r="120" spans="1:12" ht="25.5">
      <c r="A120" s="293">
        <v>112</v>
      </c>
      <c r="B120" s="405" t="s">
        <v>856</v>
      </c>
      <c r="C120" s="284" t="s">
        <v>515</v>
      </c>
      <c r="D120" s="283">
        <v>20000</v>
      </c>
      <c r="E120" s="282" t="s">
        <v>857</v>
      </c>
      <c r="F120" s="281" t="s">
        <v>858</v>
      </c>
      <c r="G120" s="281" t="s">
        <v>859</v>
      </c>
      <c r="H120" s="281" t="s">
        <v>204</v>
      </c>
      <c r="I120" s="280"/>
      <c r="J120" s="279"/>
      <c r="K120" s="278"/>
      <c r="L120" s="277"/>
    </row>
    <row r="121" spans="1:12" ht="25.5">
      <c r="A121" s="285">
        <v>113</v>
      </c>
      <c r="B121" s="405" t="s">
        <v>856</v>
      </c>
      <c r="C121" s="284" t="s">
        <v>515</v>
      </c>
      <c r="D121" s="283">
        <v>50000</v>
      </c>
      <c r="E121" s="282" t="s">
        <v>860</v>
      </c>
      <c r="F121" s="281" t="s">
        <v>861</v>
      </c>
      <c r="G121" s="281" t="s">
        <v>862</v>
      </c>
      <c r="H121" s="281" t="s">
        <v>204</v>
      </c>
      <c r="I121" s="280"/>
      <c r="J121" s="279"/>
      <c r="K121" s="278"/>
      <c r="L121" s="277"/>
    </row>
    <row r="122" spans="1:12" ht="25.5">
      <c r="A122" s="293">
        <v>114</v>
      </c>
      <c r="B122" s="405" t="s">
        <v>856</v>
      </c>
      <c r="C122" s="284" t="s">
        <v>515</v>
      </c>
      <c r="D122" s="283">
        <v>40000</v>
      </c>
      <c r="E122" s="282" t="s">
        <v>863</v>
      </c>
      <c r="F122" s="281" t="s">
        <v>864</v>
      </c>
      <c r="G122" s="281" t="s">
        <v>865</v>
      </c>
      <c r="H122" s="281" t="s">
        <v>204</v>
      </c>
      <c r="I122" s="280"/>
      <c r="J122" s="279"/>
      <c r="K122" s="278"/>
      <c r="L122" s="277"/>
    </row>
    <row r="123" spans="1:12" ht="25.5">
      <c r="A123" s="293">
        <v>115</v>
      </c>
      <c r="B123" s="405">
        <v>43561</v>
      </c>
      <c r="C123" s="284" t="s">
        <v>515</v>
      </c>
      <c r="D123" s="283">
        <v>5000</v>
      </c>
      <c r="E123" s="282" t="s">
        <v>866</v>
      </c>
      <c r="F123" s="281" t="s">
        <v>867</v>
      </c>
      <c r="G123" s="281" t="s">
        <v>868</v>
      </c>
      <c r="H123" s="281" t="s">
        <v>204</v>
      </c>
      <c r="I123" s="280"/>
      <c r="J123" s="279"/>
      <c r="K123" s="278"/>
      <c r="L123" s="277"/>
    </row>
    <row r="124" spans="1:12" ht="25.5">
      <c r="A124" s="285">
        <v>116</v>
      </c>
      <c r="B124" s="405">
        <v>43561</v>
      </c>
      <c r="C124" s="284" t="s">
        <v>515</v>
      </c>
      <c r="D124" s="283">
        <v>5000</v>
      </c>
      <c r="E124" s="282" t="s">
        <v>869</v>
      </c>
      <c r="F124" s="281" t="s">
        <v>870</v>
      </c>
      <c r="G124" s="281" t="s">
        <v>871</v>
      </c>
      <c r="H124" s="281" t="s">
        <v>204</v>
      </c>
      <c r="I124" s="280"/>
      <c r="J124" s="279"/>
      <c r="K124" s="278"/>
      <c r="L124" s="277"/>
    </row>
    <row r="125" spans="1:12" ht="25.5">
      <c r="A125" s="293">
        <v>117</v>
      </c>
      <c r="B125" s="405">
        <v>43561</v>
      </c>
      <c r="C125" s="284" t="s">
        <v>515</v>
      </c>
      <c r="D125" s="283">
        <v>10000</v>
      </c>
      <c r="E125" s="282" t="s">
        <v>872</v>
      </c>
      <c r="F125" s="281" t="s">
        <v>873</v>
      </c>
      <c r="G125" s="281" t="s">
        <v>874</v>
      </c>
      <c r="H125" s="281" t="s">
        <v>204</v>
      </c>
      <c r="I125" s="280"/>
      <c r="J125" s="279"/>
      <c r="K125" s="278"/>
      <c r="L125" s="277"/>
    </row>
    <row r="126" spans="1:12" ht="25.5">
      <c r="A126" s="293">
        <v>118</v>
      </c>
      <c r="B126" s="405">
        <v>43561</v>
      </c>
      <c r="C126" s="284" t="s">
        <v>515</v>
      </c>
      <c r="D126" s="283">
        <v>40000</v>
      </c>
      <c r="E126" s="282" t="s">
        <v>875</v>
      </c>
      <c r="F126" s="281" t="s">
        <v>876</v>
      </c>
      <c r="G126" s="281" t="s">
        <v>877</v>
      </c>
      <c r="H126" s="281" t="s">
        <v>204</v>
      </c>
      <c r="I126" s="280"/>
      <c r="J126" s="279"/>
      <c r="K126" s="278"/>
      <c r="L126" s="277"/>
    </row>
    <row r="127" spans="1:12" ht="25.5">
      <c r="A127" s="285">
        <v>119</v>
      </c>
      <c r="B127" s="405">
        <v>43561</v>
      </c>
      <c r="C127" s="284" t="s">
        <v>515</v>
      </c>
      <c r="D127" s="283">
        <v>5000</v>
      </c>
      <c r="E127" s="282" t="s">
        <v>878</v>
      </c>
      <c r="F127" s="281" t="s">
        <v>879</v>
      </c>
      <c r="G127" s="281" t="s">
        <v>880</v>
      </c>
      <c r="H127" s="281" t="s">
        <v>204</v>
      </c>
      <c r="I127" s="280"/>
      <c r="J127" s="279"/>
      <c r="K127" s="278"/>
      <c r="L127" s="277"/>
    </row>
    <row r="128" spans="1:12" ht="25.5">
      <c r="A128" s="293">
        <v>120</v>
      </c>
      <c r="B128" s="405">
        <v>43561</v>
      </c>
      <c r="C128" s="284" t="s">
        <v>515</v>
      </c>
      <c r="D128" s="283">
        <v>10000</v>
      </c>
      <c r="E128" s="282" t="s">
        <v>881</v>
      </c>
      <c r="F128" s="281" t="s">
        <v>882</v>
      </c>
      <c r="G128" s="281" t="s">
        <v>883</v>
      </c>
      <c r="H128" s="281" t="s">
        <v>204</v>
      </c>
      <c r="I128" s="280"/>
      <c r="J128" s="279"/>
      <c r="K128" s="278"/>
      <c r="L128" s="277"/>
    </row>
    <row r="129" spans="1:12" ht="25.5">
      <c r="A129" s="293">
        <v>121</v>
      </c>
      <c r="B129" s="405">
        <v>43591</v>
      </c>
      <c r="C129" s="284" t="s">
        <v>515</v>
      </c>
      <c r="D129" s="283">
        <v>50000</v>
      </c>
      <c r="E129" s="282" t="s">
        <v>884</v>
      </c>
      <c r="F129" s="574" t="s">
        <v>885</v>
      </c>
      <c r="G129" s="281" t="s">
        <v>886</v>
      </c>
      <c r="H129" s="281" t="s">
        <v>768</v>
      </c>
      <c r="I129" s="280"/>
      <c r="J129" s="279"/>
      <c r="K129" s="278"/>
      <c r="L129" s="277"/>
    </row>
    <row r="130" spans="1:12" ht="25.5">
      <c r="A130" s="285">
        <v>122</v>
      </c>
      <c r="B130" s="405">
        <v>43591</v>
      </c>
      <c r="C130" s="284" t="s">
        <v>515</v>
      </c>
      <c r="D130" s="283">
        <v>50000</v>
      </c>
      <c r="E130" s="282" t="s">
        <v>887</v>
      </c>
      <c r="F130" s="574" t="s">
        <v>888</v>
      </c>
      <c r="G130" s="281" t="s">
        <v>738</v>
      </c>
      <c r="H130" s="281" t="s">
        <v>781</v>
      </c>
      <c r="I130" s="280"/>
      <c r="J130" s="279"/>
      <c r="K130" s="278"/>
      <c r="L130" s="277"/>
    </row>
    <row r="131" spans="1:12" ht="25.5">
      <c r="A131" s="293">
        <v>123</v>
      </c>
      <c r="B131" s="405">
        <v>43636</v>
      </c>
      <c r="C131" s="284" t="s">
        <v>515</v>
      </c>
      <c r="D131" s="283">
        <v>10000</v>
      </c>
      <c r="E131" s="282" t="s">
        <v>889</v>
      </c>
      <c r="F131" s="574" t="s">
        <v>890</v>
      </c>
      <c r="G131" s="281" t="s">
        <v>891</v>
      </c>
      <c r="H131" s="281" t="s">
        <v>204</v>
      </c>
      <c r="I131" s="280"/>
      <c r="J131" s="279"/>
      <c r="K131" s="278"/>
      <c r="L131" s="277"/>
    </row>
    <row r="132" spans="1:12" ht="25.5">
      <c r="A132" s="293">
        <v>124</v>
      </c>
      <c r="B132" s="405">
        <v>43636</v>
      </c>
      <c r="C132" s="284" t="s">
        <v>515</v>
      </c>
      <c r="D132" s="283">
        <v>15000</v>
      </c>
      <c r="E132" s="282" t="s">
        <v>892</v>
      </c>
      <c r="F132" s="574" t="s">
        <v>893</v>
      </c>
      <c r="G132" s="281" t="s">
        <v>894</v>
      </c>
      <c r="H132" s="281" t="s">
        <v>204</v>
      </c>
      <c r="I132" s="280"/>
      <c r="J132" s="279"/>
      <c r="K132" s="278"/>
      <c r="L132" s="277"/>
    </row>
    <row r="133" spans="1:12" ht="25.5">
      <c r="A133" s="285">
        <v>125</v>
      </c>
      <c r="B133" s="405">
        <v>43648</v>
      </c>
      <c r="C133" s="284" t="s">
        <v>515</v>
      </c>
      <c r="D133" s="283">
        <v>100000</v>
      </c>
      <c r="E133" s="282" t="s">
        <v>895</v>
      </c>
      <c r="F133" s="574">
        <v>208190367</v>
      </c>
      <c r="G133" s="281" t="s">
        <v>896</v>
      </c>
      <c r="H133" s="281" t="s">
        <v>204</v>
      </c>
      <c r="I133" s="280"/>
      <c r="J133" s="279"/>
      <c r="K133" s="278"/>
      <c r="L133" s="277"/>
    </row>
    <row r="134" spans="1:12" ht="25.5">
      <c r="A134" s="293">
        <v>126</v>
      </c>
      <c r="B134" s="405">
        <v>43648</v>
      </c>
      <c r="C134" s="284" t="s">
        <v>515</v>
      </c>
      <c r="D134" s="283">
        <v>10000</v>
      </c>
      <c r="E134" s="282" t="s">
        <v>897</v>
      </c>
      <c r="F134" s="574" t="s">
        <v>898</v>
      </c>
      <c r="G134" s="281" t="s">
        <v>899</v>
      </c>
      <c r="H134" s="281" t="s">
        <v>204</v>
      </c>
      <c r="I134" s="280"/>
      <c r="J134" s="279"/>
      <c r="K134" s="278"/>
      <c r="L134" s="277"/>
    </row>
    <row r="135" spans="1:12" ht="25.5">
      <c r="A135" s="293">
        <v>127</v>
      </c>
      <c r="B135" s="405">
        <v>43649</v>
      </c>
      <c r="C135" s="284" t="s">
        <v>515</v>
      </c>
      <c r="D135" s="283">
        <v>55000</v>
      </c>
      <c r="E135" s="282" t="s">
        <v>900</v>
      </c>
      <c r="F135" s="574" t="s">
        <v>901</v>
      </c>
      <c r="G135" s="281" t="s">
        <v>902</v>
      </c>
      <c r="H135" s="281" t="s">
        <v>204</v>
      </c>
      <c r="I135" s="280"/>
      <c r="J135" s="279"/>
      <c r="K135" s="278"/>
      <c r="L135" s="277"/>
    </row>
    <row r="136" spans="1:12" ht="25.5">
      <c r="A136" s="285">
        <v>128</v>
      </c>
      <c r="B136" s="405">
        <v>43649</v>
      </c>
      <c r="C136" s="284" t="s">
        <v>515</v>
      </c>
      <c r="D136" s="283">
        <v>60000</v>
      </c>
      <c r="E136" s="282" t="s">
        <v>903</v>
      </c>
      <c r="F136" s="574" t="s">
        <v>904</v>
      </c>
      <c r="G136" s="281" t="s">
        <v>905</v>
      </c>
      <c r="H136" s="281" t="s">
        <v>204</v>
      </c>
      <c r="I136" s="280"/>
      <c r="J136" s="279"/>
      <c r="K136" s="278"/>
      <c r="L136" s="277"/>
    </row>
    <row r="137" spans="1:12" ht="25.5">
      <c r="A137" s="293">
        <v>129</v>
      </c>
      <c r="B137" s="405">
        <v>43649</v>
      </c>
      <c r="C137" s="284" t="s">
        <v>515</v>
      </c>
      <c r="D137" s="283">
        <v>60000</v>
      </c>
      <c r="E137" s="282" t="s">
        <v>906</v>
      </c>
      <c r="F137" s="574" t="s">
        <v>907</v>
      </c>
      <c r="G137" s="281" t="s">
        <v>908</v>
      </c>
      <c r="H137" s="281" t="s">
        <v>204</v>
      </c>
      <c r="I137" s="280"/>
      <c r="J137" s="279"/>
      <c r="K137" s="278"/>
      <c r="L137" s="277"/>
    </row>
    <row r="138" spans="1:12" ht="25.5">
      <c r="A138" s="293">
        <v>130</v>
      </c>
      <c r="B138" s="405">
        <v>43650</v>
      </c>
      <c r="C138" s="284" t="s">
        <v>515</v>
      </c>
      <c r="D138" s="283">
        <v>100000</v>
      </c>
      <c r="E138" s="282" t="s">
        <v>909</v>
      </c>
      <c r="F138" s="574">
        <v>412709813</v>
      </c>
      <c r="G138" s="281" t="s">
        <v>910</v>
      </c>
      <c r="H138" s="281" t="s">
        <v>911</v>
      </c>
      <c r="I138" s="280"/>
      <c r="J138" s="279"/>
      <c r="K138" s="278"/>
      <c r="L138" s="277"/>
    </row>
    <row r="139" spans="1:12" ht="25.5">
      <c r="A139" s="285">
        <v>131</v>
      </c>
      <c r="B139" s="405">
        <v>43707</v>
      </c>
      <c r="C139" s="284" t="s">
        <v>515</v>
      </c>
      <c r="D139" s="283">
        <v>2000</v>
      </c>
      <c r="E139" s="282" t="s">
        <v>912</v>
      </c>
      <c r="F139" s="574">
        <v>54001008143</v>
      </c>
      <c r="G139" s="281" t="s">
        <v>913</v>
      </c>
      <c r="H139" s="281" t="s">
        <v>204</v>
      </c>
      <c r="I139" s="280"/>
      <c r="J139" s="279"/>
      <c r="K139" s="278"/>
      <c r="L139" s="277"/>
    </row>
    <row r="140" spans="1:12" ht="25.5">
      <c r="A140" s="293">
        <v>132</v>
      </c>
      <c r="B140" s="405">
        <v>43707</v>
      </c>
      <c r="C140" s="284" t="s">
        <v>515</v>
      </c>
      <c r="D140" s="283">
        <v>10000</v>
      </c>
      <c r="E140" s="282" t="s">
        <v>914</v>
      </c>
      <c r="F140" s="574" t="s">
        <v>915</v>
      </c>
      <c r="G140" s="281" t="s">
        <v>916</v>
      </c>
      <c r="H140" s="281" t="s">
        <v>204</v>
      </c>
      <c r="I140" s="280"/>
      <c r="J140" s="279"/>
      <c r="K140" s="278"/>
      <c r="L140" s="277"/>
    </row>
    <row r="141" spans="1:12" ht="25.5">
      <c r="A141" s="293">
        <v>133</v>
      </c>
      <c r="B141" s="405">
        <v>43707</v>
      </c>
      <c r="C141" s="284" t="s">
        <v>515</v>
      </c>
      <c r="D141" s="283">
        <v>1500</v>
      </c>
      <c r="E141" s="282" t="s">
        <v>917</v>
      </c>
      <c r="F141" s="574" t="s">
        <v>918</v>
      </c>
      <c r="G141" s="281" t="s">
        <v>919</v>
      </c>
      <c r="H141" s="281" t="s">
        <v>204</v>
      </c>
      <c r="I141" s="280"/>
      <c r="J141" s="279"/>
      <c r="K141" s="278"/>
      <c r="L141" s="277"/>
    </row>
    <row r="142" spans="1:12" ht="25.5">
      <c r="A142" s="285">
        <v>134</v>
      </c>
      <c r="B142" s="405">
        <v>43707</v>
      </c>
      <c r="C142" s="284" t="s">
        <v>515</v>
      </c>
      <c r="D142" s="283">
        <v>1500</v>
      </c>
      <c r="E142" s="282" t="s">
        <v>920</v>
      </c>
      <c r="F142" s="574" t="s">
        <v>921</v>
      </c>
      <c r="G142" s="281" t="s">
        <v>922</v>
      </c>
      <c r="H142" s="281" t="s">
        <v>204</v>
      </c>
      <c r="I142" s="280"/>
      <c r="J142" s="279"/>
      <c r="K142" s="278"/>
      <c r="L142" s="277"/>
    </row>
    <row r="143" spans="1:12" ht="25.5">
      <c r="A143" s="293">
        <v>135</v>
      </c>
      <c r="B143" s="405">
        <v>43707</v>
      </c>
      <c r="C143" s="284" t="s">
        <v>515</v>
      </c>
      <c r="D143" s="283">
        <v>3000</v>
      </c>
      <c r="E143" s="282" t="s">
        <v>923</v>
      </c>
      <c r="F143" s="574" t="s">
        <v>924</v>
      </c>
      <c r="G143" s="281" t="s">
        <v>925</v>
      </c>
      <c r="H143" s="281" t="s">
        <v>204</v>
      </c>
      <c r="I143" s="280"/>
      <c r="J143" s="279"/>
      <c r="K143" s="278"/>
      <c r="L143" s="277"/>
    </row>
    <row r="144" spans="1:12" ht="25.5">
      <c r="A144" s="293">
        <v>136</v>
      </c>
      <c r="B144" s="405">
        <v>43707</v>
      </c>
      <c r="C144" s="284" t="s">
        <v>515</v>
      </c>
      <c r="D144" s="283">
        <v>5000</v>
      </c>
      <c r="E144" s="282" t="s">
        <v>926</v>
      </c>
      <c r="F144" s="574">
        <v>38001009653</v>
      </c>
      <c r="G144" s="281" t="s">
        <v>616</v>
      </c>
      <c r="H144" s="281" t="s">
        <v>204</v>
      </c>
      <c r="I144" s="280"/>
      <c r="J144" s="279"/>
      <c r="K144" s="278"/>
      <c r="L144" s="277"/>
    </row>
    <row r="145" spans="1:12" ht="25.5">
      <c r="A145" s="285">
        <v>137</v>
      </c>
      <c r="B145" s="405">
        <v>43707</v>
      </c>
      <c r="C145" s="284" t="s">
        <v>515</v>
      </c>
      <c r="D145" s="283">
        <v>1500</v>
      </c>
      <c r="E145" s="282" t="s">
        <v>927</v>
      </c>
      <c r="F145" s="574" t="s">
        <v>928</v>
      </c>
      <c r="G145" s="281" t="s">
        <v>929</v>
      </c>
      <c r="H145" s="281" t="s">
        <v>204</v>
      </c>
      <c r="I145" s="280"/>
      <c r="J145" s="279"/>
      <c r="K145" s="278"/>
      <c r="L145" s="277"/>
    </row>
    <row r="146" spans="1:12" ht="25.5">
      <c r="A146" s="293">
        <v>138</v>
      </c>
      <c r="B146" s="405">
        <v>43707</v>
      </c>
      <c r="C146" s="284" t="s">
        <v>515</v>
      </c>
      <c r="D146" s="283">
        <v>20000</v>
      </c>
      <c r="E146" s="282" t="s">
        <v>930</v>
      </c>
      <c r="F146" s="574" t="s">
        <v>931</v>
      </c>
      <c r="G146" s="281" t="s">
        <v>526</v>
      </c>
      <c r="H146" s="281" t="s">
        <v>204</v>
      </c>
      <c r="I146" s="280"/>
      <c r="J146" s="279"/>
      <c r="K146" s="278"/>
      <c r="L146" s="277"/>
    </row>
    <row r="147" spans="1:12" ht="25.5">
      <c r="A147" s="293">
        <v>139</v>
      </c>
      <c r="B147" s="405">
        <v>43707</v>
      </c>
      <c r="C147" s="284" t="s">
        <v>515</v>
      </c>
      <c r="D147" s="283">
        <v>1500</v>
      </c>
      <c r="E147" s="282" t="s">
        <v>932</v>
      </c>
      <c r="F147" s="574">
        <v>22001007248</v>
      </c>
      <c r="G147" s="281" t="s">
        <v>933</v>
      </c>
      <c r="H147" s="281" t="s">
        <v>204</v>
      </c>
      <c r="I147" s="280"/>
      <c r="J147" s="279"/>
      <c r="K147" s="278"/>
      <c r="L147" s="277"/>
    </row>
    <row r="148" spans="1:12" ht="25.5">
      <c r="A148" s="285">
        <v>140</v>
      </c>
      <c r="B148" s="405">
        <v>43707</v>
      </c>
      <c r="C148" s="284" t="s">
        <v>515</v>
      </c>
      <c r="D148" s="283">
        <v>3000</v>
      </c>
      <c r="E148" s="282" t="s">
        <v>934</v>
      </c>
      <c r="F148" s="574" t="s">
        <v>935</v>
      </c>
      <c r="G148" s="281" t="s">
        <v>936</v>
      </c>
      <c r="H148" s="281" t="s">
        <v>204</v>
      </c>
      <c r="I148" s="280"/>
      <c r="J148" s="279"/>
      <c r="K148" s="278"/>
      <c r="L148" s="277"/>
    </row>
    <row r="149" spans="1:12" ht="25.5">
      <c r="A149" s="293">
        <v>141</v>
      </c>
      <c r="B149" s="405">
        <v>43707</v>
      </c>
      <c r="C149" s="284" t="s">
        <v>515</v>
      </c>
      <c r="D149" s="283">
        <v>5000</v>
      </c>
      <c r="E149" s="282" t="s">
        <v>937</v>
      </c>
      <c r="F149" s="574">
        <v>54001001628</v>
      </c>
      <c r="G149" s="281" t="s">
        <v>938</v>
      </c>
      <c r="H149" s="281" t="s">
        <v>204</v>
      </c>
      <c r="I149" s="280"/>
      <c r="J149" s="279"/>
      <c r="K149" s="278"/>
      <c r="L149" s="277"/>
    </row>
    <row r="150" spans="1:12" ht="25.5">
      <c r="A150" s="293">
        <v>142</v>
      </c>
      <c r="B150" s="405">
        <v>43707</v>
      </c>
      <c r="C150" s="284" t="s">
        <v>515</v>
      </c>
      <c r="D150" s="283">
        <v>5000</v>
      </c>
      <c r="E150" s="282" t="s">
        <v>939</v>
      </c>
      <c r="F150" s="574" t="s">
        <v>940</v>
      </c>
      <c r="G150" s="281" t="s">
        <v>941</v>
      </c>
      <c r="H150" s="281" t="s">
        <v>204</v>
      </c>
      <c r="I150" s="280"/>
      <c r="J150" s="279"/>
      <c r="K150" s="278"/>
      <c r="L150" s="277"/>
    </row>
    <row r="151" spans="1:12" ht="25.5">
      <c r="A151" s="285">
        <v>143</v>
      </c>
      <c r="B151" s="405">
        <v>43710</v>
      </c>
      <c r="C151" s="284" t="s">
        <v>515</v>
      </c>
      <c r="D151" s="283">
        <v>4000</v>
      </c>
      <c r="E151" s="282" t="s">
        <v>942</v>
      </c>
      <c r="F151" s="574">
        <v>12001058920</v>
      </c>
      <c r="G151" s="281" t="s">
        <v>943</v>
      </c>
      <c r="H151" s="281" t="s">
        <v>204</v>
      </c>
      <c r="I151" s="280"/>
      <c r="J151" s="279"/>
      <c r="K151" s="278"/>
      <c r="L151" s="277"/>
    </row>
    <row r="152" spans="1:12" ht="25.5">
      <c r="A152" s="293">
        <v>144</v>
      </c>
      <c r="B152" s="405">
        <v>43710</v>
      </c>
      <c r="C152" s="284" t="s">
        <v>515</v>
      </c>
      <c r="D152" s="283">
        <v>7000</v>
      </c>
      <c r="E152" s="282" t="s">
        <v>944</v>
      </c>
      <c r="F152" s="574" t="s">
        <v>945</v>
      </c>
      <c r="G152" s="281" t="s">
        <v>946</v>
      </c>
      <c r="H152" s="281" t="s">
        <v>204</v>
      </c>
      <c r="I152" s="280"/>
      <c r="J152" s="279"/>
      <c r="K152" s="278"/>
      <c r="L152" s="277"/>
    </row>
    <row r="153" spans="1:12" ht="25.5">
      <c r="A153" s="293">
        <v>145</v>
      </c>
      <c r="B153" s="405">
        <v>43713</v>
      </c>
      <c r="C153" s="284" t="s">
        <v>515</v>
      </c>
      <c r="D153" s="283">
        <v>100000</v>
      </c>
      <c r="E153" s="282" t="s">
        <v>947</v>
      </c>
      <c r="F153" s="574">
        <v>405015228</v>
      </c>
      <c r="G153" s="281" t="s">
        <v>948</v>
      </c>
      <c r="H153" s="281" t="s">
        <v>911</v>
      </c>
      <c r="I153" s="280"/>
      <c r="J153" s="279"/>
      <c r="K153" s="278"/>
      <c r="L153" s="277"/>
    </row>
    <row r="154" spans="1:12" ht="25.5">
      <c r="A154" s="285">
        <v>146</v>
      </c>
      <c r="B154" s="405">
        <v>43713</v>
      </c>
      <c r="C154" s="284" t="s">
        <v>515</v>
      </c>
      <c r="D154" s="283">
        <v>100000</v>
      </c>
      <c r="E154" s="282" t="s">
        <v>949</v>
      </c>
      <c r="F154" s="574">
        <v>415092045</v>
      </c>
      <c r="G154" s="281" t="s">
        <v>950</v>
      </c>
      <c r="H154" s="281" t="s">
        <v>205</v>
      </c>
      <c r="I154" s="280"/>
      <c r="J154" s="279"/>
      <c r="K154" s="278"/>
      <c r="L154" s="277"/>
    </row>
    <row r="155" spans="1:12" ht="114.75">
      <c r="A155" s="293">
        <v>147</v>
      </c>
      <c r="B155" s="405">
        <v>43709</v>
      </c>
      <c r="C155" s="284" t="s">
        <v>951</v>
      </c>
      <c r="D155" s="283">
        <v>3660</v>
      </c>
      <c r="E155" s="282" t="s">
        <v>952</v>
      </c>
      <c r="F155" s="574">
        <v>14001001035</v>
      </c>
      <c r="G155" s="281"/>
      <c r="H155" s="281"/>
      <c r="I155" s="280" t="s">
        <v>953</v>
      </c>
      <c r="J155" s="279"/>
      <c r="K155" s="278"/>
      <c r="L155" s="277"/>
    </row>
    <row r="156" spans="1:12">
      <c r="A156" s="293">
        <v>148</v>
      </c>
      <c r="B156" s="405">
        <v>43693</v>
      </c>
      <c r="C156" s="284" t="s">
        <v>231</v>
      </c>
      <c r="D156" s="283">
        <v>20</v>
      </c>
      <c r="E156" s="282" t="s">
        <v>954</v>
      </c>
      <c r="F156" s="574">
        <v>62004015293</v>
      </c>
      <c r="G156" s="281" t="s">
        <v>955</v>
      </c>
      <c r="H156" s="281" t="s">
        <v>205</v>
      </c>
      <c r="I156" s="280"/>
      <c r="J156" s="279"/>
      <c r="K156" s="278"/>
      <c r="L156" s="277"/>
    </row>
    <row r="157" spans="1:12" ht="25.5">
      <c r="A157" s="285">
        <v>149</v>
      </c>
      <c r="B157" s="405">
        <v>43714</v>
      </c>
      <c r="C157" s="284" t="s">
        <v>515</v>
      </c>
      <c r="D157" s="283">
        <v>5000</v>
      </c>
      <c r="E157" s="282" t="s">
        <v>956</v>
      </c>
      <c r="F157" s="574" t="s">
        <v>957</v>
      </c>
      <c r="G157" s="281" t="s">
        <v>958</v>
      </c>
      <c r="H157" s="281" t="s">
        <v>522</v>
      </c>
      <c r="I157" s="280"/>
      <c r="J157" s="279"/>
      <c r="K157" s="278"/>
      <c r="L157" s="277"/>
    </row>
    <row r="158" spans="1:12" ht="25.5">
      <c r="A158" s="293">
        <v>150</v>
      </c>
      <c r="B158" s="405">
        <v>43714</v>
      </c>
      <c r="C158" s="284" t="s">
        <v>515</v>
      </c>
      <c r="D158" s="283">
        <v>100000</v>
      </c>
      <c r="E158" s="282" t="s">
        <v>959</v>
      </c>
      <c r="F158" s="574">
        <v>241580972</v>
      </c>
      <c r="G158" s="281" t="s">
        <v>960</v>
      </c>
      <c r="H158" s="281" t="s">
        <v>519</v>
      </c>
      <c r="I158" s="280"/>
      <c r="J158" s="279"/>
      <c r="K158" s="278"/>
      <c r="L158" s="277"/>
    </row>
    <row r="159" spans="1:12" ht="25.5">
      <c r="A159" s="293">
        <v>151</v>
      </c>
      <c r="B159" s="405">
        <v>43721</v>
      </c>
      <c r="C159" s="284" t="s">
        <v>515</v>
      </c>
      <c r="D159" s="283">
        <v>19986</v>
      </c>
      <c r="E159" s="282" t="s">
        <v>961</v>
      </c>
      <c r="F159" s="574" t="s">
        <v>962</v>
      </c>
      <c r="G159" s="281" t="s">
        <v>963</v>
      </c>
      <c r="H159" s="281" t="s">
        <v>519</v>
      </c>
      <c r="I159" s="280"/>
      <c r="J159" s="279"/>
      <c r="K159" s="278"/>
      <c r="L159" s="277"/>
    </row>
    <row r="160" spans="1:12" ht="25.5">
      <c r="A160" s="285">
        <v>152</v>
      </c>
      <c r="B160" s="405">
        <v>43721</v>
      </c>
      <c r="C160" s="284" t="s">
        <v>515</v>
      </c>
      <c r="D160" s="283">
        <v>10000</v>
      </c>
      <c r="E160" s="282" t="s">
        <v>964</v>
      </c>
      <c r="F160" s="574" t="s">
        <v>965</v>
      </c>
      <c r="G160" s="281" t="s">
        <v>966</v>
      </c>
      <c r="H160" s="281" t="s">
        <v>967</v>
      </c>
      <c r="I160" s="280"/>
      <c r="J160" s="279"/>
      <c r="K160" s="278"/>
      <c r="L160" s="277"/>
    </row>
    <row r="161" spans="1:12" ht="25.5">
      <c r="A161" s="293">
        <v>153</v>
      </c>
      <c r="B161" s="405">
        <v>43721</v>
      </c>
      <c r="C161" s="284" t="s">
        <v>515</v>
      </c>
      <c r="D161" s="283">
        <v>3000</v>
      </c>
      <c r="E161" s="282" t="s">
        <v>968</v>
      </c>
      <c r="F161" s="574" t="s">
        <v>969</v>
      </c>
      <c r="G161" s="281" t="s">
        <v>970</v>
      </c>
      <c r="H161" s="281" t="s">
        <v>967</v>
      </c>
      <c r="I161" s="280"/>
      <c r="J161" s="279"/>
      <c r="K161" s="278"/>
      <c r="L161" s="277"/>
    </row>
    <row r="162" spans="1:12" ht="25.5">
      <c r="A162" s="293">
        <v>154</v>
      </c>
      <c r="B162" s="405">
        <v>43721</v>
      </c>
      <c r="C162" s="284" t="s">
        <v>515</v>
      </c>
      <c r="D162" s="283">
        <v>3000</v>
      </c>
      <c r="E162" s="282" t="s">
        <v>971</v>
      </c>
      <c r="F162" s="574" t="s">
        <v>972</v>
      </c>
      <c r="G162" s="281" t="s">
        <v>973</v>
      </c>
      <c r="H162" s="281" t="s">
        <v>967</v>
      </c>
      <c r="I162" s="280"/>
      <c r="J162" s="279"/>
      <c r="K162" s="278"/>
      <c r="L162" s="277"/>
    </row>
    <row r="163" spans="1:12" ht="25.5">
      <c r="A163" s="285">
        <v>155</v>
      </c>
      <c r="B163" s="405">
        <v>43721</v>
      </c>
      <c r="C163" s="284" t="s">
        <v>515</v>
      </c>
      <c r="D163" s="283">
        <v>2000</v>
      </c>
      <c r="E163" s="282" t="s">
        <v>974</v>
      </c>
      <c r="F163" s="574" t="s">
        <v>975</v>
      </c>
      <c r="G163" s="281" t="s">
        <v>976</v>
      </c>
      <c r="H163" s="281" t="s">
        <v>967</v>
      </c>
      <c r="I163" s="280"/>
      <c r="J163" s="279"/>
      <c r="K163" s="278"/>
      <c r="L163" s="277"/>
    </row>
    <row r="164" spans="1:12" ht="25.5">
      <c r="A164" s="293">
        <v>156</v>
      </c>
      <c r="B164" s="405">
        <v>43724</v>
      </c>
      <c r="C164" s="284" t="s">
        <v>515</v>
      </c>
      <c r="D164" s="283">
        <v>10000</v>
      </c>
      <c r="E164" s="282" t="s">
        <v>977</v>
      </c>
      <c r="F164" s="574" t="s">
        <v>978</v>
      </c>
      <c r="G164" s="281" t="s">
        <v>979</v>
      </c>
      <c r="H164" s="281" t="s">
        <v>519</v>
      </c>
      <c r="I164" s="280"/>
      <c r="J164" s="279"/>
      <c r="K164" s="278"/>
      <c r="L164" s="277"/>
    </row>
    <row r="165" spans="1:12" ht="25.5">
      <c r="A165" s="293">
        <v>157</v>
      </c>
      <c r="B165" s="405">
        <v>43721</v>
      </c>
      <c r="C165" s="284" t="s">
        <v>515</v>
      </c>
      <c r="D165" s="283">
        <v>60000</v>
      </c>
      <c r="E165" s="282" t="s">
        <v>980</v>
      </c>
      <c r="F165" s="574" t="s">
        <v>981</v>
      </c>
      <c r="G165" s="281" t="s">
        <v>982</v>
      </c>
      <c r="H165" s="281" t="s">
        <v>519</v>
      </c>
      <c r="I165" s="280"/>
      <c r="J165" s="279"/>
      <c r="K165" s="278"/>
      <c r="L165" s="277"/>
    </row>
    <row r="166" spans="1:12" ht="25.5">
      <c r="A166" s="285">
        <v>158</v>
      </c>
      <c r="B166" s="405">
        <v>43721</v>
      </c>
      <c r="C166" s="284" t="s">
        <v>515</v>
      </c>
      <c r="D166" s="283">
        <v>60000</v>
      </c>
      <c r="E166" s="282" t="s">
        <v>983</v>
      </c>
      <c r="F166" s="574" t="s">
        <v>984</v>
      </c>
      <c r="G166" s="281" t="s">
        <v>985</v>
      </c>
      <c r="H166" s="281" t="s">
        <v>519</v>
      </c>
      <c r="I166" s="280"/>
      <c r="J166" s="279"/>
      <c r="K166" s="278"/>
      <c r="L166" s="277"/>
    </row>
    <row r="167" spans="1:12" ht="25.5">
      <c r="A167" s="293">
        <v>159</v>
      </c>
      <c r="B167" s="405">
        <v>43721</v>
      </c>
      <c r="C167" s="284" t="s">
        <v>515</v>
      </c>
      <c r="D167" s="283">
        <v>50000</v>
      </c>
      <c r="E167" s="282" t="s">
        <v>986</v>
      </c>
      <c r="F167" s="574" t="s">
        <v>987</v>
      </c>
      <c r="G167" s="281" t="s">
        <v>988</v>
      </c>
      <c r="H167" s="281" t="s">
        <v>519</v>
      </c>
      <c r="I167" s="280"/>
      <c r="J167" s="279"/>
      <c r="K167" s="278"/>
      <c r="L167" s="277"/>
    </row>
    <row r="168" spans="1:12" ht="25.5">
      <c r="A168" s="293">
        <v>160</v>
      </c>
      <c r="B168" s="405">
        <v>43725</v>
      </c>
      <c r="C168" s="284" t="s">
        <v>515</v>
      </c>
      <c r="D168" s="283">
        <v>100000</v>
      </c>
      <c r="E168" s="282" t="s">
        <v>989</v>
      </c>
      <c r="F168" s="574" t="s">
        <v>990</v>
      </c>
      <c r="G168" s="281" t="s">
        <v>991</v>
      </c>
      <c r="H168" s="281" t="s">
        <v>522</v>
      </c>
      <c r="I168" s="280"/>
      <c r="J168" s="279"/>
      <c r="K168" s="278"/>
      <c r="L168" s="277"/>
    </row>
    <row r="169" spans="1:12" ht="25.5">
      <c r="A169" s="285">
        <v>161</v>
      </c>
      <c r="B169" s="405">
        <v>43726</v>
      </c>
      <c r="C169" s="284" t="s">
        <v>515</v>
      </c>
      <c r="D169" s="283">
        <v>100000</v>
      </c>
      <c r="E169" s="282" t="s">
        <v>992</v>
      </c>
      <c r="F169" s="574" t="s">
        <v>993</v>
      </c>
      <c r="G169" s="281" t="s">
        <v>994</v>
      </c>
      <c r="H169" s="281" t="s">
        <v>967</v>
      </c>
      <c r="I169" s="280"/>
      <c r="J169" s="279"/>
      <c r="K169" s="278"/>
      <c r="L169" s="277"/>
    </row>
    <row r="170" spans="1:12" ht="25.5">
      <c r="A170" s="293">
        <v>162</v>
      </c>
      <c r="B170" s="405">
        <v>43731</v>
      </c>
      <c r="C170" s="284" t="s">
        <v>515</v>
      </c>
      <c r="D170" s="283">
        <v>5000</v>
      </c>
      <c r="E170" s="282" t="s">
        <v>995</v>
      </c>
      <c r="F170" s="574" t="s">
        <v>996</v>
      </c>
      <c r="G170" s="281" t="s">
        <v>997</v>
      </c>
      <c r="H170" s="281" t="s">
        <v>519</v>
      </c>
      <c r="I170" s="280"/>
      <c r="J170" s="279"/>
      <c r="K170" s="278"/>
      <c r="L170" s="277"/>
    </row>
    <row r="171" spans="1:12" ht="25.5">
      <c r="A171" s="293">
        <v>163</v>
      </c>
      <c r="B171" s="405" t="s">
        <v>998</v>
      </c>
      <c r="C171" s="284" t="s">
        <v>515</v>
      </c>
      <c r="D171" s="283">
        <v>60000</v>
      </c>
      <c r="E171" s="282" t="s">
        <v>999</v>
      </c>
      <c r="F171" s="574" t="s">
        <v>1000</v>
      </c>
      <c r="G171" s="281" t="s">
        <v>1001</v>
      </c>
      <c r="H171" s="281" t="s">
        <v>519</v>
      </c>
      <c r="I171" s="280"/>
      <c r="J171" s="279"/>
      <c r="K171" s="278"/>
      <c r="L171" s="277"/>
    </row>
    <row r="172" spans="1:12" ht="25.5">
      <c r="A172" s="285">
        <v>164</v>
      </c>
      <c r="B172" s="405" t="s">
        <v>1002</v>
      </c>
      <c r="C172" s="284" t="s">
        <v>515</v>
      </c>
      <c r="D172" s="283">
        <v>50000</v>
      </c>
      <c r="E172" s="282" t="s">
        <v>1003</v>
      </c>
      <c r="F172" s="574" t="s">
        <v>1004</v>
      </c>
      <c r="G172" s="281" t="s">
        <v>1005</v>
      </c>
      <c r="H172" s="281" t="s">
        <v>522</v>
      </c>
      <c r="I172" s="280"/>
      <c r="J172" s="279"/>
      <c r="K172" s="278"/>
      <c r="L172" s="277"/>
    </row>
    <row r="173" spans="1:12" ht="25.5">
      <c r="A173" s="293">
        <v>165</v>
      </c>
      <c r="B173" s="405" t="s">
        <v>1006</v>
      </c>
      <c r="C173" s="284" t="s">
        <v>515</v>
      </c>
      <c r="D173" s="283">
        <v>40000</v>
      </c>
      <c r="E173" s="282" t="s">
        <v>1007</v>
      </c>
      <c r="F173" s="574" t="s">
        <v>1008</v>
      </c>
      <c r="G173" s="281" t="s">
        <v>1009</v>
      </c>
      <c r="H173" s="281" t="s">
        <v>519</v>
      </c>
      <c r="I173" s="280"/>
      <c r="J173" s="279"/>
      <c r="K173" s="278"/>
      <c r="L173" s="277"/>
    </row>
    <row r="174" spans="1:12" ht="25.5">
      <c r="A174" s="293">
        <v>166</v>
      </c>
      <c r="B174" s="405" t="s">
        <v>1010</v>
      </c>
      <c r="C174" s="284" t="s">
        <v>515</v>
      </c>
      <c r="D174" s="283">
        <v>50000</v>
      </c>
      <c r="E174" s="282" t="s">
        <v>1011</v>
      </c>
      <c r="F174" s="574" t="s">
        <v>1012</v>
      </c>
      <c r="G174" s="281" t="s">
        <v>1013</v>
      </c>
      <c r="H174" s="281" t="s">
        <v>519</v>
      </c>
      <c r="I174" s="280"/>
      <c r="J174" s="279"/>
      <c r="K174" s="278"/>
      <c r="L174" s="277"/>
    </row>
    <row r="175" spans="1:12" ht="25.5">
      <c r="A175" s="285">
        <v>167</v>
      </c>
      <c r="B175" s="405" t="s">
        <v>1014</v>
      </c>
      <c r="C175" s="284" t="s">
        <v>515</v>
      </c>
      <c r="D175" s="283">
        <v>60000</v>
      </c>
      <c r="E175" s="282" t="s">
        <v>1015</v>
      </c>
      <c r="F175" s="574" t="s">
        <v>1016</v>
      </c>
      <c r="G175" s="281" t="s">
        <v>1017</v>
      </c>
      <c r="H175" s="281" t="s">
        <v>522</v>
      </c>
      <c r="I175" s="280"/>
      <c r="J175" s="279"/>
      <c r="K175" s="278"/>
      <c r="L175" s="277"/>
    </row>
    <row r="176" spans="1:12" ht="25.5">
      <c r="A176" s="293">
        <v>168</v>
      </c>
      <c r="B176" s="405" t="s">
        <v>1014</v>
      </c>
      <c r="C176" s="284" t="s">
        <v>515</v>
      </c>
      <c r="D176" s="283">
        <v>60000</v>
      </c>
      <c r="E176" s="282" t="s">
        <v>1018</v>
      </c>
      <c r="F176" s="574" t="s">
        <v>1019</v>
      </c>
      <c r="G176" s="281" t="s">
        <v>1020</v>
      </c>
      <c r="H176" s="281" t="s">
        <v>522</v>
      </c>
      <c r="I176" s="280"/>
      <c r="J176" s="279"/>
      <c r="K176" s="278"/>
      <c r="L176" s="277"/>
    </row>
    <row r="177" spans="1:12" ht="25.5">
      <c r="A177" s="293">
        <v>169</v>
      </c>
      <c r="B177" s="405" t="s">
        <v>1014</v>
      </c>
      <c r="C177" s="284" t="s">
        <v>515</v>
      </c>
      <c r="D177" s="283">
        <v>60000</v>
      </c>
      <c r="E177" s="282" t="s">
        <v>1021</v>
      </c>
      <c r="F177" s="574" t="s">
        <v>1022</v>
      </c>
      <c r="G177" s="281" t="s">
        <v>1023</v>
      </c>
      <c r="H177" s="281" t="s">
        <v>522</v>
      </c>
      <c r="I177" s="280"/>
      <c r="J177" s="279"/>
      <c r="K177" s="278"/>
      <c r="L177" s="277"/>
    </row>
    <row r="178" spans="1:12" ht="25.5">
      <c r="A178" s="285">
        <v>170</v>
      </c>
      <c r="B178" s="405">
        <v>43795</v>
      </c>
      <c r="C178" s="284" t="s">
        <v>515</v>
      </c>
      <c r="D178" s="283">
        <v>20000</v>
      </c>
      <c r="E178" s="282" t="s">
        <v>1024</v>
      </c>
      <c r="F178" s="281" t="s">
        <v>1025</v>
      </c>
      <c r="G178" s="281" t="s">
        <v>1026</v>
      </c>
      <c r="H178" s="281" t="s">
        <v>204</v>
      </c>
      <c r="I178" s="280"/>
      <c r="J178" s="279"/>
      <c r="K178" s="278"/>
      <c r="L178" s="277"/>
    </row>
    <row r="179" spans="1:12" ht="25.5">
      <c r="A179" s="293">
        <v>171</v>
      </c>
      <c r="B179" s="405">
        <v>43794</v>
      </c>
      <c r="C179" s="284" t="s">
        <v>515</v>
      </c>
      <c r="D179" s="283">
        <v>10000</v>
      </c>
      <c r="E179" s="282" t="s">
        <v>1027</v>
      </c>
      <c r="F179" s="281" t="s">
        <v>1028</v>
      </c>
      <c r="G179" s="281" t="s">
        <v>1029</v>
      </c>
      <c r="H179" s="281" t="s">
        <v>204</v>
      </c>
      <c r="I179" s="280"/>
      <c r="J179" s="279"/>
      <c r="K179" s="278"/>
      <c r="L179" s="277"/>
    </row>
    <row r="180" spans="1:12" ht="25.5">
      <c r="A180" s="293">
        <v>172</v>
      </c>
      <c r="B180" s="405">
        <v>43791</v>
      </c>
      <c r="C180" s="284" t="s">
        <v>515</v>
      </c>
      <c r="D180" s="283">
        <v>2000</v>
      </c>
      <c r="E180" s="282" t="s">
        <v>1030</v>
      </c>
      <c r="F180" s="281" t="s">
        <v>1031</v>
      </c>
      <c r="G180" s="281" t="s">
        <v>1032</v>
      </c>
      <c r="H180" s="281" t="s">
        <v>204</v>
      </c>
      <c r="I180" s="280"/>
      <c r="J180" s="279"/>
      <c r="K180" s="278"/>
      <c r="L180" s="277"/>
    </row>
    <row r="181" spans="1:12" ht="25.5">
      <c r="A181" s="285">
        <v>173</v>
      </c>
      <c r="B181" s="405">
        <v>43791</v>
      </c>
      <c r="C181" s="284" t="s">
        <v>515</v>
      </c>
      <c r="D181" s="283">
        <v>50000</v>
      </c>
      <c r="E181" s="282" t="s">
        <v>1033</v>
      </c>
      <c r="F181" s="281" t="s">
        <v>1034</v>
      </c>
      <c r="G181" s="281" t="s">
        <v>1035</v>
      </c>
      <c r="H181" s="281" t="s">
        <v>204</v>
      </c>
      <c r="I181" s="280"/>
      <c r="J181" s="279"/>
      <c r="K181" s="278"/>
      <c r="L181" s="277"/>
    </row>
    <row r="182" spans="1:12" ht="25.5">
      <c r="A182" s="293">
        <v>174</v>
      </c>
      <c r="B182" s="405">
        <v>43802</v>
      </c>
      <c r="C182" s="284" t="s">
        <v>515</v>
      </c>
      <c r="D182" s="283">
        <v>25000</v>
      </c>
      <c r="E182" s="282" t="s">
        <v>1036</v>
      </c>
      <c r="F182" s="281" t="s">
        <v>1037</v>
      </c>
      <c r="G182" s="281" t="s">
        <v>1038</v>
      </c>
      <c r="H182" s="281" t="s">
        <v>204</v>
      </c>
      <c r="I182" s="280"/>
      <c r="J182" s="279"/>
      <c r="K182" s="278"/>
      <c r="L182" s="277"/>
    </row>
    <row r="183" spans="1:12" ht="25.5">
      <c r="A183" s="293">
        <v>175</v>
      </c>
      <c r="B183" s="405">
        <v>43802</v>
      </c>
      <c r="C183" s="284" t="s">
        <v>515</v>
      </c>
      <c r="D183" s="283">
        <v>15000</v>
      </c>
      <c r="E183" s="282" t="s">
        <v>1039</v>
      </c>
      <c r="F183" s="281" t="s">
        <v>1040</v>
      </c>
      <c r="G183" s="281" t="s">
        <v>1041</v>
      </c>
      <c r="H183" s="281" t="s">
        <v>204</v>
      </c>
      <c r="I183" s="280"/>
      <c r="J183" s="279"/>
      <c r="K183" s="278"/>
      <c r="L183" s="277"/>
    </row>
    <row r="184" spans="1:12" ht="25.5">
      <c r="A184" s="285">
        <v>176</v>
      </c>
      <c r="B184" s="405">
        <v>43801</v>
      </c>
      <c r="C184" s="284" t="s">
        <v>515</v>
      </c>
      <c r="D184" s="283">
        <v>30000</v>
      </c>
      <c r="E184" s="282" t="s">
        <v>1042</v>
      </c>
      <c r="F184" s="281" t="s">
        <v>1043</v>
      </c>
      <c r="G184" s="281" t="s">
        <v>1044</v>
      </c>
      <c r="H184" s="281" t="s">
        <v>204</v>
      </c>
      <c r="I184" s="280"/>
      <c r="J184" s="279"/>
      <c r="K184" s="278"/>
      <c r="L184" s="277"/>
    </row>
    <row r="185" spans="1:12" ht="25.5">
      <c r="A185" s="293">
        <v>177</v>
      </c>
      <c r="B185" s="405">
        <v>43798</v>
      </c>
      <c r="C185" s="284" t="s">
        <v>515</v>
      </c>
      <c r="D185" s="283">
        <v>20000</v>
      </c>
      <c r="E185" s="282" t="s">
        <v>1045</v>
      </c>
      <c r="F185" s="281" t="s">
        <v>1046</v>
      </c>
      <c r="G185" s="281" t="s">
        <v>1047</v>
      </c>
      <c r="H185" s="281" t="s">
        <v>204</v>
      </c>
      <c r="I185" s="280"/>
      <c r="J185" s="279"/>
      <c r="K185" s="278"/>
      <c r="L185" s="277"/>
    </row>
    <row r="186" spans="1:12" ht="25.5">
      <c r="A186" s="293">
        <v>178</v>
      </c>
      <c r="B186" s="405">
        <v>43797</v>
      </c>
      <c r="C186" s="284" t="s">
        <v>515</v>
      </c>
      <c r="D186" s="283">
        <v>10000</v>
      </c>
      <c r="E186" s="282" t="s">
        <v>1048</v>
      </c>
      <c r="F186" s="281" t="s">
        <v>1049</v>
      </c>
      <c r="G186" s="281" t="s">
        <v>1050</v>
      </c>
      <c r="H186" s="281" t="s">
        <v>204</v>
      </c>
      <c r="I186" s="280"/>
      <c r="J186" s="279"/>
      <c r="K186" s="278"/>
      <c r="L186" s="277"/>
    </row>
    <row r="187" spans="1:12" ht="25.5">
      <c r="A187" s="285">
        <v>179</v>
      </c>
      <c r="B187" s="405">
        <v>43797</v>
      </c>
      <c r="C187" s="284" t="s">
        <v>515</v>
      </c>
      <c r="D187" s="283">
        <v>5000</v>
      </c>
      <c r="E187" s="282" t="s">
        <v>1051</v>
      </c>
      <c r="F187" s="281" t="s">
        <v>1052</v>
      </c>
      <c r="G187" s="281" t="s">
        <v>1053</v>
      </c>
      <c r="H187" s="281" t="s">
        <v>204</v>
      </c>
      <c r="I187" s="280"/>
      <c r="J187" s="279"/>
      <c r="K187" s="278"/>
      <c r="L187" s="277"/>
    </row>
    <row r="188" spans="1:12" ht="25.5">
      <c r="A188" s="293">
        <v>180</v>
      </c>
      <c r="B188" s="405">
        <v>43797</v>
      </c>
      <c r="C188" s="284" t="s">
        <v>515</v>
      </c>
      <c r="D188" s="283">
        <v>60000</v>
      </c>
      <c r="E188" s="282" t="s">
        <v>1054</v>
      </c>
      <c r="F188" s="281" t="s">
        <v>1055</v>
      </c>
      <c r="G188" s="281" t="s">
        <v>1056</v>
      </c>
      <c r="H188" s="281" t="s">
        <v>204</v>
      </c>
      <c r="I188" s="280"/>
      <c r="J188" s="279"/>
      <c r="K188" s="278"/>
      <c r="L188" s="277"/>
    </row>
    <row r="189" spans="1:12" ht="25.5">
      <c r="A189" s="293">
        <v>181</v>
      </c>
      <c r="B189" s="405">
        <v>43798</v>
      </c>
      <c r="C189" s="284" t="s">
        <v>515</v>
      </c>
      <c r="D189" s="283">
        <v>100000</v>
      </c>
      <c r="E189" s="282" t="s">
        <v>1057</v>
      </c>
      <c r="F189" s="574">
        <v>218076695</v>
      </c>
      <c r="G189" s="281" t="s">
        <v>1058</v>
      </c>
      <c r="H189" s="281" t="s">
        <v>204</v>
      </c>
      <c r="I189" s="280"/>
      <c r="J189" s="279"/>
      <c r="K189" s="278"/>
      <c r="L189" s="277"/>
    </row>
    <row r="190" spans="1:12" ht="25.5">
      <c r="A190" s="285">
        <v>182</v>
      </c>
      <c r="B190" s="405">
        <v>43798</v>
      </c>
      <c r="C190" s="284" t="s">
        <v>515</v>
      </c>
      <c r="D190" s="283">
        <v>100000</v>
      </c>
      <c r="E190" s="282" t="s">
        <v>1059</v>
      </c>
      <c r="F190" s="574" t="s">
        <v>1060</v>
      </c>
      <c r="G190" s="281" t="s">
        <v>1061</v>
      </c>
      <c r="H190" s="281" t="s">
        <v>205</v>
      </c>
      <c r="I190" s="280"/>
      <c r="J190" s="279"/>
      <c r="K190" s="278"/>
      <c r="L190" s="277"/>
    </row>
    <row r="191" spans="1:12" ht="25.5">
      <c r="A191" s="293">
        <v>183</v>
      </c>
      <c r="B191" s="405">
        <v>43815</v>
      </c>
      <c r="C191" s="284" t="s">
        <v>515</v>
      </c>
      <c r="D191" s="283">
        <v>3000</v>
      </c>
      <c r="E191" s="282" t="s">
        <v>1062</v>
      </c>
      <c r="F191" s="281" t="s">
        <v>1063</v>
      </c>
      <c r="G191" s="281" t="s">
        <v>1064</v>
      </c>
      <c r="H191" s="281" t="s">
        <v>204</v>
      </c>
      <c r="I191" s="280"/>
      <c r="J191" s="279"/>
      <c r="K191" s="278"/>
      <c r="L191" s="277"/>
    </row>
    <row r="192" spans="1:12" ht="25.5">
      <c r="A192" s="293">
        <v>184</v>
      </c>
      <c r="B192" s="405">
        <v>43815</v>
      </c>
      <c r="C192" s="284" t="s">
        <v>515</v>
      </c>
      <c r="D192" s="283">
        <v>12000</v>
      </c>
      <c r="E192" s="282" t="s">
        <v>1065</v>
      </c>
      <c r="F192" s="281" t="s">
        <v>1066</v>
      </c>
      <c r="G192" s="281" t="s">
        <v>1067</v>
      </c>
      <c r="H192" s="281" t="s">
        <v>204</v>
      </c>
      <c r="I192" s="280"/>
      <c r="J192" s="279"/>
      <c r="K192" s="278"/>
      <c r="L192" s="277"/>
    </row>
    <row r="193" spans="1:12" ht="25.5">
      <c r="A193" s="285">
        <v>185</v>
      </c>
      <c r="B193" s="405">
        <v>43815</v>
      </c>
      <c r="C193" s="284" t="s">
        <v>515</v>
      </c>
      <c r="D193" s="283">
        <v>2000</v>
      </c>
      <c r="E193" s="282" t="s">
        <v>1068</v>
      </c>
      <c r="F193" s="281" t="s">
        <v>1069</v>
      </c>
      <c r="G193" s="281" t="s">
        <v>1070</v>
      </c>
      <c r="H193" s="281" t="s">
        <v>204</v>
      </c>
      <c r="I193" s="280"/>
      <c r="J193" s="279"/>
      <c r="K193" s="278"/>
      <c r="L193" s="277"/>
    </row>
    <row r="194" spans="1:12" ht="25.5">
      <c r="A194" s="293">
        <v>186</v>
      </c>
      <c r="B194" s="405">
        <v>43815</v>
      </c>
      <c r="C194" s="284" t="s">
        <v>515</v>
      </c>
      <c r="D194" s="283">
        <v>5000</v>
      </c>
      <c r="E194" s="282" t="s">
        <v>1071</v>
      </c>
      <c r="F194" s="281" t="s">
        <v>1072</v>
      </c>
      <c r="G194" s="281" t="s">
        <v>1073</v>
      </c>
      <c r="H194" s="281" t="s">
        <v>204</v>
      </c>
      <c r="I194" s="280"/>
      <c r="J194" s="279"/>
      <c r="K194" s="278"/>
      <c r="L194" s="277"/>
    </row>
    <row r="195" spans="1:12" ht="25.5">
      <c r="A195" s="293">
        <v>187</v>
      </c>
      <c r="B195" s="405">
        <v>43815</v>
      </c>
      <c r="C195" s="284" t="s">
        <v>515</v>
      </c>
      <c r="D195" s="283">
        <v>15000</v>
      </c>
      <c r="E195" s="282" t="s">
        <v>1074</v>
      </c>
      <c r="F195" s="281" t="s">
        <v>1075</v>
      </c>
      <c r="G195" s="281" t="s">
        <v>1076</v>
      </c>
      <c r="H195" s="281" t="s">
        <v>204</v>
      </c>
      <c r="I195" s="280"/>
      <c r="J195" s="279"/>
      <c r="K195" s="278"/>
      <c r="L195" s="277"/>
    </row>
    <row r="196" spans="1:12" ht="25.5">
      <c r="A196" s="285">
        <v>188</v>
      </c>
      <c r="B196" s="405">
        <v>43812</v>
      </c>
      <c r="C196" s="284" t="s">
        <v>515</v>
      </c>
      <c r="D196" s="283">
        <v>6000</v>
      </c>
      <c r="E196" s="282" t="s">
        <v>1077</v>
      </c>
      <c r="F196" s="281" t="s">
        <v>1078</v>
      </c>
      <c r="G196" s="281" t="s">
        <v>1079</v>
      </c>
      <c r="H196" s="281" t="s">
        <v>204</v>
      </c>
      <c r="I196" s="280"/>
      <c r="J196" s="279"/>
      <c r="K196" s="278"/>
      <c r="L196" s="277"/>
    </row>
    <row r="197" spans="1:12" ht="25.5">
      <c r="A197" s="293">
        <v>189</v>
      </c>
      <c r="B197" s="405">
        <v>43812</v>
      </c>
      <c r="C197" s="284" t="s">
        <v>515</v>
      </c>
      <c r="D197" s="283">
        <v>40000</v>
      </c>
      <c r="E197" s="282" t="s">
        <v>1080</v>
      </c>
      <c r="F197" s="281" t="s">
        <v>1081</v>
      </c>
      <c r="G197" s="281" t="s">
        <v>1082</v>
      </c>
      <c r="H197" s="281" t="s">
        <v>204</v>
      </c>
      <c r="I197" s="280"/>
      <c r="J197" s="279"/>
      <c r="K197" s="278"/>
      <c r="L197" s="277"/>
    </row>
    <row r="198" spans="1:12" ht="25.5">
      <c r="A198" s="293">
        <v>190</v>
      </c>
      <c r="B198" s="405" t="s">
        <v>1083</v>
      </c>
      <c r="C198" s="284" t="s">
        <v>515</v>
      </c>
      <c r="D198" s="283">
        <v>48000</v>
      </c>
      <c r="E198" s="282" t="s">
        <v>1084</v>
      </c>
      <c r="F198" s="281" t="s">
        <v>1085</v>
      </c>
      <c r="G198" s="281" t="s">
        <v>1086</v>
      </c>
      <c r="H198" s="281" t="s">
        <v>204</v>
      </c>
      <c r="I198" s="280"/>
      <c r="J198" s="279"/>
      <c r="K198" s="278"/>
      <c r="L198" s="277"/>
    </row>
    <row r="199" spans="1:12" ht="25.5">
      <c r="A199" s="285">
        <v>191</v>
      </c>
      <c r="B199" s="405" t="s">
        <v>1083</v>
      </c>
      <c r="C199" s="284" t="s">
        <v>515</v>
      </c>
      <c r="D199" s="283">
        <v>10000</v>
      </c>
      <c r="E199" s="282" t="s">
        <v>1087</v>
      </c>
      <c r="F199" s="281" t="s">
        <v>1088</v>
      </c>
      <c r="G199" s="281" t="s">
        <v>1089</v>
      </c>
      <c r="H199" s="281" t="s">
        <v>204</v>
      </c>
      <c r="I199" s="280"/>
      <c r="J199" s="279"/>
      <c r="K199" s="278"/>
      <c r="L199" s="277"/>
    </row>
    <row r="200" spans="1:12" ht="25.5">
      <c r="A200" s="293">
        <v>192</v>
      </c>
      <c r="B200" s="405" t="s">
        <v>1083</v>
      </c>
      <c r="C200" s="284" t="s">
        <v>515</v>
      </c>
      <c r="D200" s="283">
        <v>30000</v>
      </c>
      <c r="E200" s="282" t="s">
        <v>1090</v>
      </c>
      <c r="F200" s="281" t="s">
        <v>1091</v>
      </c>
      <c r="G200" s="281" t="s">
        <v>1092</v>
      </c>
      <c r="H200" s="281" t="s">
        <v>204</v>
      </c>
      <c r="I200" s="280"/>
      <c r="J200" s="279"/>
      <c r="K200" s="278"/>
      <c r="L200" s="277"/>
    </row>
    <row r="201" spans="1:12" ht="25.5">
      <c r="A201" s="293">
        <v>193</v>
      </c>
      <c r="B201" s="405" t="s">
        <v>1083</v>
      </c>
      <c r="C201" s="284" t="s">
        <v>515</v>
      </c>
      <c r="D201" s="283">
        <v>30000</v>
      </c>
      <c r="E201" s="282" t="s">
        <v>1093</v>
      </c>
      <c r="F201" s="281" t="s">
        <v>1094</v>
      </c>
      <c r="G201" s="281" t="s">
        <v>1095</v>
      </c>
      <c r="H201" s="281" t="s">
        <v>204</v>
      </c>
      <c r="I201" s="280"/>
      <c r="J201" s="279"/>
      <c r="K201" s="278"/>
      <c r="L201" s="277"/>
    </row>
    <row r="202" spans="1:12" ht="25.5">
      <c r="A202" s="285">
        <v>194</v>
      </c>
      <c r="B202" s="405" t="s">
        <v>1083</v>
      </c>
      <c r="C202" s="284" t="s">
        <v>515</v>
      </c>
      <c r="D202" s="283">
        <v>50000</v>
      </c>
      <c r="E202" s="282" t="s">
        <v>1096</v>
      </c>
      <c r="F202" s="281" t="s">
        <v>1097</v>
      </c>
      <c r="G202" s="281" t="s">
        <v>1098</v>
      </c>
      <c r="H202" s="281" t="s">
        <v>204</v>
      </c>
      <c r="I202" s="280"/>
      <c r="J202" s="279"/>
      <c r="K202" s="278"/>
      <c r="L202" s="277"/>
    </row>
    <row r="203" spans="1:12" ht="25.5">
      <c r="A203" s="293">
        <v>195</v>
      </c>
      <c r="B203" s="405" t="s">
        <v>1083</v>
      </c>
      <c r="C203" s="284" t="s">
        <v>515</v>
      </c>
      <c r="D203" s="283">
        <v>40000</v>
      </c>
      <c r="E203" s="282" t="s">
        <v>1099</v>
      </c>
      <c r="F203" s="281" t="s">
        <v>1100</v>
      </c>
      <c r="G203" s="281" t="s">
        <v>1101</v>
      </c>
      <c r="H203" s="281" t="s">
        <v>204</v>
      </c>
      <c r="I203" s="280"/>
      <c r="J203" s="279"/>
      <c r="K203" s="278"/>
      <c r="L203" s="277"/>
    </row>
    <row r="204" spans="1:12" ht="25.5">
      <c r="A204" s="293">
        <v>196</v>
      </c>
      <c r="B204" s="405" t="s">
        <v>1083</v>
      </c>
      <c r="C204" s="284" t="s">
        <v>515</v>
      </c>
      <c r="D204" s="283">
        <v>35000</v>
      </c>
      <c r="E204" s="282" t="s">
        <v>1102</v>
      </c>
      <c r="F204" s="281" t="s">
        <v>1103</v>
      </c>
      <c r="G204" s="281" t="s">
        <v>1104</v>
      </c>
      <c r="H204" s="281" t="s">
        <v>204</v>
      </c>
      <c r="I204" s="280"/>
      <c r="J204" s="279"/>
      <c r="K204" s="278"/>
      <c r="L204" s="277"/>
    </row>
    <row r="205" spans="1:12" ht="25.5">
      <c r="A205" s="285">
        <v>197</v>
      </c>
      <c r="B205" s="405" t="s">
        <v>1083</v>
      </c>
      <c r="C205" s="284" t="s">
        <v>515</v>
      </c>
      <c r="D205" s="283">
        <v>58000</v>
      </c>
      <c r="E205" s="282" t="s">
        <v>1105</v>
      </c>
      <c r="F205" s="281" t="s">
        <v>1106</v>
      </c>
      <c r="G205" s="281" t="s">
        <v>1107</v>
      </c>
      <c r="H205" s="281" t="s">
        <v>204</v>
      </c>
      <c r="I205" s="280"/>
      <c r="J205" s="279"/>
      <c r="K205" s="278"/>
      <c r="L205" s="277"/>
    </row>
    <row r="206" spans="1:12" ht="25.5">
      <c r="A206" s="293">
        <v>198</v>
      </c>
      <c r="B206" s="405" t="s">
        <v>1083</v>
      </c>
      <c r="C206" s="284" t="s">
        <v>515</v>
      </c>
      <c r="D206" s="283">
        <v>4000</v>
      </c>
      <c r="E206" s="282" t="s">
        <v>1108</v>
      </c>
      <c r="F206" s="281" t="s">
        <v>1109</v>
      </c>
      <c r="G206" s="281" t="s">
        <v>1110</v>
      </c>
      <c r="H206" s="281" t="s">
        <v>204</v>
      </c>
      <c r="I206" s="280"/>
      <c r="J206" s="279"/>
      <c r="K206" s="278"/>
      <c r="L206" s="277"/>
    </row>
    <row r="207" spans="1:12" ht="25.5">
      <c r="A207" s="293">
        <v>199</v>
      </c>
      <c r="B207" s="405" t="s">
        <v>1083</v>
      </c>
      <c r="C207" s="284" t="s">
        <v>515</v>
      </c>
      <c r="D207" s="283">
        <v>50000</v>
      </c>
      <c r="E207" s="282" t="s">
        <v>1111</v>
      </c>
      <c r="F207" s="281" t="s">
        <v>1112</v>
      </c>
      <c r="G207" s="281" t="s">
        <v>1113</v>
      </c>
      <c r="H207" s="281" t="s">
        <v>204</v>
      </c>
      <c r="I207" s="280"/>
      <c r="J207" s="279"/>
      <c r="K207" s="278"/>
      <c r="L207" s="277"/>
    </row>
    <row r="208" spans="1:12" ht="25.5">
      <c r="A208" s="285">
        <v>200</v>
      </c>
      <c r="B208" s="405" t="s">
        <v>1083</v>
      </c>
      <c r="C208" s="284" t="s">
        <v>515</v>
      </c>
      <c r="D208" s="283">
        <v>10000</v>
      </c>
      <c r="E208" s="282" t="s">
        <v>1114</v>
      </c>
      <c r="F208" s="281" t="s">
        <v>1115</v>
      </c>
      <c r="G208" s="281" t="s">
        <v>1116</v>
      </c>
      <c r="H208" s="281" t="s">
        <v>204</v>
      </c>
      <c r="I208" s="280"/>
      <c r="J208" s="279"/>
      <c r="K208" s="278"/>
      <c r="L208" s="277"/>
    </row>
    <row r="209" spans="1:12" ht="25.5">
      <c r="A209" s="293">
        <v>201</v>
      </c>
      <c r="B209" s="405" t="s">
        <v>1083</v>
      </c>
      <c r="C209" s="284" t="s">
        <v>515</v>
      </c>
      <c r="D209" s="283">
        <v>50000</v>
      </c>
      <c r="E209" s="282" t="s">
        <v>1117</v>
      </c>
      <c r="F209" s="281" t="s">
        <v>1118</v>
      </c>
      <c r="G209" s="281" t="s">
        <v>1119</v>
      </c>
      <c r="H209" s="281" t="s">
        <v>204</v>
      </c>
      <c r="I209" s="280"/>
      <c r="J209" s="279"/>
      <c r="K209" s="278"/>
      <c r="L209" s="277"/>
    </row>
    <row r="210" spans="1:12" ht="25.5">
      <c r="A210" s="293">
        <v>202</v>
      </c>
      <c r="B210" s="405" t="s">
        <v>1083</v>
      </c>
      <c r="C210" s="284" t="s">
        <v>515</v>
      </c>
      <c r="D210" s="283">
        <v>50000</v>
      </c>
      <c r="E210" s="282" t="s">
        <v>1120</v>
      </c>
      <c r="F210" s="281" t="s">
        <v>1121</v>
      </c>
      <c r="G210" s="281" t="s">
        <v>1122</v>
      </c>
      <c r="H210" s="281" t="s">
        <v>204</v>
      </c>
      <c r="I210" s="280"/>
      <c r="J210" s="279"/>
      <c r="K210" s="278"/>
      <c r="L210" s="277"/>
    </row>
    <row r="211" spans="1:12" ht="25.5">
      <c r="A211" s="285">
        <v>203</v>
      </c>
      <c r="B211" s="405">
        <v>43810</v>
      </c>
      <c r="C211" s="284" t="s">
        <v>515</v>
      </c>
      <c r="D211" s="283">
        <v>15000</v>
      </c>
      <c r="E211" s="282" t="s">
        <v>1123</v>
      </c>
      <c r="F211" s="281" t="s">
        <v>1124</v>
      </c>
      <c r="G211" s="281" t="s">
        <v>1125</v>
      </c>
      <c r="H211" s="281" t="s">
        <v>204</v>
      </c>
      <c r="I211" s="280"/>
      <c r="J211" s="279"/>
      <c r="K211" s="278"/>
      <c r="L211" s="277"/>
    </row>
    <row r="212" spans="1:12" ht="25.5">
      <c r="A212" s="293">
        <v>204</v>
      </c>
      <c r="B212" s="405">
        <v>43810</v>
      </c>
      <c r="C212" s="284" t="s">
        <v>515</v>
      </c>
      <c r="D212" s="283">
        <v>15000</v>
      </c>
      <c r="E212" s="282" t="s">
        <v>1126</v>
      </c>
      <c r="F212" s="281" t="s">
        <v>1127</v>
      </c>
      <c r="G212" s="281" t="s">
        <v>1128</v>
      </c>
      <c r="H212" s="281" t="s">
        <v>204</v>
      </c>
      <c r="I212" s="280"/>
      <c r="J212" s="279"/>
      <c r="K212" s="278"/>
      <c r="L212" s="277"/>
    </row>
    <row r="213" spans="1:12" ht="25.5">
      <c r="A213" s="293">
        <v>205</v>
      </c>
      <c r="B213" s="405">
        <v>43810</v>
      </c>
      <c r="C213" s="284" t="s">
        <v>515</v>
      </c>
      <c r="D213" s="283">
        <v>50000</v>
      </c>
      <c r="E213" s="282" t="s">
        <v>1129</v>
      </c>
      <c r="F213" s="281" t="s">
        <v>1130</v>
      </c>
      <c r="G213" s="281" t="s">
        <v>1131</v>
      </c>
      <c r="H213" s="281" t="s">
        <v>204</v>
      </c>
      <c r="I213" s="280"/>
      <c r="J213" s="279"/>
      <c r="K213" s="278"/>
      <c r="L213" s="277"/>
    </row>
    <row r="214" spans="1:12" ht="25.5">
      <c r="A214" s="285">
        <v>206</v>
      </c>
      <c r="B214" s="405">
        <v>43810</v>
      </c>
      <c r="C214" s="284" t="s">
        <v>515</v>
      </c>
      <c r="D214" s="283">
        <v>15000</v>
      </c>
      <c r="E214" s="282" t="s">
        <v>1132</v>
      </c>
      <c r="F214" s="281" t="s">
        <v>1133</v>
      </c>
      <c r="G214" s="281" t="s">
        <v>1134</v>
      </c>
      <c r="H214" s="281" t="s">
        <v>204</v>
      </c>
      <c r="I214" s="280"/>
      <c r="J214" s="279"/>
      <c r="K214" s="278"/>
      <c r="L214" s="277"/>
    </row>
    <row r="215" spans="1:12" ht="25.5">
      <c r="A215" s="293">
        <v>207</v>
      </c>
      <c r="B215" s="405">
        <v>43810</v>
      </c>
      <c r="C215" s="284" t="s">
        <v>515</v>
      </c>
      <c r="D215" s="283">
        <v>50000</v>
      </c>
      <c r="E215" s="282" t="s">
        <v>697</v>
      </c>
      <c r="F215" s="281" t="s">
        <v>1135</v>
      </c>
      <c r="G215" s="281" t="s">
        <v>1136</v>
      </c>
      <c r="H215" s="281" t="s">
        <v>204</v>
      </c>
      <c r="I215" s="280"/>
      <c r="J215" s="279"/>
      <c r="K215" s="278"/>
      <c r="L215" s="277"/>
    </row>
    <row r="216" spans="1:12" ht="25.5">
      <c r="A216" s="293">
        <v>208</v>
      </c>
      <c r="B216" s="405">
        <v>43810</v>
      </c>
      <c r="C216" s="284" t="s">
        <v>515</v>
      </c>
      <c r="D216" s="283">
        <v>58000</v>
      </c>
      <c r="E216" s="282" t="s">
        <v>1137</v>
      </c>
      <c r="F216" s="281" t="s">
        <v>1138</v>
      </c>
      <c r="G216" s="281" t="s">
        <v>1139</v>
      </c>
      <c r="H216" s="281" t="s">
        <v>204</v>
      </c>
      <c r="I216" s="280"/>
      <c r="J216" s="279"/>
      <c r="K216" s="278"/>
      <c r="L216" s="277"/>
    </row>
    <row r="217" spans="1:12" ht="25.5">
      <c r="A217" s="285">
        <v>209</v>
      </c>
      <c r="B217" s="405">
        <v>43810</v>
      </c>
      <c r="C217" s="284" t="s">
        <v>515</v>
      </c>
      <c r="D217" s="283">
        <v>60000</v>
      </c>
      <c r="E217" s="282" t="s">
        <v>1140</v>
      </c>
      <c r="F217" s="281" t="s">
        <v>1141</v>
      </c>
      <c r="G217" s="281" t="s">
        <v>1142</v>
      </c>
      <c r="H217" s="281" t="s">
        <v>204</v>
      </c>
      <c r="I217" s="280"/>
      <c r="J217" s="279"/>
      <c r="K217" s="278"/>
      <c r="L217" s="277"/>
    </row>
    <row r="218" spans="1:12" ht="25.5">
      <c r="A218" s="293">
        <v>210</v>
      </c>
      <c r="B218" s="405">
        <v>43810</v>
      </c>
      <c r="C218" s="284" t="s">
        <v>515</v>
      </c>
      <c r="D218" s="283">
        <v>57000</v>
      </c>
      <c r="E218" s="282" t="s">
        <v>1143</v>
      </c>
      <c r="F218" s="281" t="s">
        <v>1144</v>
      </c>
      <c r="G218" s="281" t="s">
        <v>1145</v>
      </c>
      <c r="H218" s="281" t="s">
        <v>204</v>
      </c>
      <c r="I218" s="280"/>
      <c r="J218" s="279"/>
      <c r="K218" s="278"/>
      <c r="L218" s="277"/>
    </row>
    <row r="219" spans="1:12" ht="25.5">
      <c r="A219" s="293">
        <v>211</v>
      </c>
      <c r="B219" s="405">
        <v>43823</v>
      </c>
      <c r="C219" s="284" t="s">
        <v>515</v>
      </c>
      <c r="D219" s="283">
        <v>8000</v>
      </c>
      <c r="E219" s="282" t="s">
        <v>1146</v>
      </c>
      <c r="F219" s="281" t="s">
        <v>1147</v>
      </c>
      <c r="G219" s="281" t="s">
        <v>1148</v>
      </c>
      <c r="H219" s="281" t="s">
        <v>204</v>
      </c>
      <c r="I219" s="280"/>
      <c r="J219" s="279"/>
      <c r="K219" s="278"/>
      <c r="L219" s="277"/>
    </row>
    <row r="220" spans="1:12" ht="25.5">
      <c r="A220" s="285">
        <v>212</v>
      </c>
      <c r="B220" s="405">
        <v>43823</v>
      </c>
      <c r="C220" s="284" t="s">
        <v>515</v>
      </c>
      <c r="D220" s="283">
        <v>10000</v>
      </c>
      <c r="E220" s="282" t="s">
        <v>1149</v>
      </c>
      <c r="F220" s="281" t="s">
        <v>1150</v>
      </c>
      <c r="G220" s="281" t="s">
        <v>1151</v>
      </c>
      <c r="H220" s="281" t="s">
        <v>204</v>
      </c>
      <c r="I220" s="280"/>
      <c r="J220" s="279"/>
      <c r="K220" s="278"/>
      <c r="L220" s="277"/>
    </row>
    <row r="221" spans="1:12" ht="25.5">
      <c r="A221" s="293">
        <v>213</v>
      </c>
      <c r="B221" s="405">
        <v>43822</v>
      </c>
      <c r="C221" s="284" t="s">
        <v>515</v>
      </c>
      <c r="D221" s="283">
        <v>55000</v>
      </c>
      <c r="E221" s="282" t="s">
        <v>1152</v>
      </c>
      <c r="F221" s="281" t="s">
        <v>1153</v>
      </c>
      <c r="G221" s="281" t="s">
        <v>1154</v>
      </c>
      <c r="H221" s="281" t="s">
        <v>204</v>
      </c>
      <c r="I221" s="280"/>
      <c r="J221" s="279"/>
      <c r="K221" s="278"/>
      <c r="L221" s="277"/>
    </row>
    <row r="222" spans="1:12" ht="25.5">
      <c r="A222" s="293">
        <v>214</v>
      </c>
      <c r="B222" s="405">
        <v>43822</v>
      </c>
      <c r="C222" s="284" t="s">
        <v>515</v>
      </c>
      <c r="D222" s="283">
        <v>35000</v>
      </c>
      <c r="E222" s="282" t="s">
        <v>1155</v>
      </c>
      <c r="F222" s="281" t="s">
        <v>1156</v>
      </c>
      <c r="G222" s="281" t="s">
        <v>1157</v>
      </c>
      <c r="H222" s="281" t="s">
        <v>204</v>
      </c>
      <c r="I222" s="280"/>
      <c r="J222" s="279"/>
      <c r="K222" s="278"/>
      <c r="L222" s="277"/>
    </row>
    <row r="223" spans="1:12" ht="25.5">
      <c r="A223" s="285">
        <v>215</v>
      </c>
      <c r="B223" s="405">
        <v>43822</v>
      </c>
      <c r="C223" s="284" t="s">
        <v>515</v>
      </c>
      <c r="D223" s="283">
        <v>60000</v>
      </c>
      <c r="E223" s="282" t="s">
        <v>1158</v>
      </c>
      <c r="F223" s="281" t="s">
        <v>1159</v>
      </c>
      <c r="G223" s="281" t="s">
        <v>1160</v>
      </c>
      <c r="H223" s="281" t="s">
        <v>204</v>
      </c>
      <c r="I223" s="280"/>
      <c r="J223" s="279"/>
      <c r="K223" s="278"/>
      <c r="L223" s="277"/>
    </row>
    <row r="224" spans="1:12" ht="25.5">
      <c r="A224" s="293">
        <v>216</v>
      </c>
      <c r="B224" s="405">
        <v>43822</v>
      </c>
      <c r="C224" s="284" t="s">
        <v>515</v>
      </c>
      <c r="D224" s="283">
        <v>4000</v>
      </c>
      <c r="E224" s="282" t="s">
        <v>1161</v>
      </c>
      <c r="F224" s="281" t="s">
        <v>1162</v>
      </c>
      <c r="G224" s="281" t="s">
        <v>1163</v>
      </c>
      <c r="H224" s="281" t="s">
        <v>204</v>
      </c>
      <c r="I224" s="280"/>
      <c r="J224" s="279"/>
      <c r="K224" s="278"/>
      <c r="L224" s="277"/>
    </row>
    <row r="225" spans="1:12" ht="25.5">
      <c r="A225" s="293">
        <v>217</v>
      </c>
      <c r="B225" s="405">
        <v>43822</v>
      </c>
      <c r="C225" s="284" t="s">
        <v>515</v>
      </c>
      <c r="D225" s="283">
        <v>7000</v>
      </c>
      <c r="E225" s="282" t="s">
        <v>1164</v>
      </c>
      <c r="F225" s="281" t="s">
        <v>1165</v>
      </c>
      <c r="G225" s="281" t="s">
        <v>1166</v>
      </c>
      <c r="H225" s="281" t="s">
        <v>204</v>
      </c>
      <c r="I225" s="280"/>
      <c r="J225" s="279"/>
      <c r="K225" s="278"/>
      <c r="L225" s="277"/>
    </row>
    <row r="226" spans="1:12" ht="25.5">
      <c r="A226" s="285">
        <v>218</v>
      </c>
      <c r="B226" s="405">
        <v>43822</v>
      </c>
      <c r="C226" s="284" t="s">
        <v>515</v>
      </c>
      <c r="D226" s="283">
        <v>5000</v>
      </c>
      <c r="E226" s="282" t="s">
        <v>1167</v>
      </c>
      <c r="F226" s="281" t="s">
        <v>1168</v>
      </c>
      <c r="G226" s="281" t="s">
        <v>1169</v>
      </c>
      <c r="H226" s="281" t="s">
        <v>204</v>
      </c>
      <c r="I226" s="280"/>
      <c r="J226" s="279"/>
      <c r="K226" s="278"/>
      <c r="L226" s="277"/>
    </row>
    <row r="227" spans="1:12" ht="25.5">
      <c r="A227" s="293">
        <v>219</v>
      </c>
      <c r="B227" s="405">
        <v>43822</v>
      </c>
      <c r="C227" s="284" t="s">
        <v>515</v>
      </c>
      <c r="D227" s="283">
        <v>8000</v>
      </c>
      <c r="E227" s="282" t="s">
        <v>1170</v>
      </c>
      <c r="F227" s="281" t="s">
        <v>1171</v>
      </c>
      <c r="G227" s="281" t="s">
        <v>1172</v>
      </c>
      <c r="H227" s="281" t="s">
        <v>204</v>
      </c>
      <c r="I227" s="280"/>
      <c r="J227" s="279"/>
      <c r="K227" s="278"/>
      <c r="L227" s="277"/>
    </row>
    <row r="228" spans="1:12" ht="25.5">
      <c r="A228" s="293">
        <v>220</v>
      </c>
      <c r="B228" s="405">
        <v>43822</v>
      </c>
      <c r="C228" s="284" t="s">
        <v>515</v>
      </c>
      <c r="D228" s="283">
        <v>3000</v>
      </c>
      <c r="E228" s="282" t="s">
        <v>1173</v>
      </c>
      <c r="F228" s="281" t="s">
        <v>1174</v>
      </c>
      <c r="G228" s="281" t="s">
        <v>1175</v>
      </c>
      <c r="H228" s="281" t="s">
        <v>204</v>
      </c>
      <c r="I228" s="280"/>
      <c r="J228" s="279"/>
      <c r="K228" s="278"/>
      <c r="L228" s="277"/>
    </row>
    <row r="229" spans="1:12" ht="25.5">
      <c r="A229" s="285">
        <v>221</v>
      </c>
      <c r="B229" s="405">
        <v>43819</v>
      </c>
      <c r="C229" s="284" t="s">
        <v>515</v>
      </c>
      <c r="D229" s="283">
        <v>20000</v>
      </c>
      <c r="E229" s="282" t="s">
        <v>1176</v>
      </c>
      <c r="F229" s="281" t="s">
        <v>1177</v>
      </c>
      <c r="G229" s="281" t="s">
        <v>1178</v>
      </c>
      <c r="H229" s="281" t="s">
        <v>204</v>
      </c>
      <c r="I229" s="280"/>
      <c r="J229" s="279"/>
      <c r="K229" s="278"/>
      <c r="L229" s="277"/>
    </row>
    <row r="230" spans="1:12" ht="25.5">
      <c r="A230" s="293">
        <v>222</v>
      </c>
      <c r="B230" s="405">
        <v>43819</v>
      </c>
      <c r="C230" s="284" t="s">
        <v>515</v>
      </c>
      <c r="D230" s="283">
        <v>8000</v>
      </c>
      <c r="E230" s="282" t="s">
        <v>1179</v>
      </c>
      <c r="F230" s="281" t="s">
        <v>1180</v>
      </c>
      <c r="G230" s="281" t="s">
        <v>1181</v>
      </c>
      <c r="H230" s="281" t="s">
        <v>204</v>
      </c>
      <c r="I230" s="280"/>
      <c r="J230" s="279"/>
      <c r="K230" s="278"/>
      <c r="L230" s="277"/>
    </row>
    <row r="231" spans="1:12" ht="25.5">
      <c r="A231" s="293">
        <v>223</v>
      </c>
      <c r="B231" s="405">
        <v>43819</v>
      </c>
      <c r="C231" s="284" t="s">
        <v>515</v>
      </c>
      <c r="D231" s="283">
        <v>12000</v>
      </c>
      <c r="E231" s="282" t="s">
        <v>1182</v>
      </c>
      <c r="F231" s="281" t="s">
        <v>1183</v>
      </c>
      <c r="G231" s="281" t="s">
        <v>1184</v>
      </c>
      <c r="H231" s="281" t="s">
        <v>204</v>
      </c>
      <c r="I231" s="280"/>
      <c r="J231" s="279"/>
      <c r="K231" s="278"/>
      <c r="L231" s="277"/>
    </row>
    <row r="232" spans="1:12" ht="25.5">
      <c r="A232" s="285">
        <v>224</v>
      </c>
      <c r="B232" s="405">
        <v>43819</v>
      </c>
      <c r="C232" s="284" t="s">
        <v>515</v>
      </c>
      <c r="D232" s="283">
        <v>30000</v>
      </c>
      <c r="E232" s="282" t="s">
        <v>1185</v>
      </c>
      <c r="F232" s="281" t="s">
        <v>1186</v>
      </c>
      <c r="G232" s="281" t="s">
        <v>1187</v>
      </c>
      <c r="H232" s="281" t="s">
        <v>204</v>
      </c>
      <c r="I232" s="280"/>
      <c r="J232" s="279"/>
      <c r="K232" s="278"/>
      <c r="L232" s="277"/>
    </row>
    <row r="233" spans="1:12" ht="25.5">
      <c r="A233" s="293">
        <v>225</v>
      </c>
      <c r="B233" s="405">
        <v>43819</v>
      </c>
      <c r="C233" s="284" t="s">
        <v>515</v>
      </c>
      <c r="D233" s="283">
        <v>8000</v>
      </c>
      <c r="E233" s="282" t="s">
        <v>1188</v>
      </c>
      <c r="F233" s="281" t="s">
        <v>1189</v>
      </c>
      <c r="G233" s="281" t="s">
        <v>1190</v>
      </c>
      <c r="H233" s="281" t="s">
        <v>204</v>
      </c>
      <c r="I233" s="280"/>
      <c r="J233" s="279"/>
      <c r="K233" s="278"/>
      <c r="L233" s="277"/>
    </row>
    <row r="234" spans="1:12" ht="25.5">
      <c r="A234" s="293">
        <v>226</v>
      </c>
      <c r="B234" s="405">
        <v>43819</v>
      </c>
      <c r="C234" s="284" t="s">
        <v>515</v>
      </c>
      <c r="D234" s="283">
        <v>12000</v>
      </c>
      <c r="E234" s="282" t="s">
        <v>1191</v>
      </c>
      <c r="F234" s="281" t="s">
        <v>1192</v>
      </c>
      <c r="G234" s="281" t="s">
        <v>1193</v>
      </c>
      <c r="H234" s="281" t="s">
        <v>204</v>
      </c>
      <c r="I234" s="280"/>
      <c r="J234" s="279"/>
      <c r="K234" s="278"/>
      <c r="L234" s="277"/>
    </row>
    <row r="235" spans="1:12" ht="25.5">
      <c r="A235" s="285">
        <v>227</v>
      </c>
      <c r="B235" s="405">
        <v>43819</v>
      </c>
      <c r="C235" s="284" t="s">
        <v>515</v>
      </c>
      <c r="D235" s="283">
        <v>5000</v>
      </c>
      <c r="E235" s="282" t="s">
        <v>1194</v>
      </c>
      <c r="F235" s="281" t="s">
        <v>1195</v>
      </c>
      <c r="G235" s="281" t="s">
        <v>1196</v>
      </c>
      <c r="H235" s="281" t="s">
        <v>204</v>
      </c>
      <c r="I235" s="280"/>
      <c r="J235" s="279"/>
      <c r="K235" s="278"/>
      <c r="L235" s="277"/>
    </row>
    <row r="236" spans="1:12" ht="25.5">
      <c r="A236" s="293">
        <v>228</v>
      </c>
      <c r="B236" s="405">
        <v>43819</v>
      </c>
      <c r="C236" s="284" t="s">
        <v>515</v>
      </c>
      <c r="D236" s="283">
        <v>50000</v>
      </c>
      <c r="E236" s="282" t="s">
        <v>1197</v>
      </c>
      <c r="F236" s="281" t="s">
        <v>1198</v>
      </c>
      <c r="G236" s="281" t="s">
        <v>1199</v>
      </c>
      <c r="H236" s="281" t="s">
        <v>204</v>
      </c>
      <c r="I236" s="280"/>
      <c r="J236" s="279"/>
      <c r="K236" s="278"/>
      <c r="L236" s="277"/>
    </row>
    <row r="237" spans="1:12" ht="25.5">
      <c r="A237" s="293">
        <v>229</v>
      </c>
      <c r="B237" s="405">
        <v>43819</v>
      </c>
      <c r="C237" s="284" t="s">
        <v>515</v>
      </c>
      <c r="D237" s="283">
        <v>40000</v>
      </c>
      <c r="E237" s="282" t="s">
        <v>1200</v>
      </c>
      <c r="F237" s="281" t="s">
        <v>1201</v>
      </c>
      <c r="G237" s="281" t="s">
        <v>1202</v>
      </c>
      <c r="H237" s="281" t="s">
        <v>204</v>
      </c>
      <c r="I237" s="280"/>
      <c r="J237" s="279"/>
      <c r="K237" s="278"/>
      <c r="L237" s="277"/>
    </row>
    <row r="238" spans="1:12" ht="25.5">
      <c r="A238" s="285">
        <v>230</v>
      </c>
      <c r="B238" s="405">
        <v>43819</v>
      </c>
      <c r="C238" s="284" t="s">
        <v>515</v>
      </c>
      <c r="D238" s="283">
        <v>10000</v>
      </c>
      <c r="E238" s="282" t="s">
        <v>1203</v>
      </c>
      <c r="F238" s="281" t="s">
        <v>1204</v>
      </c>
      <c r="G238" s="281" t="s">
        <v>1205</v>
      </c>
      <c r="H238" s="281" t="s">
        <v>204</v>
      </c>
      <c r="I238" s="280"/>
      <c r="J238" s="279"/>
      <c r="K238" s="278"/>
      <c r="L238" s="277"/>
    </row>
    <row r="239" spans="1:12" ht="25.5">
      <c r="A239" s="293">
        <v>231</v>
      </c>
      <c r="B239" s="405">
        <v>43819</v>
      </c>
      <c r="C239" s="284" t="s">
        <v>515</v>
      </c>
      <c r="D239" s="283">
        <v>8000</v>
      </c>
      <c r="E239" s="282" t="s">
        <v>1206</v>
      </c>
      <c r="F239" s="281" t="s">
        <v>1207</v>
      </c>
      <c r="G239" s="281" t="s">
        <v>1208</v>
      </c>
      <c r="H239" s="281" t="s">
        <v>204</v>
      </c>
      <c r="I239" s="280"/>
      <c r="J239" s="279"/>
      <c r="K239" s="278"/>
      <c r="L239" s="277"/>
    </row>
    <row r="240" spans="1:12" ht="25.5">
      <c r="A240" s="293">
        <v>232</v>
      </c>
      <c r="B240" s="405">
        <v>43819</v>
      </c>
      <c r="C240" s="284" t="s">
        <v>515</v>
      </c>
      <c r="D240" s="283">
        <v>40000</v>
      </c>
      <c r="E240" s="282" t="s">
        <v>1209</v>
      </c>
      <c r="F240" s="281" t="s">
        <v>1210</v>
      </c>
      <c r="G240" s="281" t="s">
        <v>1211</v>
      </c>
      <c r="H240" s="281" t="s">
        <v>204</v>
      </c>
      <c r="I240" s="280"/>
      <c r="J240" s="279"/>
      <c r="K240" s="278"/>
      <c r="L240" s="277"/>
    </row>
    <row r="241" spans="1:12" ht="25.5">
      <c r="A241" s="285">
        <v>233</v>
      </c>
      <c r="B241" s="405">
        <v>43819</v>
      </c>
      <c r="C241" s="284" t="s">
        <v>515</v>
      </c>
      <c r="D241" s="283">
        <v>7000</v>
      </c>
      <c r="E241" s="282" t="s">
        <v>1212</v>
      </c>
      <c r="F241" s="281" t="s">
        <v>1213</v>
      </c>
      <c r="G241" s="281" t="s">
        <v>1214</v>
      </c>
      <c r="H241" s="281" t="s">
        <v>204</v>
      </c>
      <c r="I241" s="280"/>
      <c r="J241" s="279"/>
      <c r="K241" s="278"/>
      <c r="L241" s="277"/>
    </row>
    <row r="242" spans="1:12" ht="25.5">
      <c r="A242" s="293">
        <v>234</v>
      </c>
      <c r="B242" s="405">
        <v>43819</v>
      </c>
      <c r="C242" s="284" t="s">
        <v>515</v>
      </c>
      <c r="D242" s="283">
        <v>30000</v>
      </c>
      <c r="E242" s="282" t="s">
        <v>1215</v>
      </c>
      <c r="F242" s="281" t="s">
        <v>1216</v>
      </c>
      <c r="G242" s="281" t="s">
        <v>1217</v>
      </c>
      <c r="H242" s="281" t="s">
        <v>204</v>
      </c>
      <c r="I242" s="280"/>
      <c r="J242" s="279"/>
      <c r="K242" s="278"/>
      <c r="L242" s="277"/>
    </row>
    <row r="243" spans="1:12" ht="25.5">
      <c r="A243" s="293">
        <v>235</v>
      </c>
      <c r="B243" s="405">
        <v>43819</v>
      </c>
      <c r="C243" s="284" t="s">
        <v>515</v>
      </c>
      <c r="D243" s="283">
        <v>15000</v>
      </c>
      <c r="E243" s="282" t="s">
        <v>1218</v>
      </c>
      <c r="F243" s="281" t="s">
        <v>1219</v>
      </c>
      <c r="G243" s="281" t="s">
        <v>1220</v>
      </c>
      <c r="H243" s="281" t="s">
        <v>204</v>
      </c>
      <c r="I243" s="280"/>
      <c r="J243" s="279"/>
      <c r="K243" s="278"/>
      <c r="L243" s="277"/>
    </row>
    <row r="244" spans="1:12" ht="25.5">
      <c r="A244" s="285">
        <v>236</v>
      </c>
      <c r="B244" s="405">
        <v>43818</v>
      </c>
      <c r="C244" s="284" t="s">
        <v>515</v>
      </c>
      <c r="D244" s="283">
        <v>10000</v>
      </c>
      <c r="E244" s="282" t="s">
        <v>1221</v>
      </c>
      <c r="F244" s="281" t="s">
        <v>1222</v>
      </c>
      <c r="G244" s="281" t="s">
        <v>1223</v>
      </c>
      <c r="H244" s="281" t="s">
        <v>204</v>
      </c>
      <c r="I244" s="280"/>
      <c r="J244" s="279"/>
      <c r="K244" s="278"/>
      <c r="L244" s="277"/>
    </row>
    <row r="245" spans="1:12" ht="25.5">
      <c r="A245" s="293">
        <v>237</v>
      </c>
      <c r="B245" s="405">
        <v>43818</v>
      </c>
      <c r="C245" s="284" t="s">
        <v>515</v>
      </c>
      <c r="D245" s="283">
        <v>15000</v>
      </c>
      <c r="E245" s="282" t="s">
        <v>1224</v>
      </c>
      <c r="F245" s="281" t="s">
        <v>1225</v>
      </c>
      <c r="G245" s="281" t="s">
        <v>1226</v>
      </c>
      <c r="H245" s="281" t="s">
        <v>204</v>
      </c>
      <c r="I245" s="280"/>
      <c r="J245" s="279"/>
      <c r="K245" s="278"/>
      <c r="L245" s="277"/>
    </row>
    <row r="246" spans="1:12" ht="25.5">
      <c r="A246" s="293">
        <v>238</v>
      </c>
      <c r="B246" s="405">
        <v>43818</v>
      </c>
      <c r="C246" s="284" t="s">
        <v>515</v>
      </c>
      <c r="D246" s="283">
        <v>55000</v>
      </c>
      <c r="E246" s="282" t="s">
        <v>1227</v>
      </c>
      <c r="F246" s="281" t="s">
        <v>1228</v>
      </c>
      <c r="G246" s="281" t="s">
        <v>1229</v>
      </c>
      <c r="H246" s="281" t="s">
        <v>204</v>
      </c>
      <c r="I246" s="280"/>
      <c r="J246" s="279"/>
      <c r="K246" s="278"/>
      <c r="L246" s="277"/>
    </row>
    <row r="247" spans="1:12" ht="25.5">
      <c r="A247" s="285">
        <v>239</v>
      </c>
      <c r="B247" s="405">
        <v>43818</v>
      </c>
      <c r="C247" s="284" t="s">
        <v>515</v>
      </c>
      <c r="D247" s="283">
        <v>25000</v>
      </c>
      <c r="E247" s="282" t="s">
        <v>1230</v>
      </c>
      <c r="F247" s="281" t="s">
        <v>1231</v>
      </c>
      <c r="G247" s="281" t="s">
        <v>1232</v>
      </c>
      <c r="H247" s="281" t="s">
        <v>204</v>
      </c>
      <c r="I247" s="280"/>
      <c r="J247" s="279"/>
      <c r="K247" s="278"/>
      <c r="L247" s="277"/>
    </row>
    <row r="248" spans="1:12" ht="25.5">
      <c r="A248" s="293">
        <v>240</v>
      </c>
      <c r="B248" s="405">
        <v>43818</v>
      </c>
      <c r="C248" s="284" t="s">
        <v>515</v>
      </c>
      <c r="D248" s="283">
        <v>15000</v>
      </c>
      <c r="E248" s="282" t="s">
        <v>1233</v>
      </c>
      <c r="F248" s="281" t="s">
        <v>1234</v>
      </c>
      <c r="G248" s="281" t="s">
        <v>1235</v>
      </c>
      <c r="H248" s="281" t="s">
        <v>204</v>
      </c>
      <c r="I248" s="280"/>
      <c r="J248" s="279"/>
      <c r="K248" s="278"/>
      <c r="L248" s="277"/>
    </row>
    <row r="249" spans="1:12" ht="25.5">
      <c r="A249" s="293">
        <v>241</v>
      </c>
      <c r="B249" s="405">
        <v>43825</v>
      </c>
      <c r="C249" s="284" t="s">
        <v>515</v>
      </c>
      <c r="D249" s="283">
        <v>20000</v>
      </c>
      <c r="E249" s="282" t="s">
        <v>1236</v>
      </c>
      <c r="F249" s="281" t="s">
        <v>1237</v>
      </c>
      <c r="G249" s="281" t="s">
        <v>1238</v>
      </c>
      <c r="H249" s="281" t="s">
        <v>204</v>
      </c>
      <c r="I249" s="280"/>
      <c r="J249" s="279"/>
      <c r="K249" s="278"/>
      <c r="L249" s="277"/>
    </row>
    <row r="250" spans="1:12" ht="25.5">
      <c r="A250" s="285">
        <v>242</v>
      </c>
      <c r="B250" s="405">
        <v>43824</v>
      </c>
      <c r="C250" s="284" t="s">
        <v>515</v>
      </c>
      <c r="D250" s="283">
        <v>55000</v>
      </c>
      <c r="E250" s="282" t="s">
        <v>1239</v>
      </c>
      <c r="F250" s="281" t="s">
        <v>1240</v>
      </c>
      <c r="G250" s="281" t="s">
        <v>1241</v>
      </c>
      <c r="H250" s="281" t="s">
        <v>204</v>
      </c>
      <c r="I250" s="280"/>
      <c r="J250" s="279"/>
      <c r="K250" s="278"/>
      <c r="L250" s="277"/>
    </row>
    <row r="251" spans="1:12" ht="25.5">
      <c r="A251" s="293">
        <v>243</v>
      </c>
      <c r="B251" s="405">
        <v>43826</v>
      </c>
      <c r="C251" s="284" t="s">
        <v>515</v>
      </c>
      <c r="D251" s="283">
        <v>100000</v>
      </c>
      <c r="E251" s="282" t="s">
        <v>1242</v>
      </c>
      <c r="F251" s="574">
        <v>402011746</v>
      </c>
      <c r="G251" s="281" t="s">
        <v>1243</v>
      </c>
      <c r="H251" s="281" t="s">
        <v>1244</v>
      </c>
      <c r="I251" s="280"/>
      <c r="J251" s="279"/>
      <c r="K251" s="278"/>
      <c r="L251" s="277"/>
    </row>
    <row r="252" spans="1:12" ht="25.5">
      <c r="A252" s="293">
        <v>244</v>
      </c>
      <c r="B252" s="405">
        <v>43830</v>
      </c>
      <c r="C252" s="284" t="s">
        <v>515</v>
      </c>
      <c r="D252" s="283">
        <v>5000</v>
      </c>
      <c r="E252" s="282" t="s">
        <v>1245</v>
      </c>
      <c r="F252" s="281" t="s">
        <v>1246</v>
      </c>
      <c r="G252" s="281" t="s">
        <v>1247</v>
      </c>
      <c r="H252" s="281" t="s">
        <v>204</v>
      </c>
      <c r="I252" s="280"/>
      <c r="J252" s="279"/>
      <c r="K252" s="278"/>
      <c r="L252" s="277"/>
    </row>
    <row r="253" spans="1:12" ht="25.5">
      <c r="A253" s="285">
        <v>245</v>
      </c>
      <c r="B253" s="405">
        <v>43829</v>
      </c>
      <c r="C253" s="284" t="s">
        <v>515</v>
      </c>
      <c r="D253" s="283">
        <v>10000</v>
      </c>
      <c r="E253" s="282" t="s">
        <v>1248</v>
      </c>
      <c r="F253" s="281" t="s">
        <v>1249</v>
      </c>
      <c r="G253" s="281" t="s">
        <v>1250</v>
      </c>
      <c r="H253" s="281" t="s">
        <v>204</v>
      </c>
      <c r="I253" s="280"/>
      <c r="J253" s="279"/>
      <c r="K253" s="278"/>
      <c r="L253" s="277"/>
    </row>
    <row r="254" spans="1:12" ht="25.5">
      <c r="A254" s="293">
        <v>246</v>
      </c>
      <c r="B254" s="405">
        <v>43829</v>
      </c>
      <c r="C254" s="284" t="s">
        <v>515</v>
      </c>
      <c r="D254" s="283">
        <v>10000</v>
      </c>
      <c r="E254" s="282" t="s">
        <v>1251</v>
      </c>
      <c r="F254" s="281" t="s">
        <v>1252</v>
      </c>
      <c r="G254" s="281" t="s">
        <v>1253</v>
      </c>
      <c r="H254" s="281" t="s">
        <v>204</v>
      </c>
      <c r="I254" s="280"/>
      <c r="J254" s="279"/>
      <c r="K254" s="278"/>
      <c r="L254" s="277"/>
    </row>
    <row r="255" spans="1:12" ht="25.5">
      <c r="A255" s="293">
        <v>247</v>
      </c>
      <c r="B255" s="405">
        <v>43829</v>
      </c>
      <c r="C255" s="284" t="s">
        <v>515</v>
      </c>
      <c r="D255" s="283">
        <v>40000</v>
      </c>
      <c r="E255" s="282" t="s">
        <v>1254</v>
      </c>
      <c r="F255" s="281" t="s">
        <v>1255</v>
      </c>
      <c r="G255" s="281" t="s">
        <v>1256</v>
      </c>
      <c r="H255" s="281" t="s">
        <v>204</v>
      </c>
      <c r="I255" s="280"/>
      <c r="J255" s="279"/>
      <c r="K255" s="278"/>
      <c r="L255" s="277"/>
    </row>
    <row r="256" spans="1:12" ht="15.75" thickBot="1">
      <c r="A256" s="276" t="s">
        <v>271</v>
      </c>
      <c r="B256" s="275"/>
      <c r="C256" s="274"/>
      <c r="D256" s="273"/>
      <c r="E256" s="272"/>
      <c r="F256" s="271"/>
      <c r="G256" s="271"/>
      <c r="H256" s="271"/>
      <c r="I256" s="270"/>
      <c r="J256" s="269"/>
      <c r="K256" s="268"/>
      <c r="L256" s="267"/>
    </row>
    <row r="257" spans="1:12">
      <c r="A257" s="257"/>
      <c r="B257" s="258"/>
      <c r="C257" s="257"/>
      <c r="D257" s="258"/>
      <c r="E257" s="257"/>
      <c r="F257" s="258"/>
      <c r="G257" s="257"/>
      <c r="H257" s="258"/>
      <c r="I257" s="257"/>
      <c r="J257" s="258"/>
      <c r="K257" s="257"/>
      <c r="L257" s="258"/>
    </row>
    <row r="258" spans="1:12">
      <c r="A258" s="257"/>
      <c r="B258" s="264"/>
      <c r="C258" s="257"/>
      <c r="D258" s="264"/>
      <c r="E258" s="257"/>
      <c r="F258" s="264"/>
      <c r="G258" s="257"/>
      <c r="H258" s="264"/>
      <c r="I258" s="257"/>
      <c r="J258" s="264"/>
      <c r="K258" s="257"/>
      <c r="L258" s="264"/>
    </row>
    <row r="259" spans="1:12" s="265" customFormat="1">
      <c r="A259" s="589" t="s">
        <v>399</v>
      </c>
      <c r="B259" s="589"/>
      <c r="C259" s="589"/>
      <c r="D259" s="589"/>
      <c r="E259" s="589"/>
      <c r="F259" s="589"/>
      <c r="G259" s="589"/>
      <c r="H259" s="589"/>
      <c r="I259" s="589"/>
      <c r="J259" s="589"/>
      <c r="K259" s="589"/>
      <c r="L259" s="589"/>
    </row>
    <row r="260" spans="1:12" s="266" customFormat="1" ht="12.75">
      <c r="A260" s="589" t="s">
        <v>433</v>
      </c>
      <c r="B260" s="589"/>
      <c r="C260" s="589"/>
      <c r="D260" s="589"/>
      <c r="E260" s="589"/>
      <c r="F260" s="589"/>
      <c r="G260" s="589"/>
      <c r="H260" s="589"/>
      <c r="I260" s="589"/>
      <c r="J260" s="589"/>
      <c r="K260" s="589"/>
      <c r="L260" s="589"/>
    </row>
    <row r="261" spans="1:12" s="266" customFormat="1" ht="12.75">
      <c r="A261" s="589"/>
      <c r="B261" s="589"/>
      <c r="C261" s="589"/>
      <c r="D261" s="589"/>
      <c r="E261" s="589"/>
      <c r="F261" s="589"/>
      <c r="G261" s="589"/>
      <c r="H261" s="589"/>
      <c r="I261" s="589"/>
      <c r="J261" s="589"/>
      <c r="K261" s="589"/>
      <c r="L261" s="589"/>
    </row>
    <row r="262" spans="1:12" s="265" customFormat="1">
      <c r="A262" s="589" t="s">
        <v>432</v>
      </c>
      <c r="B262" s="589"/>
      <c r="C262" s="589"/>
      <c r="D262" s="589"/>
      <c r="E262" s="589"/>
      <c r="F262" s="589"/>
      <c r="G262" s="589"/>
      <c r="H262" s="589"/>
      <c r="I262" s="589"/>
      <c r="J262" s="589"/>
      <c r="K262" s="589"/>
      <c r="L262" s="589"/>
    </row>
    <row r="263" spans="1:12" s="265" customFormat="1">
      <c r="A263" s="589"/>
      <c r="B263" s="589"/>
      <c r="C263" s="589"/>
      <c r="D263" s="589"/>
      <c r="E263" s="589"/>
      <c r="F263" s="589"/>
      <c r="G263" s="589"/>
      <c r="H263" s="589"/>
      <c r="I263" s="589"/>
      <c r="J263" s="589"/>
      <c r="K263" s="589"/>
      <c r="L263" s="589"/>
    </row>
    <row r="264" spans="1:12" s="265" customFormat="1">
      <c r="A264" s="589" t="s">
        <v>431</v>
      </c>
      <c r="B264" s="589"/>
      <c r="C264" s="589"/>
      <c r="D264" s="589"/>
      <c r="E264" s="589"/>
      <c r="F264" s="589"/>
      <c r="G264" s="589"/>
      <c r="H264" s="589"/>
      <c r="I264" s="589"/>
      <c r="J264" s="589"/>
      <c r="K264" s="589"/>
      <c r="L264" s="589"/>
    </row>
    <row r="265" spans="1:12" s="265" customFormat="1">
      <c r="A265" s="257"/>
      <c r="B265" s="258"/>
      <c r="C265" s="257"/>
      <c r="D265" s="258"/>
      <c r="E265" s="257"/>
      <c r="F265" s="258"/>
      <c r="G265" s="257"/>
      <c r="H265" s="258"/>
      <c r="I265" s="257"/>
      <c r="J265" s="258"/>
      <c r="K265" s="257"/>
      <c r="L265" s="258"/>
    </row>
    <row r="266" spans="1:12" s="265" customFormat="1">
      <c r="A266" s="257"/>
      <c r="B266" s="264"/>
      <c r="C266" s="257"/>
      <c r="D266" s="264"/>
      <c r="E266" s="257"/>
      <c r="F266" s="264"/>
      <c r="G266" s="257"/>
      <c r="H266" s="264"/>
      <c r="I266" s="257"/>
      <c r="J266" s="264"/>
      <c r="K266" s="257"/>
      <c r="L266" s="264"/>
    </row>
    <row r="267" spans="1:12" s="265" customFormat="1">
      <c r="A267" s="257"/>
      <c r="B267" s="258"/>
      <c r="C267" s="257"/>
      <c r="D267" s="258"/>
      <c r="E267" s="257"/>
      <c r="F267" s="258"/>
      <c r="G267" s="257"/>
      <c r="H267" s="258"/>
      <c r="I267" s="257"/>
      <c r="J267" s="258"/>
      <c r="K267" s="257"/>
      <c r="L267" s="258"/>
    </row>
    <row r="268" spans="1:12">
      <c r="A268" s="257"/>
      <c r="B268" s="264"/>
      <c r="C268" s="257"/>
      <c r="D268" s="264"/>
      <c r="E268" s="257"/>
      <c r="F268" s="264"/>
      <c r="G268" s="257"/>
      <c r="H268" s="264"/>
      <c r="I268" s="257"/>
      <c r="J268" s="264"/>
      <c r="K268" s="257"/>
      <c r="L268" s="264"/>
    </row>
    <row r="269" spans="1:12" s="259" customFormat="1">
      <c r="A269" s="595" t="s">
        <v>107</v>
      </c>
      <c r="B269" s="595"/>
      <c r="C269" s="258"/>
      <c r="D269" s="257"/>
      <c r="E269" s="258"/>
      <c r="F269" s="258"/>
      <c r="G269" s="257"/>
      <c r="H269" s="258"/>
      <c r="I269" s="258"/>
      <c r="J269" s="257"/>
      <c r="K269" s="258"/>
      <c r="L269" s="257"/>
    </row>
    <row r="270" spans="1:12" s="259" customFormat="1">
      <c r="A270" s="258"/>
      <c r="B270" s="257"/>
      <c r="C270" s="262"/>
      <c r="D270" s="263"/>
      <c r="E270" s="262"/>
      <c r="F270" s="258"/>
      <c r="G270" s="257"/>
      <c r="H270" s="261"/>
      <c r="I270" s="258"/>
      <c r="J270" s="257"/>
      <c r="K270" s="258"/>
      <c r="L270" s="257"/>
    </row>
    <row r="271" spans="1:12" s="259" customFormat="1" ht="15" customHeight="1">
      <c r="A271" s="258"/>
      <c r="B271" s="257"/>
      <c r="C271" s="588" t="s">
        <v>263</v>
      </c>
      <c r="D271" s="588"/>
      <c r="E271" s="588"/>
      <c r="F271" s="258"/>
      <c r="G271" s="257"/>
      <c r="H271" s="593" t="s">
        <v>430</v>
      </c>
      <c r="I271" s="260"/>
      <c r="J271" s="257"/>
      <c r="K271" s="258"/>
      <c r="L271" s="257"/>
    </row>
    <row r="272" spans="1:12" s="259" customFormat="1">
      <c r="A272" s="258"/>
      <c r="B272" s="257"/>
      <c r="C272" s="258"/>
      <c r="D272" s="257"/>
      <c r="E272" s="258"/>
      <c r="F272" s="258"/>
      <c r="G272" s="257"/>
      <c r="H272" s="594"/>
      <c r="I272" s="260"/>
      <c r="J272" s="257"/>
      <c r="K272" s="258"/>
      <c r="L272" s="257"/>
    </row>
    <row r="273" spans="1:12" s="256" customFormat="1">
      <c r="A273" s="258"/>
      <c r="B273" s="257"/>
      <c r="C273" s="588" t="s">
        <v>139</v>
      </c>
      <c r="D273" s="588"/>
      <c r="E273" s="588"/>
      <c r="F273" s="258"/>
      <c r="G273" s="257"/>
      <c r="H273" s="258"/>
      <c r="I273" s="258"/>
      <c r="J273" s="257"/>
      <c r="K273" s="258"/>
      <c r="L273" s="257"/>
    </row>
    <row r="274" spans="1:12" s="256" customFormat="1">
      <c r="E274" s="254"/>
    </row>
    <row r="275" spans="1:12" s="256" customFormat="1">
      <c r="E275" s="254"/>
    </row>
    <row r="276" spans="1:12" s="256" customFormat="1">
      <c r="E276" s="254"/>
    </row>
    <row r="277" spans="1:12" s="256" customFormat="1">
      <c r="E277" s="254"/>
    </row>
    <row r="278" spans="1:12" s="256" customFormat="1"/>
  </sheetData>
  <mergeCells count="10">
    <mergeCell ref="A5:F5"/>
    <mergeCell ref="C273:E273"/>
    <mergeCell ref="A260:L261"/>
    <mergeCell ref="A262:L263"/>
    <mergeCell ref="A264:L264"/>
    <mergeCell ref="I6:K6"/>
    <mergeCell ref="H271:H272"/>
    <mergeCell ref="A269:B269"/>
    <mergeCell ref="A259:L259"/>
    <mergeCell ref="C271:E271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56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56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1:F256"/>
  </dataValidations>
  <printOptions gridLines="1"/>
  <pageMargins left="0.11810804899387577" right="0.11810804899387577" top="0.354329615048119" bottom="0.354329615048119" header="0.31496062992125984" footer="0.31496062992125984"/>
  <pageSetup scale="6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showGridLines="0" view="pageBreakPreview" zoomScale="80" zoomScaleSheetLayoutView="80" workbookViewId="0">
      <selection activeCell="J9" sqref="J9"/>
    </sheetView>
  </sheetViews>
  <sheetFormatPr defaultColWidth="9.140625"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5">
      <c r="A1" s="73" t="s">
        <v>297</v>
      </c>
      <c r="B1" s="113"/>
      <c r="C1" s="598" t="s">
        <v>109</v>
      </c>
      <c r="D1" s="598"/>
      <c r="E1" s="147"/>
    </row>
    <row r="2" spans="1:5">
      <c r="A2" s="75" t="s">
        <v>140</v>
      </c>
      <c r="B2" s="113"/>
      <c r="C2" s="596" t="str">
        <f>'ფორმა N1'!L2</f>
        <v>01.01.-31.12.2019</v>
      </c>
      <c r="D2" s="597"/>
      <c r="E2" s="147"/>
    </row>
    <row r="3" spans="1:5">
      <c r="A3" s="75"/>
      <c r="B3" s="113"/>
      <c r="C3" s="332"/>
      <c r="D3" s="332"/>
      <c r="E3" s="147"/>
    </row>
    <row r="4" spans="1:5" s="2" customFormat="1">
      <c r="A4" s="76" t="s">
        <v>269</v>
      </c>
      <c r="B4" s="76"/>
      <c r="C4" s="75"/>
      <c r="D4" s="75"/>
      <c r="E4" s="107"/>
    </row>
    <row r="5" spans="1:5" s="2" customFormat="1">
      <c r="A5" s="118" t="str">
        <f>'ფორმა N1'!A5</f>
        <v>მ.პ.გ. ქართული ოცნება დემოკრატიული საქართველო</v>
      </c>
      <c r="B5" s="110"/>
      <c r="C5" s="59"/>
      <c r="D5" s="59"/>
      <c r="E5" s="107"/>
    </row>
    <row r="6" spans="1:5" s="2" customFormat="1">
      <c r="A6" s="76"/>
      <c r="B6" s="76"/>
      <c r="C6" s="75"/>
      <c r="D6" s="75"/>
      <c r="E6" s="107"/>
    </row>
    <row r="7" spans="1:5" s="6" customFormat="1">
      <c r="A7" s="331"/>
      <c r="B7" s="331"/>
      <c r="C7" s="77"/>
      <c r="D7" s="77"/>
      <c r="E7" s="148"/>
    </row>
    <row r="8" spans="1:5" s="6" customFormat="1" ht="30">
      <c r="A8" s="105" t="s">
        <v>64</v>
      </c>
      <c r="B8" s="78" t="s">
        <v>11</v>
      </c>
      <c r="C8" s="78" t="s">
        <v>10</v>
      </c>
      <c r="D8" s="78" t="s">
        <v>9</v>
      </c>
      <c r="E8" s="148"/>
    </row>
    <row r="9" spans="1:5" s="9" customFormat="1" ht="18">
      <c r="A9" s="13">
        <v>1</v>
      </c>
      <c r="B9" s="13" t="s">
        <v>57</v>
      </c>
      <c r="C9" s="81">
        <f>SUM(C10,C14,C54,C57,C58,C59,C76)</f>
        <v>2359492.81</v>
      </c>
      <c r="D9" s="81">
        <f>SUM(D10,D14,D54,D57,D58,D59,D65,D72,D73)</f>
        <v>2360159.0000000005</v>
      </c>
      <c r="E9" s="149"/>
    </row>
    <row r="10" spans="1:5" s="9" customFormat="1" ht="18">
      <c r="A10" s="14">
        <v>1.1000000000000001</v>
      </c>
      <c r="B10" s="14" t="s">
        <v>58</v>
      </c>
      <c r="C10" s="83">
        <f>SUM(C11:C13)</f>
        <v>87528.76999999999</v>
      </c>
      <c r="D10" s="83">
        <f>SUM(D11:D13)</f>
        <v>87528.510000000009</v>
      </c>
      <c r="E10" s="149"/>
    </row>
    <row r="11" spans="1:5" s="9" customFormat="1" ht="16.5" customHeight="1">
      <c r="A11" s="16" t="s">
        <v>30</v>
      </c>
      <c r="B11" s="16" t="s">
        <v>59</v>
      </c>
      <c r="C11" s="34">
        <v>31325</v>
      </c>
      <c r="D11" s="35">
        <v>31325</v>
      </c>
      <c r="E11" s="149"/>
    </row>
    <row r="12" spans="1:5" ht="16.5" customHeight="1">
      <c r="A12" s="16" t="s">
        <v>31</v>
      </c>
      <c r="B12" s="16" t="s">
        <v>0</v>
      </c>
      <c r="C12" s="34"/>
      <c r="D12" s="35"/>
      <c r="E12" s="147"/>
    </row>
    <row r="13" spans="1:5" ht="16.5" customHeight="1">
      <c r="A13" s="365" t="s">
        <v>482</v>
      </c>
      <c r="B13" s="366" t="s">
        <v>484</v>
      </c>
      <c r="C13" s="578">
        <f>56403.77-200</f>
        <v>56203.77</v>
      </c>
      <c r="D13" s="578">
        <f>51141+5062.51</f>
        <v>56203.51</v>
      </c>
      <c r="E13" s="147"/>
    </row>
    <row r="14" spans="1:5">
      <c r="A14" s="14">
        <v>1.2</v>
      </c>
      <c r="B14" s="14" t="s">
        <v>60</v>
      </c>
      <c r="C14" s="83">
        <f>SUM(C15,C18,C30:C33,C36,C37,C44,C45,C46,C47,C48,C52,C53)</f>
        <v>2115854.2999999998</v>
      </c>
      <c r="D14" s="83">
        <f>SUM(D15,D18,D30:D33,D36,D37,D44,D45,D46,D47,D48,D52,D53)</f>
        <v>2115881.35</v>
      </c>
      <c r="E14" s="147"/>
    </row>
    <row r="15" spans="1:5">
      <c r="A15" s="16" t="s">
        <v>32</v>
      </c>
      <c r="B15" s="16" t="s">
        <v>1</v>
      </c>
      <c r="C15" s="82">
        <f>SUM(C16:C17)</f>
        <v>849.6</v>
      </c>
      <c r="D15" s="82">
        <f>SUM(D16:D17)</f>
        <v>849.5</v>
      </c>
      <c r="E15" s="147"/>
    </row>
    <row r="16" spans="1:5" ht="17.25" customHeight="1">
      <c r="A16" s="17" t="s">
        <v>98</v>
      </c>
      <c r="B16" s="17" t="s">
        <v>61</v>
      </c>
      <c r="C16" s="36">
        <v>849.6</v>
      </c>
      <c r="D16" s="37">
        <v>849.5</v>
      </c>
      <c r="E16" s="147"/>
    </row>
    <row r="17" spans="1:5" ht="17.25" customHeight="1">
      <c r="A17" s="17" t="s">
        <v>99</v>
      </c>
      <c r="B17" s="17" t="s">
        <v>62</v>
      </c>
      <c r="C17" s="36"/>
      <c r="D17" s="37"/>
      <c r="E17" s="147"/>
    </row>
    <row r="18" spans="1:5">
      <c r="A18" s="16" t="s">
        <v>33</v>
      </c>
      <c r="B18" s="16" t="s">
        <v>2</v>
      </c>
      <c r="C18" s="82">
        <f>SUM(C19:C24,C29)</f>
        <v>19734</v>
      </c>
      <c r="D18" s="82">
        <f>SUM(D19:D24,D29)</f>
        <v>19734</v>
      </c>
      <c r="E18" s="147"/>
    </row>
    <row r="19" spans="1:5" ht="30">
      <c r="A19" s="17" t="s">
        <v>12</v>
      </c>
      <c r="B19" s="17" t="s">
        <v>245</v>
      </c>
      <c r="C19" s="582">
        <f>19733+1</f>
        <v>19734</v>
      </c>
      <c r="D19" s="582">
        <f>19733+1</f>
        <v>19734</v>
      </c>
      <c r="E19" s="147"/>
    </row>
    <row r="20" spans="1:5">
      <c r="A20" s="17" t="s">
        <v>13</v>
      </c>
      <c r="B20" s="17" t="s">
        <v>14</v>
      </c>
      <c r="C20" s="38"/>
      <c r="D20" s="39"/>
      <c r="E20" s="147"/>
    </row>
    <row r="21" spans="1:5" ht="30">
      <c r="A21" s="17" t="s">
        <v>276</v>
      </c>
      <c r="B21" s="17" t="s">
        <v>22</v>
      </c>
      <c r="C21" s="38"/>
      <c r="D21" s="40"/>
      <c r="E21" s="147"/>
    </row>
    <row r="22" spans="1:5">
      <c r="A22" s="17" t="s">
        <v>277</v>
      </c>
      <c r="B22" s="17" t="s">
        <v>15</v>
      </c>
      <c r="C22" s="38"/>
      <c r="D22" s="40"/>
      <c r="E22" s="147"/>
    </row>
    <row r="23" spans="1:5">
      <c r="A23" s="17" t="s">
        <v>278</v>
      </c>
      <c r="B23" s="17" t="s">
        <v>16</v>
      </c>
      <c r="C23" s="38"/>
      <c r="D23" s="40"/>
      <c r="E23" s="147"/>
    </row>
    <row r="24" spans="1:5">
      <c r="A24" s="17" t="s">
        <v>279</v>
      </c>
      <c r="B24" s="17" t="s">
        <v>17</v>
      </c>
      <c r="C24" s="116">
        <f>SUM(C25:C28)</f>
        <v>0</v>
      </c>
      <c r="D24" s="116">
        <f>SUM(D25:D28)</f>
        <v>0</v>
      </c>
      <c r="E24" s="147"/>
    </row>
    <row r="25" spans="1:5" ht="16.5" customHeight="1">
      <c r="A25" s="18" t="s">
        <v>280</v>
      </c>
      <c r="B25" s="18" t="s">
        <v>18</v>
      </c>
      <c r="C25" s="38"/>
      <c r="D25" s="40"/>
      <c r="E25" s="147"/>
    </row>
    <row r="26" spans="1:5" ht="16.5" customHeight="1">
      <c r="A26" s="18" t="s">
        <v>281</v>
      </c>
      <c r="B26" s="18" t="s">
        <v>19</v>
      </c>
      <c r="C26" s="38"/>
      <c r="D26" s="40"/>
      <c r="E26" s="147"/>
    </row>
    <row r="27" spans="1:5" ht="16.5" customHeight="1">
      <c r="A27" s="18" t="s">
        <v>282</v>
      </c>
      <c r="B27" s="18" t="s">
        <v>20</v>
      </c>
      <c r="C27" s="38"/>
      <c r="D27" s="40"/>
      <c r="E27" s="147"/>
    </row>
    <row r="28" spans="1:5" ht="16.5" customHeight="1">
      <c r="A28" s="18" t="s">
        <v>283</v>
      </c>
      <c r="B28" s="18" t="s">
        <v>23</v>
      </c>
      <c r="C28" s="38"/>
      <c r="D28" s="41"/>
      <c r="E28" s="147"/>
    </row>
    <row r="29" spans="1:5">
      <c r="A29" s="17" t="s">
        <v>284</v>
      </c>
      <c r="B29" s="17" t="s">
        <v>21</v>
      </c>
      <c r="C29" s="38"/>
      <c r="D29" s="41"/>
      <c r="E29" s="147"/>
    </row>
    <row r="30" spans="1:5">
      <c r="A30" s="16" t="s">
        <v>34</v>
      </c>
      <c r="B30" s="16" t="s">
        <v>3</v>
      </c>
      <c r="C30" s="34">
        <f>2666-1</f>
        <v>2665</v>
      </c>
      <c r="D30" s="35">
        <f>2666-1</f>
        <v>2665</v>
      </c>
      <c r="E30" s="147"/>
    </row>
    <row r="31" spans="1:5">
      <c r="A31" s="16" t="s">
        <v>35</v>
      </c>
      <c r="B31" s="16" t="s">
        <v>4</v>
      </c>
      <c r="C31" s="34"/>
      <c r="D31" s="35"/>
      <c r="E31" s="147"/>
    </row>
    <row r="32" spans="1:5">
      <c r="A32" s="16" t="s">
        <v>36</v>
      </c>
      <c r="B32" s="16" t="s">
        <v>5</v>
      </c>
      <c r="C32" s="34"/>
      <c r="D32" s="35"/>
      <c r="E32" s="147"/>
    </row>
    <row r="33" spans="1:5">
      <c r="A33" s="16" t="s">
        <v>37</v>
      </c>
      <c r="B33" s="16" t="s">
        <v>63</v>
      </c>
      <c r="C33" s="82">
        <f>SUM(C34:C35)</f>
        <v>11252</v>
      </c>
      <c r="D33" s="82">
        <f>SUM(D34:D35)</f>
        <v>11252</v>
      </c>
      <c r="E33" s="147"/>
    </row>
    <row r="34" spans="1:5">
      <c r="A34" s="17" t="s">
        <v>285</v>
      </c>
      <c r="B34" s="17" t="s">
        <v>56</v>
      </c>
      <c r="C34" s="34">
        <v>11252</v>
      </c>
      <c r="D34" s="35">
        <v>11252</v>
      </c>
      <c r="E34" s="147"/>
    </row>
    <row r="35" spans="1:5">
      <c r="A35" s="17" t="s">
        <v>286</v>
      </c>
      <c r="B35" s="17" t="s">
        <v>55</v>
      </c>
      <c r="C35" s="34"/>
      <c r="D35" s="35"/>
      <c r="E35" s="147"/>
    </row>
    <row r="36" spans="1:5">
      <c r="A36" s="16" t="s">
        <v>38</v>
      </c>
      <c r="B36" s="16" t="s">
        <v>49</v>
      </c>
      <c r="C36" s="34">
        <v>185.35</v>
      </c>
      <c r="D36" s="35">
        <v>185.35</v>
      </c>
      <c r="E36" s="147"/>
    </row>
    <row r="37" spans="1:5">
      <c r="A37" s="16" t="s">
        <v>39</v>
      </c>
      <c r="B37" s="16" t="s">
        <v>344</v>
      </c>
      <c r="C37" s="82">
        <f>SUM(C38:C43)</f>
        <v>1542276.2</v>
      </c>
      <c r="D37" s="82">
        <f>SUM(D38:D43)</f>
        <v>1543275.45</v>
      </c>
      <c r="E37" s="147"/>
    </row>
    <row r="38" spans="1:5">
      <c r="A38" s="17" t="s">
        <v>341</v>
      </c>
      <c r="B38" s="17" t="s">
        <v>345</v>
      </c>
      <c r="C38" s="34">
        <v>615723</v>
      </c>
      <c r="D38" s="34">
        <v>615723</v>
      </c>
      <c r="E38" s="147"/>
    </row>
    <row r="39" spans="1:5">
      <c r="A39" s="17" t="s">
        <v>342</v>
      </c>
      <c r="B39" s="17" t="s">
        <v>346</v>
      </c>
      <c r="C39" s="34">
        <v>3000</v>
      </c>
      <c r="D39" s="34">
        <v>3000</v>
      </c>
      <c r="E39" s="147"/>
    </row>
    <row r="40" spans="1:5">
      <c r="A40" s="17" t="s">
        <v>343</v>
      </c>
      <c r="B40" s="17" t="s">
        <v>349</v>
      </c>
      <c r="C40" s="34">
        <f>239886.2-186</f>
        <v>239700.2</v>
      </c>
      <c r="D40" s="35">
        <v>240700.2</v>
      </c>
      <c r="E40" s="147"/>
    </row>
    <row r="41" spans="1:5">
      <c r="A41" s="17" t="s">
        <v>348</v>
      </c>
      <c r="B41" s="17" t="s">
        <v>350</v>
      </c>
      <c r="C41" s="34"/>
      <c r="D41" s="35"/>
      <c r="E41" s="147"/>
    </row>
    <row r="42" spans="1:5">
      <c r="A42" s="17" t="s">
        <v>351</v>
      </c>
      <c r="B42" s="17" t="s">
        <v>462</v>
      </c>
      <c r="C42" s="34">
        <v>591569</v>
      </c>
      <c r="D42" s="35">
        <v>591568.69999999995</v>
      </c>
      <c r="E42" s="147"/>
    </row>
    <row r="43" spans="1:5">
      <c r="A43" s="17" t="s">
        <v>463</v>
      </c>
      <c r="B43" s="17" t="s">
        <v>347</v>
      </c>
      <c r="C43" s="34">
        <f>92098+186</f>
        <v>92284</v>
      </c>
      <c r="D43" s="35">
        <v>92283.55</v>
      </c>
      <c r="E43" s="147"/>
    </row>
    <row r="44" spans="1:5" ht="30">
      <c r="A44" s="16" t="s">
        <v>40</v>
      </c>
      <c r="B44" s="16" t="s">
        <v>28</v>
      </c>
      <c r="C44" s="34"/>
      <c r="D44" s="35"/>
      <c r="E44" s="147"/>
    </row>
    <row r="45" spans="1:5">
      <c r="A45" s="16" t="s">
        <v>41</v>
      </c>
      <c r="B45" s="16" t="s">
        <v>24</v>
      </c>
      <c r="C45" s="34">
        <v>1576.25</v>
      </c>
      <c r="D45" s="35">
        <v>1576.25</v>
      </c>
      <c r="E45" s="147"/>
    </row>
    <row r="46" spans="1:5">
      <c r="A46" s="16" t="s">
        <v>42</v>
      </c>
      <c r="B46" s="16" t="s">
        <v>25</v>
      </c>
      <c r="C46" s="34">
        <v>13000</v>
      </c>
      <c r="D46" s="35"/>
      <c r="E46" s="147"/>
    </row>
    <row r="47" spans="1:5">
      <c r="A47" s="16" t="s">
        <v>43</v>
      </c>
      <c r="B47" s="16" t="s">
        <v>26</v>
      </c>
      <c r="C47" s="34"/>
      <c r="D47" s="35"/>
      <c r="E47" s="147"/>
    </row>
    <row r="48" spans="1:5">
      <c r="A48" s="16" t="s">
        <v>44</v>
      </c>
      <c r="B48" s="16" t="s">
        <v>291</v>
      </c>
      <c r="C48" s="82">
        <f>SUM(C49:C51)</f>
        <v>177353.7</v>
      </c>
      <c r="D48" s="82">
        <f>SUM(D49:D51)</f>
        <v>179753.60000000001</v>
      </c>
      <c r="E48" s="147"/>
    </row>
    <row r="49" spans="1:5">
      <c r="A49" s="96" t="s">
        <v>357</v>
      </c>
      <c r="B49" s="96" t="s">
        <v>360</v>
      </c>
      <c r="C49" s="34">
        <v>163570.70000000001</v>
      </c>
      <c r="D49" s="35">
        <v>165970.6</v>
      </c>
      <c r="E49" s="147"/>
    </row>
    <row r="50" spans="1:5">
      <c r="A50" s="96" t="s">
        <v>358</v>
      </c>
      <c r="B50" s="96" t="s">
        <v>359</v>
      </c>
      <c r="C50" s="34">
        <v>13783</v>
      </c>
      <c r="D50" s="35">
        <v>13783</v>
      </c>
      <c r="E50" s="147"/>
    </row>
    <row r="51" spans="1:5">
      <c r="A51" s="96" t="s">
        <v>361</v>
      </c>
      <c r="B51" s="96" t="s">
        <v>362</v>
      </c>
      <c r="C51" s="34"/>
      <c r="D51" s="35"/>
      <c r="E51" s="147"/>
    </row>
    <row r="52" spans="1:5" ht="26.25" customHeight="1">
      <c r="A52" s="16" t="s">
        <v>45</v>
      </c>
      <c r="B52" s="16" t="s">
        <v>29</v>
      </c>
      <c r="C52" s="34"/>
      <c r="D52" s="35"/>
      <c r="E52" s="147"/>
    </row>
    <row r="53" spans="1:5">
      <c r="A53" s="16" t="s">
        <v>46</v>
      </c>
      <c r="B53" s="16" t="s">
        <v>6</v>
      </c>
      <c r="C53" s="34">
        <v>346962.2</v>
      </c>
      <c r="D53" s="35">
        <v>356590.2</v>
      </c>
      <c r="E53" s="147"/>
    </row>
    <row r="54" spans="1:5" ht="30">
      <c r="A54" s="14">
        <v>1.3</v>
      </c>
      <c r="B54" s="86" t="s">
        <v>392</v>
      </c>
      <c r="C54" s="83">
        <f>SUM(C55:C56)</f>
        <v>155680</v>
      </c>
      <c r="D54" s="83">
        <f>SUM(D55:D56)</f>
        <v>156326</v>
      </c>
      <c r="E54" s="147"/>
    </row>
    <row r="55" spans="1:5" ht="30">
      <c r="A55" s="16" t="s">
        <v>50</v>
      </c>
      <c r="B55" s="16" t="s">
        <v>48</v>
      </c>
      <c r="C55" s="34">
        <v>155680</v>
      </c>
      <c r="D55" s="35">
        <v>156326</v>
      </c>
      <c r="E55" s="147"/>
    </row>
    <row r="56" spans="1:5">
      <c r="A56" s="16" t="s">
        <v>51</v>
      </c>
      <c r="B56" s="16" t="s">
        <v>47</v>
      </c>
      <c r="C56" s="34"/>
      <c r="D56" s="35"/>
      <c r="E56" s="147"/>
    </row>
    <row r="57" spans="1:5">
      <c r="A57" s="14">
        <v>1.4</v>
      </c>
      <c r="B57" s="14" t="s">
        <v>394</v>
      </c>
      <c r="C57" s="34"/>
      <c r="D57" s="35"/>
      <c r="E57" s="147"/>
    </row>
    <row r="58" spans="1:5">
      <c r="A58" s="14">
        <v>1.5</v>
      </c>
      <c r="B58" s="14" t="s">
        <v>7</v>
      </c>
      <c r="C58" s="38"/>
      <c r="D58" s="40"/>
      <c r="E58" s="147"/>
    </row>
    <row r="59" spans="1:5">
      <c r="A59" s="14">
        <v>1.6</v>
      </c>
      <c r="B59" s="45" t="s">
        <v>8</v>
      </c>
      <c r="C59" s="83">
        <f>SUM(C60:C64)</f>
        <v>429.74</v>
      </c>
      <c r="D59" s="83">
        <f>SUM(D60:D64)</f>
        <v>423.14</v>
      </c>
      <c r="E59" s="147"/>
    </row>
    <row r="60" spans="1:5">
      <c r="A60" s="16" t="s">
        <v>292</v>
      </c>
      <c r="B60" s="46" t="s">
        <v>52</v>
      </c>
      <c r="C60" s="38"/>
      <c r="D60" s="40"/>
      <c r="E60" s="147"/>
    </row>
    <row r="61" spans="1:5" ht="30">
      <c r="A61" s="16" t="s">
        <v>293</v>
      </c>
      <c r="B61" s="46" t="s">
        <v>54</v>
      </c>
      <c r="C61" s="38"/>
      <c r="D61" s="40"/>
      <c r="E61" s="147"/>
    </row>
    <row r="62" spans="1:5">
      <c r="A62" s="16" t="s">
        <v>294</v>
      </c>
      <c r="B62" s="46" t="s">
        <v>53</v>
      </c>
      <c r="C62" s="40"/>
      <c r="D62" s="40"/>
      <c r="E62" s="147"/>
    </row>
    <row r="63" spans="1:5">
      <c r="A63" s="16" t="s">
        <v>295</v>
      </c>
      <c r="B63" s="46" t="s">
        <v>27</v>
      </c>
      <c r="C63" s="38"/>
      <c r="D63" s="40"/>
      <c r="E63" s="147"/>
    </row>
    <row r="64" spans="1:5">
      <c r="A64" s="16" t="s">
        <v>323</v>
      </c>
      <c r="B64" s="194" t="s">
        <v>324</v>
      </c>
      <c r="C64" s="38">
        <v>429.74</v>
      </c>
      <c r="D64" s="195">
        <v>423.14</v>
      </c>
      <c r="E64" s="147"/>
    </row>
    <row r="65" spans="1:5">
      <c r="A65" s="13">
        <v>2</v>
      </c>
      <c r="B65" s="47" t="s">
        <v>106</v>
      </c>
      <c r="C65" s="247"/>
      <c r="D65" s="117">
        <f>SUM(D66:D71)</f>
        <v>0</v>
      </c>
      <c r="E65" s="147"/>
    </row>
    <row r="66" spans="1:5">
      <c r="A66" s="15">
        <v>2.1</v>
      </c>
      <c r="B66" s="48" t="s">
        <v>100</v>
      </c>
      <c r="C66" s="247"/>
      <c r="D66" s="42"/>
      <c r="E66" s="147"/>
    </row>
    <row r="67" spans="1:5">
      <c r="A67" s="15">
        <v>2.2000000000000002</v>
      </c>
      <c r="B67" s="48" t="s">
        <v>104</v>
      </c>
      <c r="C67" s="249"/>
      <c r="D67" s="43"/>
      <c r="E67" s="147"/>
    </row>
    <row r="68" spans="1:5">
      <c r="A68" s="15">
        <v>2.2999999999999998</v>
      </c>
      <c r="B68" s="48" t="s">
        <v>103</v>
      </c>
      <c r="C68" s="249"/>
      <c r="D68" s="43"/>
      <c r="E68" s="147"/>
    </row>
    <row r="69" spans="1:5">
      <c r="A69" s="15">
        <v>2.4</v>
      </c>
      <c r="B69" s="48" t="s">
        <v>105</v>
      </c>
      <c r="C69" s="249"/>
      <c r="D69" s="43"/>
      <c r="E69" s="147"/>
    </row>
    <row r="70" spans="1:5">
      <c r="A70" s="15">
        <v>2.5</v>
      </c>
      <c r="B70" s="48" t="s">
        <v>101</v>
      </c>
      <c r="C70" s="249"/>
      <c r="D70" s="43"/>
      <c r="E70" s="147"/>
    </row>
    <row r="71" spans="1:5">
      <c r="A71" s="15">
        <v>2.6</v>
      </c>
      <c r="B71" s="48" t="s">
        <v>102</v>
      </c>
      <c r="C71" s="249"/>
      <c r="D71" s="43"/>
      <c r="E71" s="147"/>
    </row>
    <row r="72" spans="1:5" s="2" customFormat="1">
      <c r="A72" s="13">
        <v>3</v>
      </c>
      <c r="B72" s="245" t="s">
        <v>417</v>
      </c>
      <c r="C72" s="248"/>
      <c r="D72" s="246"/>
      <c r="E72" s="104"/>
    </row>
    <row r="73" spans="1:5" s="2" customFormat="1">
      <c r="A73" s="13">
        <v>4</v>
      </c>
      <c r="B73" s="13" t="s">
        <v>247</v>
      </c>
      <c r="C73" s="248">
        <f>SUM(C74:C75)</f>
        <v>0</v>
      </c>
      <c r="D73" s="84">
        <f>SUM(D74:D75)</f>
        <v>0</v>
      </c>
      <c r="E73" s="104"/>
    </row>
    <row r="74" spans="1:5" s="2" customFormat="1">
      <c r="A74" s="15">
        <v>4.0999999999999996</v>
      </c>
      <c r="B74" s="15" t="s">
        <v>248</v>
      </c>
      <c r="C74" s="8"/>
      <c r="D74" s="8"/>
      <c r="E74" s="104"/>
    </row>
    <row r="75" spans="1:5" s="2" customFormat="1">
      <c r="A75" s="15">
        <v>4.2</v>
      </c>
      <c r="B75" s="15" t="s">
        <v>249</v>
      </c>
      <c r="C75" s="8"/>
      <c r="D75" s="8"/>
      <c r="E75" s="104"/>
    </row>
    <row r="76" spans="1:5" s="2" customFormat="1">
      <c r="A76" s="13">
        <v>5</v>
      </c>
      <c r="B76" s="244" t="s">
        <v>274</v>
      </c>
      <c r="C76" s="8"/>
      <c r="D76" s="84"/>
      <c r="E76" s="104"/>
    </row>
    <row r="77" spans="1:5" s="2" customFormat="1">
      <c r="A77" s="339"/>
      <c r="B77" s="339"/>
      <c r="C77" s="12"/>
      <c r="D77" s="12"/>
      <c r="E77" s="104"/>
    </row>
    <row r="78" spans="1:5" s="2" customFormat="1">
      <c r="A78" s="601" t="s">
        <v>464</v>
      </c>
      <c r="B78" s="601"/>
      <c r="C78" s="601"/>
      <c r="D78" s="601"/>
      <c r="E78" s="104"/>
    </row>
    <row r="79" spans="1:5" s="2" customFormat="1">
      <c r="A79" s="339"/>
      <c r="B79" s="339"/>
      <c r="C79" s="12"/>
      <c r="D79" s="12"/>
      <c r="E79" s="104"/>
    </row>
    <row r="80" spans="1:5" s="23" customFormat="1" ht="12.75"/>
    <row r="81" spans="1:6" s="2" customFormat="1">
      <c r="A81" s="68" t="s">
        <v>107</v>
      </c>
      <c r="E81" s="5"/>
    </row>
    <row r="82" spans="1:6" s="2" customFormat="1">
      <c r="E82"/>
      <c r="F82"/>
    </row>
    <row r="83" spans="1:6" s="2" customFormat="1">
      <c r="D83" s="12"/>
      <c r="E83"/>
      <c r="F83"/>
    </row>
    <row r="84" spans="1:6" s="2" customFormat="1">
      <c r="A84"/>
      <c r="B84" s="44" t="s">
        <v>465</v>
      </c>
      <c r="D84" s="12"/>
      <c r="E84"/>
      <c r="F84"/>
    </row>
    <row r="85" spans="1:6" s="2" customFormat="1">
      <c r="A85"/>
      <c r="B85" s="609" t="s">
        <v>466</v>
      </c>
      <c r="C85" s="609"/>
      <c r="D85" s="609"/>
      <c r="E85"/>
      <c r="F85"/>
    </row>
    <row r="86" spans="1:6" customFormat="1" ht="12.75">
      <c r="B86" s="65" t="s">
        <v>467</v>
      </c>
    </row>
    <row r="87" spans="1:6" s="2" customFormat="1">
      <c r="A87" s="11"/>
      <c r="B87" s="609" t="s">
        <v>468</v>
      </c>
      <c r="C87" s="609"/>
      <c r="D87" s="609"/>
    </row>
    <row r="88" spans="1:6" s="23" customFormat="1" ht="12.75"/>
    <row r="89" spans="1:6" s="23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showGridLines="0" view="pageBreakPreview" zoomScale="80" zoomScaleNormal="100" zoomScaleSheetLayoutView="80" workbookViewId="0">
      <selection activeCell="I12" sqref="I12"/>
    </sheetView>
  </sheetViews>
  <sheetFormatPr defaultColWidth="9.140625"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9" s="6" customFormat="1">
      <c r="A1" s="73" t="s">
        <v>320</v>
      </c>
      <c r="B1" s="76"/>
      <c r="C1" s="598" t="s">
        <v>109</v>
      </c>
      <c r="D1" s="598"/>
      <c r="E1" s="90"/>
    </row>
    <row r="2" spans="1:9" s="6" customFormat="1">
      <c r="A2" s="73" t="s">
        <v>314</v>
      </c>
      <c r="B2" s="76"/>
      <c r="C2" s="596" t="str">
        <f>'ფორმა N1'!L2</f>
        <v>01.01.-31.12.2019</v>
      </c>
      <c r="D2" s="596"/>
      <c r="E2" s="90"/>
    </row>
    <row r="3" spans="1:9" s="6" customFormat="1">
      <c r="A3" s="75" t="s">
        <v>140</v>
      </c>
      <c r="B3" s="73"/>
      <c r="C3" s="159"/>
      <c r="D3" s="159"/>
      <c r="E3" s="90"/>
    </row>
    <row r="4" spans="1:9" s="6" customFormat="1">
      <c r="A4" s="75"/>
      <c r="B4" s="75"/>
      <c r="C4" s="159"/>
      <c r="D4" s="159"/>
      <c r="E4" s="90"/>
    </row>
    <row r="5" spans="1:9">
      <c r="A5" s="76" t="str">
        <f>'ფორმა N2'!A4</f>
        <v>ანგარიშვალდებული პირის დასახელება:</v>
      </c>
      <c r="B5" s="76"/>
      <c r="C5" s="75"/>
      <c r="D5" s="75"/>
      <c r="E5" s="91"/>
    </row>
    <row r="6" spans="1:9">
      <c r="A6" s="390" t="str">
        <f>'ფორმა N1'!A5</f>
        <v>მ.პ.გ. ქართული ოცნება დემოკრატიული საქართველო</v>
      </c>
      <c r="B6" s="79"/>
      <c r="C6" s="80"/>
      <c r="D6" s="80"/>
      <c r="E6" s="91"/>
    </row>
    <row r="7" spans="1:9">
      <c r="A7" s="76"/>
      <c r="B7" s="76"/>
      <c r="C7" s="75"/>
      <c r="D7" s="75"/>
      <c r="E7" s="91"/>
    </row>
    <row r="8" spans="1:9" s="6" customFormat="1">
      <c r="A8" s="158"/>
      <c r="B8" s="158"/>
      <c r="C8" s="77"/>
      <c r="D8" s="77"/>
      <c r="E8" s="90"/>
    </row>
    <row r="9" spans="1:9" s="6" customFormat="1" ht="30">
      <c r="A9" s="88" t="s">
        <v>64</v>
      </c>
      <c r="B9" s="88" t="s">
        <v>319</v>
      </c>
      <c r="C9" s="78" t="s">
        <v>10</v>
      </c>
      <c r="D9" s="78" t="s">
        <v>9</v>
      </c>
      <c r="E9" s="90"/>
    </row>
    <row r="10" spans="1:9" s="9" customFormat="1" ht="18">
      <c r="A10" s="97" t="s">
        <v>315</v>
      </c>
      <c r="B10" s="86"/>
      <c r="C10" s="4"/>
      <c r="D10" s="4"/>
      <c r="E10" s="92"/>
      <c r="G10" s="570"/>
    </row>
    <row r="11" spans="1:9" s="10" customFormat="1" ht="30">
      <c r="A11" s="97" t="s">
        <v>317</v>
      </c>
      <c r="B11" s="97" t="s">
        <v>1438</v>
      </c>
      <c r="C11" s="407">
        <f>338427+1593</f>
        <v>340020</v>
      </c>
      <c r="D11" s="407">
        <v>338039</v>
      </c>
      <c r="E11" s="93"/>
      <c r="G11" s="67"/>
      <c r="I11" s="67"/>
    </row>
    <row r="12" spans="1:9" s="10" customFormat="1" ht="30">
      <c r="A12" s="97" t="s">
        <v>318</v>
      </c>
      <c r="B12" s="97" t="s">
        <v>1439</v>
      </c>
      <c r="C12" s="407">
        <v>3687</v>
      </c>
      <c r="D12" s="407">
        <v>3687.4</v>
      </c>
      <c r="E12" s="93"/>
    </row>
    <row r="13" spans="1:9" s="10" customFormat="1" ht="30">
      <c r="A13" s="97" t="s">
        <v>5844</v>
      </c>
      <c r="B13" s="97" t="s">
        <v>1263</v>
      </c>
      <c r="C13" s="407">
        <v>1996</v>
      </c>
      <c r="D13" s="407">
        <v>1996</v>
      </c>
      <c r="E13" s="93"/>
    </row>
    <row r="14" spans="1:9" s="10" customFormat="1" ht="30">
      <c r="A14" s="97" t="s">
        <v>5845</v>
      </c>
      <c r="B14" s="97" t="s">
        <v>1440</v>
      </c>
      <c r="C14" s="407">
        <v>390.32000000000005</v>
      </c>
      <c r="D14" s="407">
        <v>390.32</v>
      </c>
      <c r="E14" s="93"/>
    </row>
    <row r="15" spans="1:9" s="10" customFormat="1" ht="30">
      <c r="A15" s="97" t="s">
        <v>5846</v>
      </c>
      <c r="B15" s="97" t="s">
        <v>1441</v>
      </c>
      <c r="C15" s="407">
        <v>868.68</v>
      </c>
      <c r="D15" s="407">
        <v>868.68</v>
      </c>
      <c r="E15" s="93"/>
    </row>
    <row r="16" spans="1:9" s="10" customFormat="1" ht="30">
      <c r="A16" s="97" t="s">
        <v>5847</v>
      </c>
      <c r="B16" s="97" t="s">
        <v>1442</v>
      </c>
      <c r="C16" s="407"/>
      <c r="D16" s="407">
        <v>11600.84</v>
      </c>
      <c r="E16" s="93"/>
    </row>
    <row r="17" spans="1:9" s="10" customFormat="1" ht="27" customHeight="1">
      <c r="A17" s="97" t="s">
        <v>5849</v>
      </c>
      <c r="B17" s="97" t="s">
        <v>1443</v>
      </c>
      <c r="C17" s="407"/>
      <c r="D17" s="407">
        <v>7.82</v>
      </c>
      <c r="E17" s="93"/>
    </row>
    <row r="18" spans="1:9" s="10" customFormat="1" ht="30" customHeight="1">
      <c r="A18" s="97"/>
      <c r="B18" s="97"/>
      <c r="C18" s="407"/>
      <c r="D18" s="407"/>
      <c r="E18" s="93"/>
    </row>
    <row r="19" spans="1:9" s="3" customFormat="1">
      <c r="A19" s="87"/>
      <c r="B19" s="87"/>
      <c r="C19" s="4"/>
      <c r="D19" s="4"/>
      <c r="E19" s="94"/>
    </row>
    <row r="20" spans="1:9">
      <c r="A20" s="98"/>
      <c r="B20" s="98" t="s">
        <v>321</v>
      </c>
      <c r="C20" s="85">
        <f>SUM(C10:C19)</f>
        <v>346962</v>
      </c>
      <c r="D20" s="85">
        <f>SUM(D10:D19)</f>
        <v>356590.06000000006</v>
      </c>
      <c r="E20" s="95"/>
      <c r="H20" s="510"/>
    </row>
    <row r="21" spans="1:9">
      <c r="A21" s="44"/>
      <c r="B21" s="44"/>
    </row>
    <row r="22" spans="1:9">
      <c r="A22" s="2" t="s">
        <v>401</v>
      </c>
      <c r="E22" s="5"/>
    </row>
    <row r="23" spans="1:9">
      <c r="A23" s="2" t="s">
        <v>396</v>
      </c>
    </row>
    <row r="24" spans="1:9">
      <c r="A24" s="193" t="s">
        <v>397</v>
      </c>
    </row>
    <row r="25" spans="1:9">
      <c r="A25" s="193"/>
    </row>
    <row r="26" spans="1:9">
      <c r="A26" s="193" t="s">
        <v>338</v>
      </c>
    </row>
    <row r="27" spans="1:9" s="23" customFormat="1" ht="12.75"/>
    <row r="28" spans="1:9">
      <c r="A28" s="68" t="s">
        <v>107</v>
      </c>
      <c r="E28" s="5"/>
    </row>
    <row r="29" spans="1:9">
      <c r="E29"/>
      <c r="F29"/>
      <c r="G29"/>
      <c r="H29"/>
      <c r="I29"/>
    </row>
    <row r="30" spans="1:9">
      <c r="D30" s="12"/>
      <c r="E30"/>
      <c r="F30"/>
      <c r="G30"/>
      <c r="H30"/>
      <c r="I30"/>
    </row>
    <row r="31" spans="1:9">
      <c r="A31" s="68"/>
      <c r="B31" s="68" t="s">
        <v>266</v>
      </c>
      <c r="D31" s="12"/>
      <c r="E31"/>
      <c r="F31"/>
      <c r="G31"/>
      <c r="H31"/>
      <c r="I31"/>
    </row>
    <row r="32" spans="1:9">
      <c r="B32" s="2" t="s">
        <v>265</v>
      </c>
      <c r="D32" s="12"/>
      <c r="E32"/>
      <c r="F32"/>
      <c r="G32"/>
      <c r="H32"/>
      <c r="I32"/>
    </row>
    <row r="33" spans="1:2" customFormat="1" ht="12.75">
      <c r="A33" s="65"/>
      <c r="B33" s="65" t="s">
        <v>139</v>
      </c>
    </row>
    <row r="34" spans="1:2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view="pageBreakPreview" zoomScale="80" zoomScaleSheetLayoutView="80" workbookViewId="0">
      <selection activeCell="F13" sqref="F13"/>
    </sheetView>
  </sheetViews>
  <sheetFormatPr defaultColWidth="9.140625" defaultRowHeight="12.75"/>
  <cols>
    <col min="1" max="1" width="5.42578125" style="183" customWidth="1"/>
    <col min="2" max="2" width="20.85546875" style="183" customWidth="1"/>
    <col min="3" max="3" width="26" style="183" customWidth="1"/>
    <col min="4" max="4" width="17" style="183" customWidth="1"/>
    <col min="5" max="5" width="18.140625" style="183" customWidth="1"/>
    <col min="6" max="6" width="14.7109375" style="183" customWidth="1"/>
    <col min="7" max="7" width="15.5703125" style="183" customWidth="1"/>
    <col min="8" max="8" width="14.7109375" style="183" customWidth="1"/>
    <col min="9" max="9" width="29.7109375" style="183" customWidth="1"/>
    <col min="10" max="10" width="0" style="183" hidden="1" customWidth="1"/>
    <col min="11" max="16384" width="9.140625" style="183"/>
  </cols>
  <sheetData>
    <row r="1" spans="1:10" ht="15">
      <c r="A1" s="73" t="s">
        <v>439</v>
      </c>
      <c r="B1" s="73"/>
      <c r="C1" s="76"/>
      <c r="D1" s="76"/>
      <c r="E1" s="76"/>
      <c r="F1" s="76"/>
      <c r="G1" s="253"/>
      <c r="H1" s="253"/>
      <c r="I1" s="598" t="s">
        <v>109</v>
      </c>
      <c r="J1" s="598"/>
    </row>
    <row r="2" spans="1:10" ht="15">
      <c r="A2" s="75" t="s">
        <v>140</v>
      </c>
      <c r="B2" s="73"/>
      <c r="C2" s="76"/>
      <c r="D2" s="76"/>
      <c r="E2" s="76"/>
      <c r="F2" s="76"/>
      <c r="G2" s="253"/>
      <c r="H2" s="253"/>
      <c r="I2" s="596" t="str">
        <f>'ფორმა N1'!L2</f>
        <v>01.01.-31.12.2019</v>
      </c>
      <c r="J2" s="596"/>
    </row>
    <row r="3" spans="1:10" ht="15">
      <c r="A3" s="75"/>
      <c r="B3" s="75"/>
      <c r="C3" s="73"/>
      <c r="D3" s="73"/>
      <c r="E3" s="73"/>
      <c r="F3" s="73"/>
      <c r="G3" s="253"/>
      <c r="H3" s="253"/>
      <c r="I3" s="253"/>
    </row>
    <row r="4" spans="1:10" ht="15">
      <c r="A4" s="76" t="s">
        <v>269</v>
      </c>
      <c r="B4" s="76"/>
      <c r="C4" s="76"/>
      <c r="D4" s="76"/>
      <c r="E4" s="76"/>
      <c r="F4" s="76"/>
      <c r="G4" s="75"/>
      <c r="H4" s="75"/>
      <c r="I4" s="75"/>
    </row>
    <row r="5" spans="1:10" ht="15">
      <c r="A5" s="390" t="str">
        <f>'ფორმა N1'!A5</f>
        <v>მ.პ.გ. ქართული ოცნება დემოკრატიული საქართველო</v>
      </c>
      <c r="B5" s="79"/>
      <c r="C5" s="79"/>
      <c r="D5" s="79"/>
      <c r="E5" s="79"/>
      <c r="F5" s="79"/>
      <c r="G5" s="80"/>
      <c r="H5" s="80"/>
      <c r="I5" s="80"/>
    </row>
    <row r="6" spans="1:10" ht="15">
      <c r="A6" s="76"/>
      <c r="B6" s="76"/>
      <c r="C6" s="76"/>
      <c r="D6" s="76"/>
      <c r="E6" s="76"/>
      <c r="F6" s="76"/>
      <c r="G6" s="75"/>
      <c r="H6" s="75"/>
      <c r="I6" s="75"/>
    </row>
    <row r="7" spans="1:10" ht="15">
      <c r="A7" s="252"/>
      <c r="B7" s="252"/>
      <c r="C7" s="252"/>
      <c r="D7" s="252"/>
      <c r="E7" s="252"/>
      <c r="F7" s="252"/>
      <c r="G7" s="77"/>
      <c r="H7" s="77"/>
      <c r="I7" s="77"/>
    </row>
    <row r="8" spans="1:10" ht="45">
      <c r="A8" s="89" t="s">
        <v>64</v>
      </c>
      <c r="B8" s="89" t="s">
        <v>326</v>
      </c>
      <c r="C8" s="89" t="s">
        <v>327</v>
      </c>
      <c r="D8" s="89" t="s">
        <v>227</v>
      </c>
      <c r="E8" s="89" t="s">
        <v>331</v>
      </c>
      <c r="F8" s="89" t="s">
        <v>335</v>
      </c>
      <c r="G8" s="78" t="s">
        <v>10</v>
      </c>
      <c r="H8" s="78" t="s">
        <v>9</v>
      </c>
      <c r="I8" s="78" t="s">
        <v>376</v>
      </c>
      <c r="J8" s="210" t="s">
        <v>334</v>
      </c>
    </row>
    <row r="9" spans="1:10" ht="15">
      <c r="A9" s="97">
        <v>1</v>
      </c>
      <c r="B9" s="97" t="s">
        <v>1265</v>
      </c>
      <c r="C9" s="97" t="s">
        <v>1266</v>
      </c>
      <c r="D9" s="97" t="s">
        <v>1267</v>
      </c>
      <c r="E9" s="97" t="s">
        <v>1268</v>
      </c>
      <c r="F9" s="97" t="s">
        <v>334</v>
      </c>
      <c r="G9" s="407">
        <f>7550+5000</f>
        <v>12550</v>
      </c>
      <c r="H9" s="407">
        <f>7550+5000</f>
        <v>12550</v>
      </c>
      <c r="I9" s="407">
        <v>2500</v>
      </c>
      <c r="J9" s="210" t="s">
        <v>0</v>
      </c>
    </row>
    <row r="10" spans="1:10" ht="15">
      <c r="A10" s="97">
        <v>2</v>
      </c>
      <c r="B10" s="97" t="s">
        <v>1269</v>
      </c>
      <c r="C10" s="97" t="s">
        <v>1270</v>
      </c>
      <c r="D10" s="97" t="s">
        <v>1271</v>
      </c>
      <c r="E10" s="97" t="s">
        <v>1272</v>
      </c>
      <c r="F10" s="97" t="s">
        <v>334</v>
      </c>
      <c r="G10" s="407">
        <f>2500+3775</f>
        <v>6275</v>
      </c>
      <c r="H10" s="407">
        <f>3775+2500</f>
        <v>6275</v>
      </c>
      <c r="I10" s="407">
        <f>750+500</f>
        <v>1250</v>
      </c>
    </row>
    <row r="11" spans="1:10" ht="45">
      <c r="A11" s="97">
        <v>3</v>
      </c>
      <c r="B11" s="97" t="s">
        <v>1277</v>
      </c>
      <c r="C11" s="97" t="s">
        <v>1278</v>
      </c>
      <c r="D11" s="97" t="s">
        <v>1279</v>
      </c>
      <c r="E11" s="97" t="s">
        <v>1280</v>
      </c>
      <c r="F11" s="97" t="s">
        <v>334</v>
      </c>
      <c r="G11" s="407">
        <f>7500+5000</f>
        <v>12500</v>
      </c>
      <c r="H11" s="407">
        <f>7500+5000</f>
        <v>12500</v>
      </c>
      <c r="I11" s="407">
        <v>2500</v>
      </c>
    </row>
    <row r="12" spans="1:10" ht="15">
      <c r="A12" s="97">
        <v>4</v>
      </c>
      <c r="B12" s="86"/>
      <c r="C12" s="86"/>
      <c r="D12" s="86"/>
      <c r="E12" s="86"/>
      <c r="F12" s="97"/>
      <c r="G12" s="4"/>
      <c r="H12" s="4"/>
      <c r="I12" s="4"/>
    </row>
    <row r="13" spans="1:10" ht="15">
      <c r="A13" s="97">
        <v>5</v>
      </c>
      <c r="B13" s="86"/>
      <c r="C13" s="86"/>
      <c r="D13" s="86"/>
      <c r="E13" s="86"/>
      <c r="F13" s="97"/>
      <c r="G13" s="4"/>
      <c r="H13" s="4"/>
      <c r="I13" s="4"/>
    </row>
    <row r="14" spans="1:10" ht="15">
      <c r="A14" s="97">
        <v>6</v>
      </c>
      <c r="B14" s="86"/>
      <c r="C14" s="86"/>
      <c r="D14" s="86"/>
      <c r="E14" s="86"/>
      <c r="F14" s="97"/>
      <c r="G14" s="4"/>
      <c r="H14" s="4"/>
      <c r="I14" s="4"/>
    </row>
    <row r="15" spans="1:10" ht="15">
      <c r="A15" s="97">
        <v>7</v>
      </c>
      <c r="B15" s="86"/>
      <c r="C15" s="86"/>
      <c r="D15" s="86"/>
      <c r="E15" s="86"/>
      <c r="F15" s="97"/>
      <c r="G15" s="4"/>
      <c r="H15" s="4"/>
      <c r="I15" s="4"/>
    </row>
    <row r="16" spans="1:10" ht="15">
      <c r="A16" s="97">
        <v>8</v>
      </c>
      <c r="B16" s="86"/>
      <c r="C16" s="86"/>
      <c r="D16" s="86"/>
      <c r="E16" s="86"/>
      <c r="F16" s="97"/>
      <c r="G16" s="4"/>
      <c r="H16" s="4"/>
      <c r="I16" s="4"/>
    </row>
    <row r="17" spans="1:9" ht="15">
      <c r="A17" s="97">
        <v>9</v>
      </c>
      <c r="B17" s="86"/>
      <c r="C17" s="86"/>
      <c r="D17" s="86"/>
      <c r="E17" s="86"/>
      <c r="F17" s="97"/>
      <c r="G17" s="4"/>
      <c r="H17" s="4"/>
      <c r="I17" s="4"/>
    </row>
    <row r="18" spans="1:9" ht="15">
      <c r="A18" s="97">
        <v>10</v>
      </c>
      <c r="B18" s="86"/>
      <c r="C18" s="86"/>
      <c r="D18" s="86"/>
      <c r="E18" s="86"/>
      <c r="F18" s="97"/>
      <c r="G18" s="4"/>
      <c r="H18" s="4"/>
      <c r="I18" s="4"/>
    </row>
    <row r="19" spans="1:9" ht="15">
      <c r="A19" s="86" t="s">
        <v>271</v>
      </c>
      <c r="B19" s="86"/>
      <c r="C19" s="86"/>
      <c r="D19" s="86"/>
      <c r="E19" s="86"/>
      <c r="F19" s="97"/>
      <c r="G19" s="4"/>
      <c r="H19" s="4"/>
      <c r="I19" s="4"/>
    </row>
    <row r="20" spans="1:9" ht="15">
      <c r="A20" s="86"/>
      <c r="B20" s="98"/>
      <c r="C20" s="98"/>
      <c r="D20" s="98"/>
      <c r="E20" s="98"/>
      <c r="F20" s="86" t="s">
        <v>422</v>
      </c>
      <c r="G20" s="85">
        <f>SUM(G9:G19)</f>
        <v>31325</v>
      </c>
      <c r="H20" s="85">
        <f>SUM(H9:H19)</f>
        <v>31325</v>
      </c>
      <c r="I20" s="85">
        <f>SUM(I9:I19)</f>
        <v>6250</v>
      </c>
    </row>
    <row r="21" spans="1:9" ht="15">
      <c r="A21" s="208"/>
      <c r="B21" s="208"/>
      <c r="C21" s="208"/>
      <c r="D21" s="208"/>
      <c r="E21" s="208"/>
      <c r="F21" s="208"/>
      <c r="G21" s="208"/>
      <c r="H21" s="182"/>
      <c r="I21" s="182"/>
    </row>
    <row r="22" spans="1:9" ht="15">
      <c r="A22" s="209" t="s">
        <v>440</v>
      </c>
      <c r="B22" s="209"/>
      <c r="C22" s="208"/>
      <c r="D22" s="208"/>
      <c r="E22" s="208"/>
      <c r="F22" s="208"/>
      <c r="G22" s="208"/>
      <c r="H22" s="182"/>
      <c r="I22" s="182"/>
    </row>
    <row r="23" spans="1:9" ht="15">
      <c r="A23" s="209"/>
      <c r="B23" s="209"/>
      <c r="C23" s="208"/>
      <c r="D23" s="208"/>
      <c r="E23" s="208"/>
      <c r="F23" s="208"/>
      <c r="G23" s="208"/>
      <c r="H23" s="182"/>
      <c r="I23" s="182"/>
    </row>
    <row r="24" spans="1:9" ht="15">
      <c r="A24" s="209"/>
      <c r="B24" s="209"/>
      <c r="C24" s="182"/>
      <c r="D24" s="182"/>
      <c r="E24" s="182"/>
      <c r="F24" s="182"/>
      <c r="G24" s="182"/>
      <c r="H24" s="182"/>
      <c r="I24" s="182"/>
    </row>
    <row r="25" spans="1:9" ht="15">
      <c r="A25" s="209"/>
      <c r="B25" s="209"/>
      <c r="C25" s="182"/>
      <c r="D25" s="182"/>
      <c r="E25" s="182"/>
      <c r="F25" s="182"/>
      <c r="G25" s="182"/>
      <c r="H25" s="182"/>
      <c r="I25" s="182"/>
    </row>
    <row r="26" spans="1:9">
      <c r="A26" s="205"/>
      <c r="B26" s="205"/>
      <c r="C26" s="205"/>
      <c r="D26" s="205"/>
      <c r="E26" s="205"/>
      <c r="F26" s="205"/>
      <c r="G26" s="205"/>
      <c r="H26" s="205"/>
      <c r="I26" s="205"/>
    </row>
    <row r="27" spans="1:9" ht="15">
      <c r="A27" s="188" t="s">
        <v>107</v>
      </c>
      <c r="B27" s="188"/>
      <c r="C27" s="182"/>
      <c r="D27" s="182"/>
      <c r="E27" s="182"/>
      <c r="F27" s="182"/>
      <c r="G27" s="182"/>
      <c r="H27" s="182"/>
      <c r="I27" s="182"/>
    </row>
    <row r="28" spans="1:9" ht="15">
      <c r="A28" s="182"/>
      <c r="B28" s="182"/>
      <c r="C28" s="182"/>
      <c r="D28" s="182"/>
      <c r="E28" s="182"/>
      <c r="F28" s="182"/>
      <c r="G28" s="182"/>
      <c r="H28" s="182"/>
      <c r="I28" s="182"/>
    </row>
    <row r="29" spans="1:9" ht="15">
      <c r="A29" s="182"/>
      <c r="B29" s="182"/>
      <c r="C29" s="182"/>
      <c r="D29" s="182"/>
      <c r="E29" s="186"/>
      <c r="F29" s="186"/>
      <c r="G29" s="186"/>
      <c r="H29" s="182"/>
      <c r="I29" s="182"/>
    </row>
    <row r="30" spans="1:9" ht="15">
      <c r="A30" s="188"/>
      <c r="B30" s="188"/>
      <c r="C30" s="188" t="s">
        <v>375</v>
      </c>
      <c r="D30" s="188"/>
      <c r="E30" s="188"/>
      <c r="F30" s="188"/>
      <c r="G30" s="188"/>
      <c r="H30" s="182"/>
      <c r="I30" s="182"/>
    </row>
    <row r="31" spans="1:9" ht="15">
      <c r="A31" s="182"/>
      <c r="B31" s="182"/>
      <c r="C31" s="182" t="s">
        <v>374</v>
      </c>
      <c r="D31" s="182"/>
      <c r="E31" s="182"/>
      <c r="F31" s="182"/>
      <c r="G31" s="182"/>
      <c r="H31" s="182"/>
      <c r="I31" s="182"/>
    </row>
    <row r="32" spans="1:9">
      <c r="A32" s="190"/>
      <c r="B32" s="190"/>
      <c r="C32" s="190" t="s">
        <v>139</v>
      </c>
      <c r="D32" s="190"/>
      <c r="E32" s="190"/>
      <c r="F32" s="190"/>
      <c r="G32" s="190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view="pageBreakPreview" topLeftCell="A4" zoomScale="80" zoomScaleSheetLayoutView="80" workbookViewId="0">
      <selection activeCell="C12" sqref="C12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3" t="s">
        <v>441</v>
      </c>
      <c r="B1" s="76"/>
      <c r="C1" s="76"/>
      <c r="D1" s="76"/>
      <c r="E1" s="76"/>
      <c r="F1" s="76"/>
      <c r="G1" s="598" t="s">
        <v>109</v>
      </c>
      <c r="H1" s="598"/>
      <c r="I1" s="344"/>
    </row>
    <row r="2" spans="1:9" ht="15">
      <c r="A2" s="75" t="s">
        <v>140</v>
      </c>
      <c r="B2" s="76"/>
      <c r="C2" s="76"/>
      <c r="D2" s="76"/>
      <c r="E2" s="76"/>
      <c r="F2" s="76"/>
      <c r="G2" s="596" t="str">
        <f>'ფორმა N1'!L2</f>
        <v>01.01.-31.12.2019</v>
      </c>
      <c r="H2" s="596"/>
      <c r="I2" s="75"/>
    </row>
    <row r="3" spans="1:9" ht="15">
      <c r="A3" s="75"/>
      <c r="B3" s="75"/>
      <c r="C3" s="75"/>
      <c r="D3" s="75"/>
      <c r="E3" s="75"/>
      <c r="F3" s="75"/>
      <c r="G3" s="253"/>
      <c r="H3" s="253"/>
      <c r="I3" s="344"/>
    </row>
    <row r="4" spans="1:9" ht="15">
      <c r="A4" s="76" t="s">
        <v>269</v>
      </c>
      <c r="B4" s="76"/>
      <c r="C4" s="76"/>
      <c r="D4" s="76"/>
      <c r="E4" s="76"/>
      <c r="F4" s="76"/>
      <c r="G4" s="75"/>
      <c r="H4" s="75"/>
      <c r="I4" s="75"/>
    </row>
    <row r="5" spans="1:9" ht="15">
      <c r="A5" s="390" t="str">
        <f>'ფორმა N1'!A5</f>
        <v>მ.პ.გ. ქართული ოცნება დემოკრატიული საქართველო</v>
      </c>
      <c r="B5" s="79"/>
      <c r="C5" s="79"/>
      <c r="D5" s="79"/>
      <c r="E5" s="79"/>
      <c r="F5" s="79"/>
      <c r="G5" s="80"/>
      <c r="H5" s="80"/>
      <c r="I5" s="80"/>
    </row>
    <row r="6" spans="1:9" ht="15">
      <c r="A6" s="76"/>
      <c r="B6" s="76"/>
      <c r="C6" s="76"/>
      <c r="D6" s="76"/>
      <c r="E6" s="76"/>
      <c r="F6" s="76"/>
      <c r="G6" s="75"/>
      <c r="H6" s="75"/>
      <c r="I6" s="75"/>
    </row>
    <row r="7" spans="1:9" ht="15">
      <c r="A7" s="252"/>
      <c r="B7" s="252"/>
      <c r="C7" s="252"/>
      <c r="D7" s="252"/>
      <c r="E7" s="252"/>
      <c r="F7" s="252"/>
      <c r="G7" s="77"/>
      <c r="H7" s="77"/>
      <c r="I7" s="344"/>
    </row>
    <row r="8" spans="1:9" ht="45">
      <c r="A8" s="340" t="s">
        <v>64</v>
      </c>
      <c r="B8" s="78" t="s">
        <v>326</v>
      </c>
      <c r="C8" s="89" t="s">
        <v>327</v>
      </c>
      <c r="D8" s="89" t="s">
        <v>227</v>
      </c>
      <c r="E8" s="89" t="s">
        <v>330</v>
      </c>
      <c r="F8" s="89" t="s">
        <v>329</v>
      </c>
      <c r="G8" s="89" t="s">
        <v>371</v>
      </c>
      <c r="H8" s="78" t="s">
        <v>10</v>
      </c>
      <c r="I8" s="78" t="s">
        <v>9</v>
      </c>
    </row>
    <row r="9" spans="1:9" ht="15">
      <c r="A9" s="341">
        <v>1</v>
      </c>
      <c r="B9" s="584" t="s">
        <v>1444</v>
      </c>
      <c r="C9" s="97" t="s">
        <v>1445</v>
      </c>
      <c r="D9" s="97" t="s">
        <v>1446</v>
      </c>
      <c r="E9" s="97" t="s">
        <v>1447</v>
      </c>
      <c r="F9" s="97" t="s">
        <v>1448</v>
      </c>
      <c r="G9" s="97">
        <v>4</v>
      </c>
      <c r="H9" s="4">
        <v>424.8</v>
      </c>
      <c r="I9" s="4">
        <v>424.8</v>
      </c>
    </row>
    <row r="10" spans="1:9" ht="15">
      <c r="A10" s="341">
        <v>2</v>
      </c>
      <c r="B10" s="584" t="s">
        <v>1265</v>
      </c>
      <c r="C10" s="97" t="s">
        <v>1449</v>
      </c>
      <c r="D10" s="97" t="s">
        <v>1450</v>
      </c>
      <c r="E10" s="97" t="s">
        <v>1447</v>
      </c>
      <c r="F10" s="97" t="s">
        <v>1448</v>
      </c>
      <c r="G10" s="97">
        <v>4</v>
      </c>
      <c r="H10" s="4">
        <v>424.8</v>
      </c>
      <c r="I10" s="4">
        <v>424.8</v>
      </c>
    </row>
    <row r="11" spans="1:9" ht="15">
      <c r="A11" s="341"/>
      <c r="B11" s="342"/>
      <c r="C11" s="86"/>
      <c r="D11" s="86"/>
      <c r="E11" s="86"/>
      <c r="F11" s="86"/>
      <c r="G11" s="86"/>
      <c r="H11" s="4"/>
      <c r="I11" s="4"/>
    </row>
    <row r="12" spans="1:9" ht="15">
      <c r="A12" s="341"/>
      <c r="B12" s="342"/>
      <c r="C12" s="86"/>
      <c r="D12" s="86"/>
      <c r="E12" s="86"/>
      <c r="F12" s="86"/>
      <c r="G12" s="86"/>
      <c r="H12" s="4"/>
      <c r="I12" s="4"/>
    </row>
    <row r="13" spans="1:9" ht="15">
      <c r="A13" s="341"/>
      <c r="B13" s="343"/>
      <c r="C13" s="98"/>
      <c r="D13" s="98"/>
      <c r="E13" s="98"/>
      <c r="F13" s="98"/>
      <c r="G13" s="98" t="s">
        <v>325</v>
      </c>
      <c r="H13" s="85">
        <f>SUM(H9:H12)</f>
        <v>849.6</v>
      </c>
      <c r="I13" s="85">
        <f>SUM(I9:I12)</f>
        <v>849.6</v>
      </c>
    </row>
    <row r="14" spans="1:9" ht="15">
      <c r="A14" s="44"/>
      <c r="B14" s="44"/>
      <c r="C14" s="44"/>
      <c r="D14" s="44"/>
      <c r="E14" s="44"/>
      <c r="F14" s="44"/>
      <c r="G14" s="2"/>
      <c r="H14" s="2"/>
    </row>
    <row r="15" spans="1:9" ht="15">
      <c r="A15" s="193" t="s">
        <v>442</v>
      </c>
      <c r="B15" s="44"/>
      <c r="C15" s="44"/>
      <c r="D15" s="44"/>
      <c r="E15" s="44"/>
      <c r="F15" s="44"/>
      <c r="G15" s="2"/>
      <c r="H15" s="2"/>
    </row>
    <row r="16" spans="1:9" ht="15">
      <c r="A16" s="193"/>
      <c r="B16" s="44"/>
      <c r="C16" s="44"/>
      <c r="D16" s="44"/>
      <c r="E16" s="44"/>
      <c r="F16" s="44"/>
      <c r="G16" s="2"/>
      <c r="H16" s="2"/>
    </row>
    <row r="17" spans="1:8" ht="15">
      <c r="A17" s="193"/>
      <c r="B17" s="2"/>
      <c r="C17" s="2"/>
      <c r="D17" s="2"/>
      <c r="E17" s="2"/>
      <c r="F17" s="2"/>
      <c r="G17" s="2"/>
      <c r="H17" s="2"/>
    </row>
    <row r="18" spans="1:8" ht="15">
      <c r="A18" s="193"/>
      <c r="B18" s="2"/>
      <c r="C18" s="2"/>
      <c r="D18" s="2"/>
      <c r="E18" s="2"/>
      <c r="F18" s="2"/>
      <c r="G18" s="2"/>
      <c r="H18" s="2"/>
    </row>
    <row r="19" spans="1:8">
      <c r="A19" s="23"/>
      <c r="B19" s="23"/>
      <c r="C19" s="23"/>
      <c r="D19" s="23"/>
      <c r="E19" s="23"/>
      <c r="F19" s="23"/>
      <c r="G19" s="23"/>
      <c r="H19" s="23"/>
    </row>
    <row r="20" spans="1:8" ht="15">
      <c r="A20" s="68" t="s">
        <v>107</v>
      </c>
      <c r="B20" s="2"/>
      <c r="C20" s="2"/>
      <c r="D20" s="2"/>
      <c r="E20" s="2"/>
      <c r="F20" s="2"/>
      <c r="G20" s="2"/>
      <c r="H20" s="2"/>
    </row>
    <row r="21" spans="1:8" ht="15">
      <c r="A21" s="2"/>
      <c r="B21" s="2"/>
      <c r="C21" s="2"/>
      <c r="D21" s="2"/>
      <c r="E21" s="2"/>
      <c r="F21" s="2"/>
      <c r="G21" s="2"/>
      <c r="H21" s="2"/>
    </row>
    <row r="22" spans="1:8" ht="15">
      <c r="A22" s="2"/>
      <c r="B22" s="2"/>
      <c r="C22" s="2"/>
      <c r="D22" s="2"/>
      <c r="E22" s="2"/>
      <c r="F22" s="2"/>
      <c r="G22" s="2"/>
      <c r="H22" s="12"/>
    </row>
    <row r="23" spans="1:8" ht="15">
      <c r="A23" s="68"/>
      <c r="B23" s="68" t="s">
        <v>266</v>
      </c>
      <c r="C23" s="68"/>
      <c r="D23" s="68"/>
      <c r="E23" s="68"/>
      <c r="F23" s="68"/>
      <c r="G23" s="2"/>
      <c r="H23" s="12"/>
    </row>
    <row r="24" spans="1:8" ht="15">
      <c r="A24" s="2"/>
      <c r="B24" s="2" t="s">
        <v>265</v>
      </c>
      <c r="C24" s="2"/>
      <c r="D24" s="2"/>
      <c r="E24" s="2"/>
      <c r="F24" s="2"/>
      <c r="G24" s="2"/>
      <c r="H24" s="12"/>
    </row>
    <row r="25" spans="1:8">
      <c r="A25" s="65"/>
      <c r="B25" s="65" t="s">
        <v>139</v>
      </c>
      <c r="C25" s="65"/>
      <c r="D25" s="65"/>
      <c r="E25" s="65"/>
      <c r="F25" s="65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view="pageBreakPreview" zoomScale="80" zoomScaleSheetLayoutView="80" workbookViewId="0">
      <selection activeCell="H11" sqref="H11"/>
    </sheetView>
  </sheetViews>
  <sheetFormatPr defaultColWidth="9.140625" defaultRowHeight="12.75"/>
  <cols>
    <col min="1" max="1" width="5.42578125" style="183" customWidth="1"/>
    <col min="2" max="2" width="13.140625" style="183" customWidth="1"/>
    <col min="3" max="3" width="15.140625" style="183" customWidth="1"/>
    <col min="4" max="4" width="18" style="183" customWidth="1"/>
    <col min="5" max="5" width="20.5703125" style="183" customWidth="1"/>
    <col min="6" max="6" width="21.28515625" style="183" customWidth="1"/>
    <col min="7" max="7" width="15.140625" style="183" customWidth="1"/>
    <col min="8" max="8" width="15.5703125" style="183" customWidth="1"/>
    <col min="9" max="9" width="13.42578125" style="183" customWidth="1"/>
    <col min="10" max="10" width="0" style="183" hidden="1" customWidth="1"/>
    <col min="11" max="16384" width="9.140625" style="183"/>
  </cols>
  <sheetData>
    <row r="1" spans="1:10" ht="15">
      <c r="A1" s="73" t="s">
        <v>443</v>
      </c>
      <c r="B1" s="73"/>
      <c r="C1" s="76"/>
      <c r="D1" s="76"/>
      <c r="E1" s="76"/>
      <c r="F1" s="76"/>
      <c r="G1" s="598" t="s">
        <v>109</v>
      </c>
      <c r="H1" s="598"/>
    </row>
    <row r="2" spans="1:10" ht="15">
      <c r="A2" s="75" t="s">
        <v>140</v>
      </c>
      <c r="B2" s="73"/>
      <c r="C2" s="76"/>
      <c r="D2" s="76"/>
      <c r="E2" s="76"/>
      <c r="F2" s="76"/>
      <c r="G2" s="596" t="str">
        <f>'ფორმა N1'!L2</f>
        <v>01.01.-31.12.2019</v>
      </c>
      <c r="H2" s="596"/>
    </row>
    <row r="3" spans="1:10" ht="15">
      <c r="A3" s="75"/>
      <c r="B3" s="75"/>
      <c r="C3" s="75"/>
      <c r="D3" s="75"/>
      <c r="E3" s="75"/>
      <c r="F3" s="75"/>
      <c r="G3" s="581"/>
      <c r="H3" s="581"/>
    </row>
    <row r="4" spans="1:10" ht="15">
      <c r="A4" s="76" t="s">
        <v>269</v>
      </c>
      <c r="B4" s="76"/>
      <c r="C4" s="76"/>
      <c r="D4" s="76"/>
      <c r="E4" s="76"/>
      <c r="F4" s="76"/>
      <c r="G4" s="75"/>
      <c r="H4" s="75"/>
    </row>
    <row r="5" spans="1:10" ht="15">
      <c r="A5" s="390" t="str">
        <f>'ფორმა N1'!A5</f>
        <v>მ.პ.გ. ქართული ოცნება დემოკრატიული საქართველო</v>
      </c>
      <c r="B5" s="79"/>
      <c r="C5" s="79"/>
      <c r="D5" s="79"/>
      <c r="E5" s="79"/>
      <c r="F5" s="79"/>
      <c r="G5" s="80"/>
      <c r="H5" s="80"/>
    </row>
    <row r="6" spans="1:10" ht="15">
      <c r="A6" s="76"/>
      <c r="B6" s="76"/>
      <c r="C6" s="76"/>
      <c r="D6" s="76"/>
      <c r="E6" s="76"/>
      <c r="F6" s="76"/>
      <c r="G6" s="75"/>
      <c r="H6" s="75"/>
    </row>
    <row r="7" spans="1:10" ht="15">
      <c r="A7" s="580"/>
      <c r="B7" s="580"/>
      <c r="C7" s="580"/>
      <c r="D7" s="580"/>
      <c r="E7" s="580"/>
      <c r="F7" s="580"/>
      <c r="G7" s="77"/>
      <c r="H7" s="77"/>
    </row>
    <row r="8" spans="1:10" ht="30">
      <c r="A8" s="89" t="s">
        <v>64</v>
      </c>
      <c r="B8" s="89" t="s">
        <v>326</v>
      </c>
      <c r="C8" s="89" t="s">
        <v>327</v>
      </c>
      <c r="D8" s="89" t="s">
        <v>227</v>
      </c>
      <c r="E8" s="89" t="s">
        <v>335</v>
      </c>
      <c r="F8" s="89" t="s">
        <v>328</v>
      </c>
      <c r="G8" s="78" t="s">
        <v>10</v>
      </c>
      <c r="H8" s="78" t="s">
        <v>9</v>
      </c>
      <c r="J8" s="210" t="s">
        <v>334</v>
      </c>
    </row>
    <row r="9" spans="1:10" ht="45">
      <c r="A9" s="89">
        <v>1</v>
      </c>
      <c r="B9" s="610" t="s">
        <v>1453</v>
      </c>
      <c r="C9" s="611"/>
      <c r="D9" s="585"/>
      <c r="E9" s="585" t="s">
        <v>1453</v>
      </c>
      <c r="F9" s="585" t="s">
        <v>1454</v>
      </c>
      <c r="G9" s="586">
        <v>30358</v>
      </c>
      <c r="H9" s="586">
        <v>30358</v>
      </c>
      <c r="J9" s="210"/>
    </row>
    <row r="10" spans="1:10" ht="45">
      <c r="A10" s="89">
        <v>2</v>
      </c>
      <c r="B10" s="610" t="s">
        <v>1453</v>
      </c>
      <c r="C10" s="611"/>
      <c r="D10" s="585"/>
      <c r="E10" s="585" t="s">
        <v>1453</v>
      </c>
      <c r="F10" s="585" t="s">
        <v>2674</v>
      </c>
      <c r="G10" s="586">
        <v>2074</v>
      </c>
      <c r="H10" s="586">
        <v>2074</v>
      </c>
      <c r="J10" s="210"/>
    </row>
    <row r="11" spans="1:10" ht="15">
      <c r="A11" s="89">
        <v>3</v>
      </c>
      <c r="B11" s="610" t="s">
        <v>2687</v>
      </c>
      <c r="C11" s="611"/>
      <c r="D11" s="585"/>
      <c r="E11" s="585" t="s">
        <v>2687</v>
      </c>
      <c r="F11" s="585" t="s">
        <v>1454</v>
      </c>
      <c r="G11" s="586">
        <v>21938</v>
      </c>
      <c r="H11" s="586">
        <v>21938</v>
      </c>
      <c r="J11" s="210"/>
    </row>
    <row r="12" spans="1:10" ht="30">
      <c r="A12" s="89">
        <v>4</v>
      </c>
      <c r="B12" s="585" t="s">
        <v>2834</v>
      </c>
      <c r="C12" s="585" t="s">
        <v>2835</v>
      </c>
      <c r="D12" s="585"/>
      <c r="E12" s="585"/>
      <c r="F12" s="585"/>
      <c r="G12" s="586">
        <v>509.31</v>
      </c>
      <c r="H12" s="586">
        <v>509.31</v>
      </c>
      <c r="J12" s="210"/>
    </row>
    <row r="13" spans="1:10" ht="15">
      <c r="A13" s="89">
        <v>5</v>
      </c>
      <c r="B13" s="585" t="s">
        <v>2836</v>
      </c>
      <c r="C13" s="585" t="s">
        <v>2837</v>
      </c>
      <c r="D13" s="585"/>
      <c r="E13" s="585"/>
      <c r="F13" s="585"/>
      <c r="G13" s="586">
        <v>375</v>
      </c>
      <c r="H13" s="586">
        <v>375</v>
      </c>
      <c r="J13" s="210"/>
    </row>
    <row r="14" spans="1:10" ht="45">
      <c r="A14" s="89">
        <v>6</v>
      </c>
      <c r="B14" s="610" t="s">
        <v>1453</v>
      </c>
      <c r="C14" s="611"/>
      <c r="D14" s="585"/>
      <c r="E14" s="585" t="s">
        <v>1453</v>
      </c>
      <c r="F14" s="585" t="s">
        <v>5874</v>
      </c>
      <c r="G14" s="586">
        <v>933</v>
      </c>
      <c r="H14" s="586">
        <v>933</v>
      </c>
      <c r="J14" s="210"/>
    </row>
    <row r="15" spans="1:10" ht="30">
      <c r="A15" s="89">
        <v>7</v>
      </c>
      <c r="B15" s="585" t="s">
        <v>2834</v>
      </c>
      <c r="C15" s="585" t="s">
        <v>2835</v>
      </c>
      <c r="D15" s="585"/>
      <c r="E15" s="585"/>
      <c r="F15" s="585"/>
      <c r="G15" s="586">
        <v>16.66</v>
      </c>
      <c r="H15" s="586">
        <v>16.66</v>
      </c>
      <c r="J15" s="210"/>
    </row>
    <row r="16" spans="1:10" ht="15">
      <c r="A16" s="89"/>
      <c r="B16" s="585"/>
      <c r="C16" s="585"/>
      <c r="D16" s="585"/>
      <c r="E16" s="585"/>
      <c r="F16" s="585"/>
      <c r="G16" s="586"/>
      <c r="H16" s="586"/>
      <c r="J16" s="210"/>
    </row>
    <row r="17" spans="1:10" ht="15">
      <c r="A17" s="89"/>
      <c r="B17" s="89"/>
      <c r="C17" s="89"/>
      <c r="D17" s="89"/>
      <c r="E17" s="89"/>
      <c r="F17" s="89"/>
      <c r="G17" s="78"/>
      <c r="H17" s="78"/>
      <c r="J17" s="210"/>
    </row>
    <row r="18" spans="1:10" ht="15">
      <c r="A18" s="89"/>
      <c r="B18" s="89"/>
      <c r="C18" s="89"/>
      <c r="D18" s="89"/>
      <c r="E18" s="89"/>
      <c r="F18" s="89"/>
      <c r="G18" s="78"/>
      <c r="H18" s="78"/>
      <c r="J18" s="210"/>
    </row>
    <row r="19" spans="1:10" ht="15">
      <c r="A19" s="86"/>
      <c r="B19" s="98"/>
      <c r="C19" s="98"/>
      <c r="D19" s="98"/>
      <c r="E19" s="98"/>
      <c r="F19" s="98" t="s">
        <v>333</v>
      </c>
      <c r="G19" s="85">
        <f>SUM(G1:G18)</f>
        <v>56203.97</v>
      </c>
      <c r="H19" s="85">
        <f>SUM(H1:H18)</f>
        <v>56203.97</v>
      </c>
    </row>
    <row r="20" spans="1:10" ht="15">
      <c r="A20" s="208"/>
      <c r="B20" s="208"/>
      <c r="C20" s="208"/>
      <c r="D20" s="208"/>
      <c r="E20" s="208"/>
      <c r="F20" s="208"/>
      <c r="G20" s="208"/>
      <c r="H20" s="182"/>
      <c r="I20" s="182"/>
    </row>
    <row r="21" spans="1:10" ht="15">
      <c r="A21" s="209" t="s">
        <v>444</v>
      </c>
      <c r="B21" s="209"/>
      <c r="C21" s="208"/>
      <c r="D21" s="208"/>
      <c r="E21" s="208"/>
      <c r="F21" s="208"/>
      <c r="G21" s="208"/>
      <c r="H21" s="182"/>
      <c r="I21" s="182"/>
    </row>
    <row r="22" spans="1:10" ht="15">
      <c r="A22" s="209"/>
      <c r="B22" s="209"/>
      <c r="C22" s="208"/>
      <c r="D22" s="208"/>
      <c r="E22" s="208"/>
      <c r="F22" s="208"/>
      <c r="G22" s="208"/>
      <c r="H22" s="182"/>
      <c r="I22" s="182"/>
    </row>
    <row r="23" spans="1:10" ht="15">
      <c r="A23" s="209"/>
      <c r="B23" s="209"/>
      <c r="C23" s="182"/>
      <c r="D23" s="182"/>
      <c r="E23" s="182"/>
      <c r="F23" s="182"/>
      <c r="G23" s="182"/>
      <c r="H23" s="182"/>
      <c r="I23" s="182"/>
    </row>
    <row r="24" spans="1:10" ht="15">
      <c r="A24" s="209"/>
      <c r="B24" s="209"/>
      <c r="C24" s="182"/>
      <c r="D24" s="182"/>
      <c r="E24" s="182"/>
      <c r="F24" s="182"/>
      <c r="G24" s="182"/>
      <c r="H24" s="182"/>
      <c r="I24" s="182"/>
    </row>
    <row r="25" spans="1:10">
      <c r="A25" s="205"/>
      <c r="B25" s="205"/>
      <c r="C25" s="205"/>
      <c r="D25" s="205"/>
      <c r="E25" s="205"/>
      <c r="F25" s="205"/>
      <c r="G25" s="205"/>
      <c r="H25" s="205"/>
      <c r="I25" s="205"/>
    </row>
    <row r="26" spans="1:10" ht="15">
      <c r="A26" s="188" t="s">
        <v>107</v>
      </c>
      <c r="B26" s="188"/>
      <c r="C26" s="182"/>
      <c r="D26" s="182"/>
      <c r="E26" s="182"/>
      <c r="F26" s="182"/>
      <c r="G26" s="182"/>
      <c r="H26" s="182"/>
      <c r="I26" s="182"/>
    </row>
    <row r="27" spans="1:10" ht="15">
      <c r="A27" s="182"/>
      <c r="B27" s="182"/>
      <c r="C27" s="182"/>
      <c r="D27" s="182"/>
      <c r="E27" s="182"/>
      <c r="F27" s="182"/>
      <c r="G27" s="182"/>
      <c r="H27" s="182"/>
      <c r="I27" s="182"/>
    </row>
    <row r="28" spans="1:10" ht="15">
      <c r="A28" s="182"/>
      <c r="B28" s="182"/>
      <c r="C28" s="182"/>
      <c r="D28" s="182"/>
      <c r="E28" s="182"/>
      <c r="F28" s="182"/>
      <c r="G28" s="182"/>
      <c r="H28" s="182"/>
      <c r="I28" s="189"/>
    </row>
    <row r="29" spans="1:10" ht="15">
      <c r="A29" s="188"/>
      <c r="B29" s="188"/>
      <c r="C29" s="188" t="s">
        <v>400</v>
      </c>
      <c r="D29" s="188"/>
      <c r="E29" s="208"/>
      <c r="F29" s="188"/>
      <c r="G29" s="188"/>
      <c r="H29" s="182"/>
      <c r="I29" s="189"/>
    </row>
    <row r="30" spans="1:10" ht="15">
      <c r="A30" s="182"/>
      <c r="B30" s="182"/>
      <c r="C30" s="182" t="s">
        <v>265</v>
      </c>
      <c r="D30" s="182"/>
      <c r="E30" s="182"/>
      <c r="F30" s="182"/>
      <c r="G30" s="182"/>
      <c r="H30" s="182"/>
      <c r="I30" s="189"/>
    </row>
    <row r="31" spans="1:10">
      <c r="A31" s="190"/>
      <c r="B31" s="190"/>
      <c r="C31" s="190" t="s">
        <v>139</v>
      </c>
      <c r="D31" s="190"/>
      <c r="E31" s="190"/>
      <c r="F31" s="190"/>
      <c r="G31" s="190"/>
    </row>
  </sheetData>
  <mergeCells count="6">
    <mergeCell ref="G1:H1"/>
    <mergeCell ref="G2:H2"/>
    <mergeCell ref="B14:C14"/>
    <mergeCell ref="B11:C11"/>
    <mergeCell ref="B10:C10"/>
    <mergeCell ref="B9:C9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96"/>
  <sheetViews>
    <sheetView view="pageBreakPreview" topLeftCell="A780" zoomScale="80" zoomScaleSheetLayoutView="80" workbookViewId="0">
      <selection activeCell="G649" sqref="G649"/>
    </sheetView>
  </sheetViews>
  <sheetFormatPr defaultColWidth="9.140625" defaultRowHeight="12.75"/>
  <cols>
    <col min="1" max="1" width="5.42578125" style="183" customWidth="1"/>
    <col min="2" max="2" width="13.140625" style="183" customWidth="1"/>
    <col min="3" max="3" width="15.140625" style="183" customWidth="1"/>
    <col min="4" max="4" width="18" style="183" customWidth="1"/>
    <col min="5" max="5" width="20.5703125" style="183" customWidth="1"/>
    <col min="6" max="6" width="21.28515625" style="183" customWidth="1"/>
    <col min="7" max="7" width="15.140625" style="183" customWidth="1"/>
    <col min="8" max="8" width="15.5703125" style="183" customWidth="1"/>
    <col min="9" max="9" width="13.42578125" style="183" customWidth="1"/>
    <col min="10" max="10" width="0" style="183" hidden="1" customWidth="1"/>
    <col min="11" max="16384" width="9.140625" style="183"/>
  </cols>
  <sheetData>
    <row r="1" spans="1:10" ht="15">
      <c r="A1" s="73" t="s">
        <v>443</v>
      </c>
      <c r="B1" s="73"/>
      <c r="C1" s="76"/>
      <c r="D1" s="76"/>
      <c r="E1" s="76"/>
      <c r="F1" s="76"/>
      <c r="G1" s="598" t="s">
        <v>109</v>
      </c>
      <c r="H1" s="598"/>
    </row>
    <row r="2" spans="1:10" ht="15">
      <c r="A2" s="75" t="s">
        <v>140</v>
      </c>
      <c r="B2" s="73"/>
      <c r="C2" s="76"/>
      <c r="D2" s="76"/>
      <c r="E2" s="76"/>
      <c r="F2" s="76"/>
      <c r="G2" s="596" t="str">
        <f>'ფორმა N1'!L2</f>
        <v>01.01.-31.12.2019</v>
      </c>
      <c r="H2" s="596"/>
    </row>
    <row r="3" spans="1:10" ht="15">
      <c r="A3" s="75"/>
      <c r="B3" s="75"/>
      <c r="C3" s="75"/>
      <c r="D3" s="75"/>
      <c r="E3" s="75"/>
      <c r="F3" s="75"/>
      <c r="G3" s="253"/>
      <c r="H3" s="253"/>
    </row>
    <row r="4" spans="1:10" ht="15">
      <c r="A4" s="76" t="s">
        <v>269</v>
      </c>
      <c r="B4" s="76"/>
      <c r="C4" s="76"/>
      <c r="D4" s="76"/>
      <c r="E4" s="76"/>
      <c r="F4" s="76"/>
      <c r="G4" s="75"/>
      <c r="H4" s="75"/>
    </row>
    <row r="5" spans="1:10" ht="15">
      <c r="A5" s="390" t="str">
        <f>'ფორმა N1'!A5</f>
        <v>მ.პ.გ. ქართული ოცნება დემოკრატიული საქართველო</v>
      </c>
      <c r="B5" s="79"/>
      <c r="C5" s="79"/>
      <c r="D5" s="79"/>
      <c r="E5" s="79"/>
      <c r="F5" s="79"/>
      <c r="G5" s="80"/>
      <c r="H5" s="80"/>
    </row>
    <row r="6" spans="1:10" ht="15">
      <c r="A6" s="76"/>
      <c r="B6" s="76"/>
      <c r="C6" s="76"/>
      <c r="D6" s="76"/>
      <c r="E6" s="76"/>
      <c r="F6" s="76"/>
      <c r="G6" s="75"/>
      <c r="H6" s="75"/>
    </row>
    <row r="7" spans="1:10" ht="15">
      <c r="A7" s="252"/>
      <c r="B7" s="252"/>
      <c r="C7" s="252"/>
      <c r="D7" s="252"/>
      <c r="E7" s="252"/>
      <c r="F7" s="252"/>
      <c r="G7" s="77"/>
      <c r="H7" s="77"/>
    </row>
    <row r="8" spans="1:10" ht="30">
      <c r="A8" s="89" t="s">
        <v>64</v>
      </c>
      <c r="B8" s="89" t="s">
        <v>326</v>
      </c>
      <c r="C8" s="89" t="s">
        <v>327</v>
      </c>
      <c r="D8" s="89" t="s">
        <v>227</v>
      </c>
      <c r="E8" s="89" t="s">
        <v>335</v>
      </c>
      <c r="F8" s="89" t="s">
        <v>328</v>
      </c>
      <c r="G8" s="78" t="s">
        <v>10</v>
      </c>
      <c r="H8" s="78" t="s">
        <v>9</v>
      </c>
      <c r="J8" s="210" t="s">
        <v>334</v>
      </c>
    </row>
    <row r="9" spans="1:10" ht="45">
      <c r="A9" s="89">
        <v>1</v>
      </c>
      <c r="B9" s="585" t="s">
        <v>1313</v>
      </c>
      <c r="C9" s="585" t="s">
        <v>1451</v>
      </c>
      <c r="D9" s="585" t="s">
        <v>1452</v>
      </c>
      <c r="E9" s="585" t="s">
        <v>1453</v>
      </c>
      <c r="F9" s="585" t="s">
        <v>1454</v>
      </c>
      <c r="G9" s="586">
        <v>73.533163265306129</v>
      </c>
      <c r="H9" s="586">
        <v>73.533163265306129</v>
      </c>
      <c r="J9" s="210"/>
    </row>
    <row r="10" spans="1:10" ht="45">
      <c r="A10" s="89">
        <v>2</v>
      </c>
      <c r="B10" s="585" t="s">
        <v>1265</v>
      </c>
      <c r="C10" s="585" t="s">
        <v>1455</v>
      </c>
      <c r="D10" s="585" t="s">
        <v>1456</v>
      </c>
      <c r="E10" s="585" t="s">
        <v>1453</v>
      </c>
      <c r="F10" s="585" t="s">
        <v>1454</v>
      </c>
      <c r="G10" s="586">
        <v>75</v>
      </c>
      <c r="H10" s="586">
        <v>75</v>
      </c>
      <c r="J10" s="210"/>
    </row>
    <row r="11" spans="1:10" ht="45">
      <c r="A11" s="89">
        <v>3</v>
      </c>
      <c r="B11" s="585" t="s">
        <v>1457</v>
      </c>
      <c r="C11" s="585" t="s">
        <v>1458</v>
      </c>
      <c r="D11" s="585" t="s">
        <v>1459</v>
      </c>
      <c r="E11" s="585" t="s">
        <v>1453</v>
      </c>
      <c r="F11" s="585" t="s">
        <v>1454</v>
      </c>
      <c r="G11" s="586">
        <v>49.017857142857139</v>
      </c>
      <c r="H11" s="586">
        <v>49.017857142857139</v>
      </c>
      <c r="J11" s="210"/>
    </row>
    <row r="12" spans="1:10" ht="45">
      <c r="A12" s="89">
        <v>4</v>
      </c>
      <c r="B12" s="585" t="s">
        <v>1460</v>
      </c>
      <c r="C12" s="585" t="s">
        <v>1461</v>
      </c>
      <c r="D12" s="585" t="s">
        <v>1462</v>
      </c>
      <c r="E12" s="585" t="s">
        <v>1453</v>
      </c>
      <c r="F12" s="585" t="s">
        <v>1454</v>
      </c>
      <c r="G12" s="586">
        <v>50</v>
      </c>
      <c r="H12" s="586">
        <v>50</v>
      </c>
      <c r="J12" s="210"/>
    </row>
    <row r="13" spans="1:10" ht="45">
      <c r="A13" s="89">
        <v>5</v>
      </c>
      <c r="B13" s="585" t="s">
        <v>1463</v>
      </c>
      <c r="C13" s="585" t="s">
        <v>1464</v>
      </c>
      <c r="D13" s="585" t="s">
        <v>1465</v>
      </c>
      <c r="E13" s="585" t="s">
        <v>1453</v>
      </c>
      <c r="F13" s="585" t="s">
        <v>1454</v>
      </c>
      <c r="G13" s="586">
        <v>49.017857142857139</v>
      </c>
      <c r="H13" s="586">
        <v>49.017857142857139</v>
      </c>
      <c r="J13" s="210"/>
    </row>
    <row r="14" spans="1:10" ht="45">
      <c r="A14" s="89">
        <v>6</v>
      </c>
      <c r="B14" s="585" t="s">
        <v>1265</v>
      </c>
      <c r="C14" s="585" t="s">
        <v>1466</v>
      </c>
      <c r="D14" s="585" t="s">
        <v>1467</v>
      </c>
      <c r="E14" s="585" t="s">
        <v>1453</v>
      </c>
      <c r="F14" s="585" t="s">
        <v>1454</v>
      </c>
      <c r="G14" s="586">
        <v>50</v>
      </c>
      <c r="H14" s="586">
        <v>50</v>
      </c>
      <c r="J14" s="210"/>
    </row>
    <row r="15" spans="1:10" ht="45">
      <c r="A15" s="89">
        <v>7</v>
      </c>
      <c r="B15" s="585" t="s">
        <v>1468</v>
      </c>
      <c r="C15" s="585" t="s">
        <v>1469</v>
      </c>
      <c r="D15" s="585" t="s">
        <v>1470</v>
      </c>
      <c r="E15" s="585" t="s">
        <v>1453</v>
      </c>
      <c r="F15" s="585" t="s">
        <v>1454</v>
      </c>
      <c r="G15" s="586">
        <v>49.017857142857139</v>
      </c>
      <c r="H15" s="586">
        <v>49.017857142857139</v>
      </c>
      <c r="J15" s="210"/>
    </row>
    <row r="16" spans="1:10" ht="45">
      <c r="A16" s="89">
        <v>8</v>
      </c>
      <c r="B16" s="585" t="s">
        <v>1471</v>
      </c>
      <c r="C16" s="585" t="s">
        <v>1472</v>
      </c>
      <c r="D16" s="585" t="s">
        <v>1473</v>
      </c>
      <c r="E16" s="585" t="s">
        <v>1453</v>
      </c>
      <c r="F16" s="585" t="s">
        <v>1454</v>
      </c>
      <c r="G16" s="586">
        <v>49.017857142857139</v>
      </c>
      <c r="H16" s="586">
        <v>49.017857142857139</v>
      </c>
      <c r="J16" s="210"/>
    </row>
    <row r="17" spans="1:10" ht="45">
      <c r="A17" s="89">
        <v>9</v>
      </c>
      <c r="B17" s="585" t="s">
        <v>1474</v>
      </c>
      <c r="C17" s="585" t="s">
        <v>1475</v>
      </c>
      <c r="D17" s="585" t="s">
        <v>1476</v>
      </c>
      <c r="E17" s="585" t="s">
        <v>1453</v>
      </c>
      <c r="F17" s="585" t="s">
        <v>1454</v>
      </c>
      <c r="G17" s="586">
        <v>49.017857142857139</v>
      </c>
      <c r="H17" s="586">
        <v>49.017857142857139</v>
      </c>
      <c r="J17" s="210"/>
    </row>
    <row r="18" spans="1:10" ht="45">
      <c r="A18" s="89">
        <v>10</v>
      </c>
      <c r="B18" s="585" t="s">
        <v>1477</v>
      </c>
      <c r="C18" s="585" t="s">
        <v>1478</v>
      </c>
      <c r="D18" s="585" t="s">
        <v>1479</v>
      </c>
      <c r="E18" s="585" t="s">
        <v>1453</v>
      </c>
      <c r="F18" s="585" t="s">
        <v>1454</v>
      </c>
      <c r="G18" s="586">
        <v>49.017857142857139</v>
      </c>
      <c r="H18" s="586">
        <v>49.017857142857139</v>
      </c>
      <c r="J18" s="210"/>
    </row>
    <row r="19" spans="1:10" ht="45">
      <c r="A19" s="89">
        <v>11</v>
      </c>
      <c r="B19" s="585" t="s">
        <v>1480</v>
      </c>
      <c r="C19" s="585" t="s">
        <v>1481</v>
      </c>
      <c r="D19" s="585" t="s">
        <v>1482</v>
      </c>
      <c r="E19" s="585" t="s">
        <v>1453</v>
      </c>
      <c r="F19" s="585" t="s">
        <v>1454</v>
      </c>
      <c r="G19" s="586">
        <v>49.017857142857139</v>
      </c>
      <c r="H19" s="586">
        <v>49.017857142857139</v>
      </c>
      <c r="J19" s="210"/>
    </row>
    <row r="20" spans="1:10" ht="45">
      <c r="A20" s="89">
        <v>12</v>
      </c>
      <c r="B20" s="585" t="s">
        <v>1483</v>
      </c>
      <c r="C20" s="585" t="s">
        <v>1484</v>
      </c>
      <c r="D20" s="585" t="s">
        <v>1485</v>
      </c>
      <c r="E20" s="585" t="s">
        <v>1453</v>
      </c>
      <c r="F20" s="585" t="s">
        <v>1454</v>
      </c>
      <c r="G20" s="586">
        <v>49.017857142857139</v>
      </c>
      <c r="H20" s="586">
        <v>49.017857142857139</v>
      </c>
      <c r="J20" s="210"/>
    </row>
    <row r="21" spans="1:10" ht="45">
      <c r="A21" s="89">
        <v>13</v>
      </c>
      <c r="B21" s="585" t="s">
        <v>1303</v>
      </c>
      <c r="C21" s="585" t="s">
        <v>1486</v>
      </c>
      <c r="D21" s="585" t="s">
        <v>1487</v>
      </c>
      <c r="E21" s="585" t="s">
        <v>1453</v>
      </c>
      <c r="F21" s="585" t="s">
        <v>1454</v>
      </c>
      <c r="G21" s="586">
        <v>49.017857142857139</v>
      </c>
      <c r="H21" s="586">
        <v>49.017857142857139</v>
      </c>
      <c r="J21" s="210"/>
    </row>
    <row r="22" spans="1:10" ht="45">
      <c r="A22" s="89">
        <v>14</v>
      </c>
      <c r="B22" s="585" t="s">
        <v>1488</v>
      </c>
      <c r="C22" s="585" t="s">
        <v>1489</v>
      </c>
      <c r="D22" s="585" t="s">
        <v>1490</v>
      </c>
      <c r="E22" s="585" t="s">
        <v>1453</v>
      </c>
      <c r="F22" s="585" t="s">
        <v>1454</v>
      </c>
      <c r="G22" s="586">
        <v>50</v>
      </c>
      <c r="H22" s="586">
        <v>50</v>
      </c>
      <c r="J22" s="210"/>
    </row>
    <row r="23" spans="1:10" ht="45">
      <c r="A23" s="89">
        <v>15</v>
      </c>
      <c r="B23" s="585" t="s">
        <v>1491</v>
      </c>
      <c r="C23" s="585" t="s">
        <v>1492</v>
      </c>
      <c r="D23" s="585" t="s">
        <v>1493</v>
      </c>
      <c r="E23" s="585" t="s">
        <v>1453</v>
      </c>
      <c r="F23" s="585" t="s">
        <v>1454</v>
      </c>
      <c r="G23" s="586">
        <v>50</v>
      </c>
      <c r="H23" s="586">
        <v>50</v>
      </c>
      <c r="J23" s="210"/>
    </row>
    <row r="24" spans="1:10" ht="45">
      <c r="A24" s="89">
        <v>16</v>
      </c>
      <c r="B24" s="585" t="s">
        <v>1494</v>
      </c>
      <c r="C24" s="585" t="s">
        <v>1495</v>
      </c>
      <c r="D24" s="585" t="s">
        <v>1496</v>
      </c>
      <c r="E24" s="585" t="s">
        <v>1453</v>
      </c>
      <c r="F24" s="585" t="s">
        <v>1454</v>
      </c>
      <c r="G24" s="586">
        <v>48.04</v>
      </c>
      <c r="H24" s="586">
        <v>48.04</v>
      </c>
      <c r="J24" s="210"/>
    </row>
    <row r="25" spans="1:10" ht="45">
      <c r="A25" s="89">
        <v>17</v>
      </c>
      <c r="B25" s="585" t="s">
        <v>1474</v>
      </c>
      <c r="C25" s="585" t="s">
        <v>1497</v>
      </c>
      <c r="D25" s="585" t="s">
        <v>1498</v>
      </c>
      <c r="E25" s="585" t="s">
        <v>1453</v>
      </c>
      <c r="F25" s="585" t="s">
        <v>1454</v>
      </c>
      <c r="G25" s="586">
        <v>49.017857142857139</v>
      </c>
      <c r="H25" s="586">
        <v>49.017857142857139</v>
      </c>
      <c r="J25" s="210"/>
    </row>
    <row r="26" spans="1:10" ht="45">
      <c r="A26" s="89">
        <v>18</v>
      </c>
      <c r="B26" s="585" t="s">
        <v>1499</v>
      </c>
      <c r="C26" s="585" t="s">
        <v>1311</v>
      </c>
      <c r="D26" s="585" t="s">
        <v>1500</v>
      </c>
      <c r="E26" s="585" t="s">
        <v>1453</v>
      </c>
      <c r="F26" s="585" t="s">
        <v>1454</v>
      </c>
      <c r="G26" s="586">
        <v>49.017857142857139</v>
      </c>
      <c r="H26" s="586">
        <v>49.017857142857139</v>
      </c>
      <c r="J26" s="210"/>
    </row>
    <row r="27" spans="1:10" ht="45">
      <c r="A27" s="89">
        <v>19</v>
      </c>
      <c r="B27" s="585" t="s">
        <v>1265</v>
      </c>
      <c r="C27" s="585" t="s">
        <v>1501</v>
      </c>
      <c r="D27" s="585" t="s">
        <v>1502</v>
      </c>
      <c r="E27" s="585" t="s">
        <v>1453</v>
      </c>
      <c r="F27" s="585" t="s">
        <v>1454</v>
      </c>
      <c r="G27" s="586">
        <v>49.017857142857139</v>
      </c>
      <c r="H27" s="586">
        <v>49.017857142857139</v>
      </c>
      <c r="J27" s="210"/>
    </row>
    <row r="28" spans="1:10" ht="45">
      <c r="A28" s="89">
        <v>20</v>
      </c>
      <c r="B28" s="585" t="s">
        <v>1503</v>
      </c>
      <c r="C28" s="585" t="s">
        <v>1504</v>
      </c>
      <c r="D28" s="585" t="s">
        <v>1505</v>
      </c>
      <c r="E28" s="585" t="s">
        <v>1453</v>
      </c>
      <c r="F28" s="585" t="s">
        <v>1454</v>
      </c>
      <c r="G28" s="586">
        <v>49.017857142857139</v>
      </c>
      <c r="H28" s="586">
        <v>49.017857142857139</v>
      </c>
      <c r="J28" s="210"/>
    </row>
    <row r="29" spans="1:10" ht="45">
      <c r="A29" s="89">
        <v>21</v>
      </c>
      <c r="B29" s="585" t="s">
        <v>1506</v>
      </c>
      <c r="C29" s="585" t="s">
        <v>1507</v>
      </c>
      <c r="D29" s="585" t="s">
        <v>1508</v>
      </c>
      <c r="E29" s="585" t="s">
        <v>1453</v>
      </c>
      <c r="F29" s="585" t="s">
        <v>1454</v>
      </c>
      <c r="G29" s="586">
        <v>49.017857142857139</v>
      </c>
      <c r="H29" s="586">
        <v>49.017857142857139</v>
      </c>
      <c r="J29" s="210"/>
    </row>
    <row r="30" spans="1:10" ht="45">
      <c r="A30" s="89">
        <v>22</v>
      </c>
      <c r="B30" s="585" t="s">
        <v>1509</v>
      </c>
      <c r="C30" s="585" t="s">
        <v>1510</v>
      </c>
      <c r="D30" s="585" t="s">
        <v>1511</v>
      </c>
      <c r="E30" s="585" t="s">
        <v>1453</v>
      </c>
      <c r="F30" s="585" t="s">
        <v>1454</v>
      </c>
      <c r="G30" s="586">
        <v>50</v>
      </c>
      <c r="H30" s="586">
        <v>50</v>
      </c>
      <c r="J30" s="210"/>
    </row>
    <row r="31" spans="1:10" ht="45">
      <c r="A31" s="89">
        <v>23</v>
      </c>
      <c r="B31" s="585" t="s">
        <v>1512</v>
      </c>
      <c r="C31" s="585" t="s">
        <v>1513</v>
      </c>
      <c r="D31" s="585" t="s">
        <v>1514</v>
      </c>
      <c r="E31" s="585" t="s">
        <v>1453</v>
      </c>
      <c r="F31" s="585" t="s">
        <v>1454</v>
      </c>
      <c r="G31" s="586">
        <v>98.02295918367345</v>
      </c>
      <c r="H31" s="586">
        <v>98.02295918367345</v>
      </c>
      <c r="J31" s="210"/>
    </row>
    <row r="32" spans="1:10" ht="45">
      <c r="A32" s="89">
        <v>24</v>
      </c>
      <c r="B32" s="585" t="s">
        <v>1285</v>
      </c>
      <c r="C32" s="585" t="s">
        <v>1515</v>
      </c>
      <c r="D32" s="585" t="s">
        <v>1516</v>
      </c>
      <c r="E32" s="585" t="s">
        <v>1453</v>
      </c>
      <c r="F32" s="585" t="s">
        <v>1454</v>
      </c>
      <c r="G32" s="586">
        <v>49.017857142857139</v>
      </c>
      <c r="H32" s="586">
        <v>49.017857142857139</v>
      </c>
      <c r="J32" s="210"/>
    </row>
    <row r="33" spans="1:10" ht="45">
      <c r="A33" s="89">
        <v>25</v>
      </c>
      <c r="B33" s="585" t="s">
        <v>1517</v>
      </c>
      <c r="C33" s="585" t="s">
        <v>1518</v>
      </c>
      <c r="D33" s="585" t="s">
        <v>1519</v>
      </c>
      <c r="E33" s="585" t="s">
        <v>1453</v>
      </c>
      <c r="F33" s="585" t="s">
        <v>1454</v>
      </c>
      <c r="G33" s="586">
        <v>50</v>
      </c>
      <c r="H33" s="586">
        <v>50</v>
      </c>
      <c r="J33" s="210"/>
    </row>
    <row r="34" spans="1:10" ht="45">
      <c r="A34" s="89">
        <v>26</v>
      </c>
      <c r="B34" s="585" t="s">
        <v>1520</v>
      </c>
      <c r="C34" s="585" t="s">
        <v>1521</v>
      </c>
      <c r="D34" s="585" t="s">
        <v>1522</v>
      </c>
      <c r="E34" s="585" t="s">
        <v>1453</v>
      </c>
      <c r="F34" s="585" t="s">
        <v>1454</v>
      </c>
      <c r="G34" s="586">
        <v>50</v>
      </c>
      <c r="H34" s="586">
        <v>50</v>
      </c>
      <c r="J34" s="210"/>
    </row>
    <row r="35" spans="1:10" ht="45">
      <c r="A35" s="89">
        <v>27</v>
      </c>
      <c r="B35" s="585" t="s">
        <v>1523</v>
      </c>
      <c r="C35" s="585" t="s">
        <v>1524</v>
      </c>
      <c r="D35" s="585" t="s">
        <v>1525</v>
      </c>
      <c r="E35" s="585" t="s">
        <v>1453</v>
      </c>
      <c r="F35" s="585" t="s">
        <v>1454</v>
      </c>
      <c r="G35" s="586">
        <v>50</v>
      </c>
      <c r="H35" s="586">
        <v>50</v>
      </c>
      <c r="J35" s="210"/>
    </row>
    <row r="36" spans="1:10" ht="45">
      <c r="A36" s="89">
        <v>28</v>
      </c>
      <c r="B36" s="585" t="s">
        <v>1520</v>
      </c>
      <c r="C36" s="585" t="s">
        <v>1526</v>
      </c>
      <c r="D36" s="585" t="s">
        <v>1527</v>
      </c>
      <c r="E36" s="585" t="s">
        <v>1453</v>
      </c>
      <c r="F36" s="585" t="s">
        <v>1454</v>
      </c>
      <c r="G36" s="586">
        <v>50</v>
      </c>
      <c r="H36" s="586">
        <v>50</v>
      </c>
      <c r="J36" s="210"/>
    </row>
    <row r="37" spans="1:10" ht="45">
      <c r="A37" s="89">
        <v>29</v>
      </c>
      <c r="B37" s="585" t="s">
        <v>1528</v>
      </c>
      <c r="C37" s="585" t="s">
        <v>1311</v>
      </c>
      <c r="D37" s="585" t="s">
        <v>1529</v>
      </c>
      <c r="E37" s="585" t="s">
        <v>1453</v>
      </c>
      <c r="F37" s="585" t="s">
        <v>1454</v>
      </c>
      <c r="G37" s="586">
        <v>98.02295918367345</v>
      </c>
      <c r="H37" s="586">
        <v>98.02295918367345</v>
      </c>
      <c r="J37" s="210"/>
    </row>
    <row r="38" spans="1:10" ht="45">
      <c r="A38" s="89">
        <v>30</v>
      </c>
      <c r="B38" s="585" t="s">
        <v>1530</v>
      </c>
      <c r="C38" s="585" t="s">
        <v>1531</v>
      </c>
      <c r="D38" s="585" t="s">
        <v>1532</v>
      </c>
      <c r="E38" s="585" t="s">
        <v>1453</v>
      </c>
      <c r="F38" s="585" t="s">
        <v>1454</v>
      </c>
      <c r="G38" s="586">
        <v>50</v>
      </c>
      <c r="H38" s="586">
        <v>50</v>
      </c>
      <c r="J38" s="210"/>
    </row>
    <row r="39" spans="1:10" ht="45">
      <c r="A39" s="89">
        <v>31</v>
      </c>
      <c r="B39" s="585" t="s">
        <v>1319</v>
      </c>
      <c r="C39" s="585" t="s">
        <v>1533</v>
      </c>
      <c r="D39" s="585" t="s">
        <v>1534</v>
      </c>
      <c r="E39" s="585" t="s">
        <v>1453</v>
      </c>
      <c r="F39" s="585" t="s">
        <v>1454</v>
      </c>
      <c r="G39" s="586">
        <v>50</v>
      </c>
      <c r="H39" s="586">
        <v>50</v>
      </c>
      <c r="J39" s="210"/>
    </row>
    <row r="40" spans="1:10" ht="45">
      <c r="A40" s="89">
        <v>32</v>
      </c>
      <c r="B40" s="585" t="s">
        <v>1474</v>
      </c>
      <c r="C40" s="585" t="s">
        <v>1535</v>
      </c>
      <c r="D40" s="585" t="s">
        <v>1536</v>
      </c>
      <c r="E40" s="585" t="s">
        <v>1453</v>
      </c>
      <c r="F40" s="585" t="s">
        <v>1454</v>
      </c>
      <c r="G40" s="586">
        <v>49.017857142857139</v>
      </c>
      <c r="H40" s="586">
        <v>49.017857142857139</v>
      </c>
      <c r="J40" s="210"/>
    </row>
    <row r="41" spans="1:10" ht="45">
      <c r="A41" s="89">
        <v>33</v>
      </c>
      <c r="B41" s="585" t="s">
        <v>1537</v>
      </c>
      <c r="C41" s="585" t="s">
        <v>1538</v>
      </c>
      <c r="D41" s="585" t="s">
        <v>1539</v>
      </c>
      <c r="E41" s="585" t="s">
        <v>1453</v>
      </c>
      <c r="F41" s="585" t="s">
        <v>1454</v>
      </c>
      <c r="G41" s="586">
        <v>49.017857142857139</v>
      </c>
      <c r="H41" s="586">
        <v>49.017857142857139</v>
      </c>
      <c r="J41" s="210"/>
    </row>
    <row r="42" spans="1:10" ht="45">
      <c r="A42" s="89">
        <v>34</v>
      </c>
      <c r="B42" s="585" t="s">
        <v>1540</v>
      </c>
      <c r="C42" s="585" t="s">
        <v>1541</v>
      </c>
      <c r="D42" s="585" t="s">
        <v>1542</v>
      </c>
      <c r="E42" s="585" t="s">
        <v>1453</v>
      </c>
      <c r="F42" s="585" t="s">
        <v>1454</v>
      </c>
      <c r="G42" s="586">
        <v>49.017857142857139</v>
      </c>
      <c r="H42" s="586">
        <v>49.017857142857139</v>
      </c>
      <c r="J42" s="210"/>
    </row>
    <row r="43" spans="1:10" ht="45">
      <c r="A43" s="89">
        <v>35</v>
      </c>
      <c r="B43" s="585" t="s">
        <v>1543</v>
      </c>
      <c r="C43" s="585" t="s">
        <v>1486</v>
      </c>
      <c r="D43" s="585" t="s">
        <v>1544</v>
      </c>
      <c r="E43" s="585" t="s">
        <v>1453</v>
      </c>
      <c r="F43" s="585" t="s">
        <v>1454</v>
      </c>
      <c r="G43" s="586">
        <v>50</v>
      </c>
      <c r="H43" s="586">
        <v>50</v>
      </c>
      <c r="J43" s="210"/>
    </row>
    <row r="44" spans="1:10" ht="45">
      <c r="A44" s="89">
        <v>36</v>
      </c>
      <c r="B44" s="585" t="s">
        <v>1545</v>
      </c>
      <c r="C44" s="585" t="s">
        <v>1546</v>
      </c>
      <c r="D44" s="585" t="s">
        <v>1547</v>
      </c>
      <c r="E44" s="585" t="s">
        <v>1453</v>
      </c>
      <c r="F44" s="585" t="s">
        <v>1454</v>
      </c>
      <c r="G44" s="586">
        <v>98.02295918367345</v>
      </c>
      <c r="H44" s="586">
        <v>98.02295918367345</v>
      </c>
      <c r="J44" s="210"/>
    </row>
    <row r="45" spans="1:10" ht="45">
      <c r="A45" s="89">
        <v>37</v>
      </c>
      <c r="B45" s="585" t="s">
        <v>1548</v>
      </c>
      <c r="C45" s="585" t="s">
        <v>1549</v>
      </c>
      <c r="D45" s="585" t="s">
        <v>1550</v>
      </c>
      <c r="E45" s="585" t="s">
        <v>1453</v>
      </c>
      <c r="F45" s="585" t="s">
        <v>1454</v>
      </c>
      <c r="G45" s="586">
        <v>49.017857142857139</v>
      </c>
      <c r="H45" s="586">
        <v>49.017857142857139</v>
      </c>
      <c r="J45" s="210"/>
    </row>
    <row r="46" spans="1:10" ht="45">
      <c r="A46" s="89">
        <v>38</v>
      </c>
      <c r="B46" s="585" t="s">
        <v>1551</v>
      </c>
      <c r="C46" s="585" t="s">
        <v>1552</v>
      </c>
      <c r="D46" s="585" t="s">
        <v>1553</v>
      </c>
      <c r="E46" s="585" t="s">
        <v>1453</v>
      </c>
      <c r="F46" s="585" t="s">
        <v>1454</v>
      </c>
      <c r="G46" s="586">
        <v>50</v>
      </c>
      <c r="H46" s="586">
        <v>50</v>
      </c>
      <c r="J46" s="210"/>
    </row>
    <row r="47" spans="1:10" ht="45">
      <c r="A47" s="89">
        <v>39</v>
      </c>
      <c r="B47" s="585" t="s">
        <v>1285</v>
      </c>
      <c r="C47" s="585" t="s">
        <v>1554</v>
      </c>
      <c r="D47" s="585" t="s">
        <v>1555</v>
      </c>
      <c r="E47" s="585" t="s">
        <v>1453</v>
      </c>
      <c r="F47" s="585" t="s">
        <v>1454</v>
      </c>
      <c r="G47" s="586">
        <v>49.017857142857139</v>
      </c>
      <c r="H47" s="586">
        <v>49.017857142857139</v>
      </c>
      <c r="J47" s="210"/>
    </row>
    <row r="48" spans="1:10" ht="45">
      <c r="A48" s="89">
        <v>40</v>
      </c>
      <c r="B48" s="585" t="s">
        <v>1556</v>
      </c>
      <c r="C48" s="585" t="s">
        <v>1557</v>
      </c>
      <c r="D48" s="585" t="s">
        <v>1558</v>
      </c>
      <c r="E48" s="585" t="s">
        <v>1453</v>
      </c>
      <c r="F48" s="585" t="s">
        <v>1454</v>
      </c>
      <c r="G48" s="586">
        <v>73.533163265306129</v>
      </c>
      <c r="H48" s="586">
        <v>73.533163265306129</v>
      </c>
      <c r="J48" s="210"/>
    </row>
    <row r="49" spans="1:10" ht="45">
      <c r="A49" s="89">
        <v>41</v>
      </c>
      <c r="B49" s="585" t="s">
        <v>1559</v>
      </c>
      <c r="C49" s="585" t="s">
        <v>1560</v>
      </c>
      <c r="D49" s="585" t="s">
        <v>1561</v>
      </c>
      <c r="E49" s="585" t="s">
        <v>1453</v>
      </c>
      <c r="F49" s="585" t="s">
        <v>1454</v>
      </c>
      <c r="G49" s="586">
        <v>73.533163265306129</v>
      </c>
      <c r="H49" s="586">
        <v>73.533163265306129</v>
      </c>
      <c r="J49" s="210"/>
    </row>
    <row r="50" spans="1:10" ht="45">
      <c r="A50" s="89">
        <v>42</v>
      </c>
      <c r="B50" s="585" t="s">
        <v>1562</v>
      </c>
      <c r="C50" s="585" t="s">
        <v>1563</v>
      </c>
      <c r="D50" s="585" t="s">
        <v>1564</v>
      </c>
      <c r="E50" s="585" t="s">
        <v>1453</v>
      </c>
      <c r="F50" s="585" t="s">
        <v>1454</v>
      </c>
      <c r="G50" s="586">
        <v>49.017857142857139</v>
      </c>
      <c r="H50" s="586">
        <v>49.017857142857139</v>
      </c>
      <c r="J50" s="210"/>
    </row>
    <row r="51" spans="1:10" ht="45">
      <c r="A51" s="89">
        <v>43</v>
      </c>
      <c r="B51" s="585" t="s">
        <v>1565</v>
      </c>
      <c r="C51" s="585" t="s">
        <v>1566</v>
      </c>
      <c r="D51" s="585" t="s">
        <v>1567</v>
      </c>
      <c r="E51" s="585" t="s">
        <v>1453</v>
      </c>
      <c r="F51" s="585" t="s">
        <v>1454</v>
      </c>
      <c r="G51" s="586">
        <v>49.017857142857139</v>
      </c>
      <c r="H51" s="586">
        <v>49.017857142857139</v>
      </c>
      <c r="J51" s="210"/>
    </row>
    <row r="52" spans="1:10" ht="45">
      <c r="A52" s="89">
        <v>44</v>
      </c>
      <c r="B52" s="585" t="s">
        <v>1568</v>
      </c>
      <c r="C52" s="585" t="s">
        <v>1569</v>
      </c>
      <c r="D52" s="585" t="s">
        <v>1570</v>
      </c>
      <c r="E52" s="585" t="s">
        <v>1453</v>
      </c>
      <c r="F52" s="585" t="s">
        <v>1454</v>
      </c>
      <c r="G52" s="586">
        <v>73.533163265306129</v>
      </c>
      <c r="H52" s="586">
        <v>73.533163265306129</v>
      </c>
      <c r="J52" s="210"/>
    </row>
    <row r="53" spans="1:10" ht="45">
      <c r="A53" s="89">
        <v>45</v>
      </c>
      <c r="B53" s="585" t="s">
        <v>1571</v>
      </c>
      <c r="C53" s="585" t="s">
        <v>1572</v>
      </c>
      <c r="D53" s="585" t="s">
        <v>1573</v>
      </c>
      <c r="E53" s="585" t="s">
        <v>1453</v>
      </c>
      <c r="F53" s="585" t="s">
        <v>1454</v>
      </c>
      <c r="G53" s="586">
        <v>75</v>
      </c>
      <c r="H53" s="586">
        <v>75</v>
      </c>
      <c r="J53" s="210"/>
    </row>
    <row r="54" spans="1:10" ht="45">
      <c r="A54" s="89">
        <v>46</v>
      </c>
      <c r="B54" s="585" t="s">
        <v>1574</v>
      </c>
      <c r="C54" s="585" t="s">
        <v>1575</v>
      </c>
      <c r="D54" s="585" t="s">
        <v>1576</v>
      </c>
      <c r="E54" s="585" t="s">
        <v>1453</v>
      </c>
      <c r="F54" s="585" t="s">
        <v>1454</v>
      </c>
      <c r="G54" s="586">
        <v>49.017857142857139</v>
      </c>
      <c r="H54" s="586">
        <v>49.017857142857139</v>
      </c>
      <c r="J54" s="210"/>
    </row>
    <row r="55" spans="1:10" ht="45">
      <c r="A55" s="89">
        <v>47</v>
      </c>
      <c r="B55" s="585" t="s">
        <v>1577</v>
      </c>
      <c r="C55" s="585" t="s">
        <v>1578</v>
      </c>
      <c r="D55" s="585" t="s">
        <v>1579</v>
      </c>
      <c r="E55" s="585" t="s">
        <v>1453</v>
      </c>
      <c r="F55" s="585" t="s">
        <v>1454</v>
      </c>
      <c r="G55" s="586">
        <v>49.017857142857139</v>
      </c>
      <c r="H55" s="586">
        <v>49.017857142857139</v>
      </c>
      <c r="J55" s="210"/>
    </row>
    <row r="56" spans="1:10" ht="45">
      <c r="A56" s="89">
        <v>48</v>
      </c>
      <c r="B56" s="585" t="s">
        <v>1580</v>
      </c>
      <c r="C56" s="585" t="s">
        <v>1581</v>
      </c>
      <c r="D56" s="585" t="s">
        <v>1582</v>
      </c>
      <c r="E56" s="585" t="s">
        <v>1453</v>
      </c>
      <c r="F56" s="585" t="s">
        <v>1454</v>
      </c>
      <c r="G56" s="586">
        <v>49.017857142857139</v>
      </c>
      <c r="H56" s="586">
        <v>49.017857142857139</v>
      </c>
      <c r="J56" s="210"/>
    </row>
    <row r="57" spans="1:10" ht="45">
      <c r="A57" s="89">
        <v>49</v>
      </c>
      <c r="B57" s="585" t="s">
        <v>1468</v>
      </c>
      <c r="C57" s="585" t="s">
        <v>1583</v>
      </c>
      <c r="D57" s="585" t="s">
        <v>1584</v>
      </c>
      <c r="E57" s="585" t="s">
        <v>1453</v>
      </c>
      <c r="F57" s="585" t="s">
        <v>1454</v>
      </c>
      <c r="G57" s="586">
        <v>49.017857142857139</v>
      </c>
      <c r="H57" s="586">
        <v>49.017857142857139</v>
      </c>
      <c r="J57" s="210"/>
    </row>
    <row r="58" spans="1:10" ht="45">
      <c r="A58" s="89">
        <v>50</v>
      </c>
      <c r="B58" s="585" t="s">
        <v>1585</v>
      </c>
      <c r="C58" s="585" t="s">
        <v>1586</v>
      </c>
      <c r="D58" s="585" t="s">
        <v>1587</v>
      </c>
      <c r="E58" s="585" t="s">
        <v>1453</v>
      </c>
      <c r="F58" s="585" t="s">
        <v>1454</v>
      </c>
      <c r="G58" s="586">
        <v>75</v>
      </c>
      <c r="H58" s="586">
        <v>75</v>
      </c>
      <c r="J58" s="210"/>
    </row>
    <row r="59" spans="1:10" ht="45">
      <c r="A59" s="89">
        <v>51</v>
      </c>
      <c r="B59" s="585" t="s">
        <v>1588</v>
      </c>
      <c r="C59" s="585" t="s">
        <v>1589</v>
      </c>
      <c r="D59" s="585">
        <v>28001112830</v>
      </c>
      <c r="E59" s="585" t="s">
        <v>1453</v>
      </c>
      <c r="F59" s="585" t="s">
        <v>1454</v>
      </c>
      <c r="G59" s="586">
        <v>73.533163265306129</v>
      </c>
      <c r="H59" s="586">
        <v>73.533163265306129</v>
      </c>
      <c r="J59" s="210"/>
    </row>
    <row r="60" spans="1:10" ht="45">
      <c r="A60" s="89">
        <v>52</v>
      </c>
      <c r="B60" s="585" t="s">
        <v>1590</v>
      </c>
      <c r="C60" s="585" t="s">
        <v>1591</v>
      </c>
      <c r="D60" s="585" t="s">
        <v>1592</v>
      </c>
      <c r="E60" s="585" t="s">
        <v>1453</v>
      </c>
      <c r="F60" s="585" t="s">
        <v>1454</v>
      </c>
      <c r="G60" s="586">
        <v>49.017857142857139</v>
      </c>
      <c r="H60" s="586">
        <v>49.017857142857139</v>
      </c>
      <c r="J60" s="210"/>
    </row>
    <row r="61" spans="1:10" ht="45">
      <c r="A61" s="89">
        <v>53</v>
      </c>
      <c r="B61" s="585" t="s">
        <v>1593</v>
      </c>
      <c r="C61" s="585" t="s">
        <v>1594</v>
      </c>
      <c r="D61" s="585" t="s">
        <v>1595</v>
      </c>
      <c r="E61" s="585" t="s">
        <v>1453</v>
      </c>
      <c r="F61" s="585" t="s">
        <v>1454</v>
      </c>
      <c r="G61" s="586">
        <v>49.017857142857139</v>
      </c>
      <c r="H61" s="586">
        <v>49.017857142857139</v>
      </c>
      <c r="J61" s="210"/>
    </row>
    <row r="62" spans="1:10" ht="45">
      <c r="A62" s="89">
        <v>54</v>
      </c>
      <c r="B62" s="585" t="s">
        <v>1590</v>
      </c>
      <c r="C62" s="585" t="s">
        <v>1591</v>
      </c>
      <c r="D62" s="585" t="s">
        <v>1592</v>
      </c>
      <c r="E62" s="585" t="s">
        <v>1453</v>
      </c>
      <c r="F62" s="585" t="s">
        <v>1454</v>
      </c>
      <c r="G62" s="586">
        <v>49.017857142857139</v>
      </c>
      <c r="H62" s="586">
        <v>49.017857142857139</v>
      </c>
      <c r="J62" s="210"/>
    </row>
    <row r="63" spans="1:10" ht="45">
      <c r="A63" s="89">
        <v>55</v>
      </c>
      <c r="B63" s="585" t="s">
        <v>1319</v>
      </c>
      <c r="C63" s="585" t="s">
        <v>1596</v>
      </c>
      <c r="D63" s="585" t="s">
        <v>1597</v>
      </c>
      <c r="E63" s="585" t="s">
        <v>1453</v>
      </c>
      <c r="F63" s="585" t="s">
        <v>1454</v>
      </c>
      <c r="G63" s="586">
        <v>49.017857142857139</v>
      </c>
      <c r="H63" s="586">
        <v>49.017857142857139</v>
      </c>
      <c r="J63" s="210"/>
    </row>
    <row r="64" spans="1:10" ht="45">
      <c r="A64" s="89">
        <v>56</v>
      </c>
      <c r="B64" s="585" t="s">
        <v>1590</v>
      </c>
      <c r="C64" s="585" t="s">
        <v>1591</v>
      </c>
      <c r="D64" s="585" t="s">
        <v>1592</v>
      </c>
      <c r="E64" s="585" t="s">
        <v>1453</v>
      </c>
      <c r="F64" s="585" t="s">
        <v>1454</v>
      </c>
      <c r="G64" s="586">
        <v>49.017857142857139</v>
      </c>
      <c r="H64" s="586">
        <v>49.017857142857139</v>
      </c>
      <c r="J64" s="210"/>
    </row>
    <row r="65" spans="1:10" ht="45">
      <c r="A65" s="89">
        <v>57</v>
      </c>
      <c r="B65" s="585" t="s">
        <v>1598</v>
      </c>
      <c r="C65" s="585" t="s">
        <v>1599</v>
      </c>
      <c r="D65" s="585" t="s">
        <v>1600</v>
      </c>
      <c r="E65" s="585" t="s">
        <v>1453</v>
      </c>
      <c r="F65" s="585" t="s">
        <v>1454</v>
      </c>
      <c r="G65" s="586">
        <v>49.017857142857139</v>
      </c>
      <c r="H65" s="586">
        <v>49.017857142857139</v>
      </c>
      <c r="J65" s="210"/>
    </row>
    <row r="66" spans="1:10" ht="45">
      <c r="A66" s="89">
        <v>58</v>
      </c>
      <c r="B66" s="585" t="s">
        <v>1590</v>
      </c>
      <c r="C66" s="585" t="s">
        <v>1591</v>
      </c>
      <c r="D66" s="585" t="s">
        <v>1592</v>
      </c>
      <c r="E66" s="585" t="s">
        <v>1453</v>
      </c>
      <c r="F66" s="585" t="s">
        <v>1454</v>
      </c>
      <c r="G66" s="586">
        <v>49.017857142857139</v>
      </c>
      <c r="H66" s="586">
        <v>49.017857142857139</v>
      </c>
      <c r="J66" s="210"/>
    </row>
    <row r="67" spans="1:10" ht="45">
      <c r="A67" s="89">
        <v>59</v>
      </c>
      <c r="B67" s="585" t="s">
        <v>1269</v>
      </c>
      <c r="C67" s="585" t="s">
        <v>1601</v>
      </c>
      <c r="D67" s="585" t="s">
        <v>1602</v>
      </c>
      <c r="E67" s="585" t="s">
        <v>1453</v>
      </c>
      <c r="F67" s="585" t="s">
        <v>1454</v>
      </c>
      <c r="G67" s="586">
        <v>49.017857142857139</v>
      </c>
      <c r="H67" s="586">
        <v>49.017857142857139</v>
      </c>
      <c r="J67" s="210"/>
    </row>
    <row r="68" spans="1:10" ht="45">
      <c r="A68" s="89">
        <v>60</v>
      </c>
      <c r="B68" s="585" t="s">
        <v>1590</v>
      </c>
      <c r="C68" s="585" t="s">
        <v>1591</v>
      </c>
      <c r="D68" s="585" t="s">
        <v>1592</v>
      </c>
      <c r="E68" s="585" t="s">
        <v>1453</v>
      </c>
      <c r="F68" s="585" t="s">
        <v>1454</v>
      </c>
      <c r="G68" s="586">
        <v>49.017857142857139</v>
      </c>
      <c r="H68" s="586">
        <v>49.017857142857139</v>
      </c>
      <c r="J68" s="210"/>
    </row>
    <row r="69" spans="1:10" ht="45">
      <c r="A69" s="89">
        <v>61</v>
      </c>
      <c r="B69" s="585" t="s">
        <v>1603</v>
      </c>
      <c r="C69" s="585" t="s">
        <v>1604</v>
      </c>
      <c r="D69" s="585" t="s">
        <v>1605</v>
      </c>
      <c r="E69" s="585" t="s">
        <v>1453</v>
      </c>
      <c r="F69" s="585" t="s">
        <v>1454</v>
      </c>
      <c r="G69" s="586">
        <v>49.017857142857139</v>
      </c>
      <c r="H69" s="586">
        <v>49.017857142857139</v>
      </c>
      <c r="J69" s="210"/>
    </row>
    <row r="70" spans="1:10" ht="45">
      <c r="A70" s="89">
        <v>62</v>
      </c>
      <c r="B70" s="585" t="s">
        <v>1590</v>
      </c>
      <c r="C70" s="585" t="s">
        <v>1591</v>
      </c>
      <c r="D70" s="585" t="s">
        <v>1592</v>
      </c>
      <c r="E70" s="585" t="s">
        <v>1453</v>
      </c>
      <c r="F70" s="585" t="s">
        <v>1454</v>
      </c>
      <c r="G70" s="586">
        <v>49.017857142857139</v>
      </c>
      <c r="H70" s="586">
        <v>49.017857142857139</v>
      </c>
      <c r="J70" s="210"/>
    </row>
    <row r="71" spans="1:10" ht="45">
      <c r="A71" s="89">
        <v>63</v>
      </c>
      <c r="B71" s="585" t="s">
        <v>1606</v>
      </c>
      <c r="C71" s="585" t="s">
        <v>1607</v>
      </c>
      <c r="D71" s="585" t="s">
        <v>1608</v>
      </c>
      <c r="E71" s="585" t="s">
        <v>1453</v>
      </c>
      <c r="F71" s="585" t="s">
        <v>1454</v>
      </c>
      <c r="G71" s="586">
        <v>50</v>
      </c>
      <c r="H71" s="586">
        <v>50</v>
      </c>
      <c r="J71" s="210"/>
    </row>
    <row r="72" spans="1:10" ht="45">
      <c r="A72" s="89">
        <v>64</v>
      </c>
      <c r="B72" s="585" t="s">
        <v>1590</v>
      </c>
      <c r="C72" s="585" t="s">
        <v>1591</v>
      </c>
      <c r="D72" s="585" t="s">
        <v>1592</v>
      </c>
      <c r="E72" s="585" t="s">
        <v>1453</v>
      </c>
      <c r="F72" s="585" t="s">
        <v>1454</v>
      </c>
      <c r="G72" s="586">
        <v>49.017857142857139</v>
      </c>
      <c r="H72" s="586">
        <v>49.017857142857139</v>
      </c>
      <c r="J72" s="210"/>
    </row>
    <row r="73" spans="1:10" ht="45">
      <c r="A73" s="89">
        <v>65</v>
      </c>
      <c r="B73" s="585" t="s">
        <v>1609</v>
      </c>
      <c r="C73" s="585" t="s">
        <v>1610</v>
      </c>
      <c r="D73" s="585" t="s">
        <v>1611</v>
      </c>
      <c r="E73" s="585" t="s">
        <v>1453</v>
      </c>
      <c r="F73" s="585" t="s">
        <v>1454</v>
      </c>
      <c r="G73" s="586">
        <v>49.017857142857139</v>
      </c>
      <c r="H73" s="586">
        <v>49.017857142857139</v>
      </c>
      <c r="J73" s="210"/>
    </row>
    <row r="74" spans="1:10" ht="45">
      <c r="A74" s="89">
        <v>66</v>
      </c>
      <c r="B74" s="585" t="s">
        <v>1612</v>
      </c>
      <c r="C74" s="585" t="s">
        <v>1613</v>
      </c>
      <c r="D74" s="585" t="s">
        <v>1614</v>
      </c>
      <c r="E74" s="585" t="s">
        <v>1453</v>
      </c>
      <c r="F74" s="585" t="s">
        <v>1454</v>
      </c>
      <c r="G74" s="586">
        <v>49.017857142857139</v>
      </c>
      <c r="H74" s="586">
        <v>49.017857142857139</v>
      </c>
      <c r="J74" s="210"/>
    </row>
    <row r="75" spans="1:10" ht="45">
      <c r="A75" s="89">
        <v>67</v>
      </c>
      <c r="B75" s="585" t="s">
        <v>1615</v>
      </c>
      <c r="C75" s="585" t="s">
        <v>1616</v>
      </c>
      <c r="D75" s="585" t="s">
        <v>1617</v>
      </c>
      <c r="E75" s="585" t="s">
        <v>1453</v>
      </c>
      <c r="F75" s="585" t="s">
        <v>1454</v>
      </c>
      <c r="G75" s="586">
        <v>49.017857142857139</v>
      </c>
      <c r="H75" s="586">
        <v>49.017857142857139</v>
      </c>
      <c r="J75" s="210"/>
    </row>
    <row r="76" spans="1:10" ht="45">
      <c r="A76" s="89">
        <v>68</v>
      </c>
      <c r="B76" s="585" t="s">
        <v>1618</v>
      </c>
      <c r="C76" s="585" t="s">
        <v>1619</v>
      </c>
      <c r="D76" s="585" t="s">
        <v>1620</v>
      </c>
      <c r="E76" s="585" t="s">
        <v>1453</v>
      </c>
      <c r="F76" s="585" t="s">
        <v>1454</v>
      </c>
      <c r="G76" s="586">
        <v>49.017857142857139</v>
      </c>
      <c r="H76" s="586">
        <v>49.017857142857139</v>
      </c>
      <c r="J76" s="210"/>
    </row>
    <row r="77" spans="1:10" ht="45">
      <c r="A77" s="89">
        <v>69</v>
      </c>
      <c r="B77" s="585" t="s">
        <v>1621</v>
      </c>
      <c r="C77" s="585" t="s">
        <v>1622</v>
      </c>
      <c r="D77" s="585" t="s">
        <v>1623</v>
      </c>
      <c r="E77" s="585" t="s">
        <v>1453</v>
      </c>
      <c r="F77" s="585" t="s">
        <v>1454</v>
      </c>
      <c r="G77" s="586">
        <v>50</v>
      </c>
      <c r="H77" s="586">
        <v>50</v>
      </c>
      <c r="J77" s="210"/>
    </row>
    <row r="78" spans="1:10" ht="45">
      <c r="A78" s="89">
        <v>70</v>
      </c>
      <c r="B78" s="585" t="s">
        <v>1624</v>
      </c>
      <c r="C78" s="585" t="s">
        <v>1625</v>
      </c>
      <c r="D78" s="585" t="s">
        <v>1626</v>
      </c>
      <c r="E78" s="585" t="s">
        <v>1453</v>
      </c>
      <c r="F78" s="585" t="s">
        <v>1454</v>
      </c>
      <c r="G78" s="586">
        <v>49.017857142857139</v>
      </c>
      <c r="H78" s="586">
        <v>49.017857142857139</v>
      </c>
      <c r="J78" s="210"/>
    </row>
    <row r="79" spans="1:10" ht="45">
      <c r="A79" s="89">
        <v>71</v>
      </c>
      <c r="B79" s="585" t="s">
        <v>1627</v>
      </c>
      <c r="C79" s="585" t="s">
        <v>1628</v>
      </c>
      <c r="D79" s="585" t="s">
        <v>1629</v>
      </c>
      <c r="E79" s="585" t="s">
        <v>1453</v>
      </c>
      <c r="F79" s="585" t="s">
        <v>1454</v>
      </c>
      <c r="G79" s="586">
        <v>49.017857142857139</v>
      </c>
      <c r="H79" s="586">
        <v>49.017857142857139</v>
      </c>
      <c r="J79" s="210"/>
    </row>
    <row r="80" spans="1:10" ht="45">
      <c r="A80" s="89">
        <v>72</v>
      </c>
      <c r="B80" s="585" t="s">
        <v>1630</v>
      </c>
      <c r="C80" s="585" t="s">
        <v>1631</v>
      </c>
      <c r="D80" s="585" t="s">
        <v>1632</v>
      </c>
      <c r="E80" s="585" t="s">
        <v>1453</v>
      </c>
      <c r="F80" s="585" t="s">
        <v>1454</v>
      </c>
      <c r="G80" s="586">
        <v>49.017857142857139</v>
      </c>
      <c r="H80" s="586">
        <v>49.017857142857139</v>
      </c>
      <c r="J80" s="210"/>
    </row>
    <row r="81" spans="1:10" ht="45">
      <c r="A81" s="89">
        <v>73</v>
      </c>
      <c r="B81" s="585" t="s">
        <v>1633</v>
      </c>
      <c r="C81" s="585" t="s">
        <v>1631</v>
      </c>
      <c r="D81" s="585" t="s">
        <v>1634</v>
      </c>
      <c r="E81" s="585" t="s">
        <v>1453</v>
      </c>
      <c r="F81" s="585" t="s">
        <v>1454</v>
      </c>
      <c r="G81" s="586">
        <v>49.017857142857139</v>
      </c>
      <c r="H81" s="586">
        <v>49.017857142857139</v>
      </c>
      <c r="J81" s="210"/>
    </row>
    <row r="82" spans="1:10" ht="45">
      <c r="A82" s="89">
        <v>74</v>
      </c>
      <c r="B82" s="585" t="s">
        <v>1624</v>
      </c>
      <c r="C82" s="585" t="s">
        <v>1635</v>
      </c>
      <c r="D82" s="585" t="s">
        <v>1636</v>
      </c>
      <c r="E82" s="585" t="s">
        <v>1453</v>
      </c>
      <c r="F82" s="585" t="s">
        <v>1454</v>
      </c>
      <c r="G82" s="586">
        <v>49.017857142857139</v>
      </c>
      <c r="H82" s="586">
        <v>49.017857142857139</v>
      </c>
      <c r="J82" s="210"/>
    </row>
    <row r="83" spans="1:10" ht="45">
      <c r="A83" s="89">
        <v>75</v>
      </c>
      <c r="B83" s="585" t="s">
        <v>1637</v>
      </c>
      <c r="C83" s="585" t="s">
        <v>1638</v>
      </c>
      <c r="D83" s="585" t="s">
        <v>1639</v>
      </c>
      <c r="E83" s="585" t="s">
        <v>1453</v>
      </c>
      <c r="F83" s="585" t="s">
        <v>1454</v>
      </c>
      <c r="G83" s="586">
        <v>50</v>
      </c>
      <c r="H83" s="586">
        <v>50</v>
      </c>
      <c r="J83" s="210"/>
    </row>
    <row r="84" spans="1:10" ht="45">
      <c r="A84" s="89">
        <v>76</v>
      </c>
      <c r="B84" s="585" t="s">
        <v>1624</v>
      </c>
      <c r="C84" s="585" t="s">
        <v>1625</v>
      </c>
      <c r="D84" s="585" t="s">
        <v>1626</v>
      </c>
      <c r="E84" s="585" t="s">
        <v>1453</v>
      </c>
      <c r="F84" s="585" t="s">
        <v>1454</v>
      </c>
      <c r="G84" s="586">
        <v>49.017857142857139</v>
      </c>
      <c r="H84" s="586">
        <v>49.017857142857139</v>
      </c>
      <c r="J84" s="210"/>
    </row>
    <row r="85" spans="1:10" ht="45">
      <c r="A85" s="89">
        <v>77</v>
      </c>
      <c r="B85" s="585" t="s">
        <v>1640</v>
      </c>
      <c r="C85" s="585" t="s">
        <v>1628</v>
      </c>
      <c r="D85" s="585" t="s">
        <v>1641</v>
      </c>
      <c r="E85" s="585" t="s">
        <v>1453</v>
      </c>
      <c r="F85" s="585" t="s">
        <v>1454</v>
      </c>
      <c r="G85" s="586">
        <v>49.017857142857139</v>
      </c>
      <c r="H85" s="586">
        <v>49.017857142857139</v>
      </c>
      <c r="J85" s="210"/>
    </row>
    <row r="86" spans="1:10" ht="45">
      <c r="A86" s="89">
        <v>78</v>
      </c>
      <c r="B86" s="585" t="s">
        <v>1642</v>
      </c>
      <c r="C86" s="585" t="s">
        <v>1643</v>
      </c>
      <c r="D86" s="585" t="s">
        <v>1644</v>
      </c>
      <c r="E86" s="585" t="s">
        <v>1453</v>
      </c>
      <c r="F86" s="585" t="s">
        <v>1454</v>
      </c>
      <c r="G86" s="586">
        <v>50</v>
      </c>
      <c r="H86" s="586">
        <v>50</v>
      </c>
      <c r="J86" s="210"/>
    </row>
    <row r="87" spans="1:10" ht="45">
      <c r="A87" s="89">
        <v>79</v>
      </c>
      <c r="B87" s="585" t="s">
        <v>1645</v>
      </c>
      <c r="C87" s="585" t="s">
        <v>1646</v>
      </c>
      <c r="D87" s="585" t="s">
        <v>1647</v>
      </c>
      <c r="E87" s="585" t="s">
        <v>1453</v>
      </c>
      <c r="F87" s="585" t="s">
        <v>1454</v>
      </c>
      <c r="G87" s="586">
        <v>49.017857142857139</v>
      </c>
      <c r="H87" s="586">
        <v>49.017857142857139</v>
      </c>
      <c r="J87" s="210"/>
    </row>
    <row r="88" spans="1:10" ht="45">
      <c r="A88" s="89">
        <v>80</v>
      </c>
      <c r="B88" s="585" t="s">
        <v>1648</v>
      </c>
      <c r="C88" s="585" t="s">
        <v>1649</v>
      </c>
      <c r="D88" s="585" t="s">
        <v>1650</v>
      </c>
      <c r="E88" s="585" t="s">
        <v>1453</v>
      </c>
      <c r="F88" s="585" t="s">
        <v>1454</v>
      </c>
      <c r="G88" s="586">
        <v>49.017857142857139</v>
      </c>
      <c r="H88" s="586">
        <v>49.017857142857139</v>
      </c>
      <c r="J88" s="210"/>
    </row>
    <row r="89" spans="1:10" ht="45">
      <c r="A89" s="89">
        <v>81</v>
      </c>
      <c r="B89" s="585" t="s">
        <v>1651</v>
      </c>
      <c r="C89" s="585" t="s">
        <v>1649</v>
      </c>
      <c r="D89" s="585" t="s">
        <v>1652</v>
      </c>
      <c r="E89" s="585" t="s">
        <v>1453</v>
      </c>
      <c r="F89" s="585" t="s">
        <v>1454</v>
      </c>
      <c r="G89" s="586">
        <v>49.017857142857139</v>
      </c>
      <c r="H89" s="586">
        <v>49.017857142857139</v>
      </c>
      <c r="J89" s="210"/>
    </row>
    <row r="90" spans="1:10" ht="45">
      <c r="A90" s="89">
        <v>82</v>
      </c>
      <c r="B90" s="585" t="s">
        <v>1653</v>
      </c>
      <c r="C90" s="585" t="s">
        <v>1654</v>
      </c>
      <c r="D90" s="585" t="s">
        <v>1655</v>
      </c>
      <c r="E90" s="585" t="s">
        <v>1453</v>
      </c>
      <c r="F90" s="585" t="s">
        <v>1454</v>
      </c>
      <c r="G90" s="586">
        <v>49.017857142857139</v>
      </c>
      <c r="H90" s="586">
        <v>49.017857142857139</v>
      </c>
      <c r="J90" s="210"/>
    </row>
    <row r="91" spans="1:10" ht="45">
      <c r="A91" s="89">
        <v>83</v>
      </c>
      <c r="B91" s="585" t="s">
        <v>1656</v>
      </c>
      <c r="C91" s="585" t="s">
        <v>1657</v>
      </c>
      <c r="D91" s="585" t="s">
        <v>1658</v>
      </c>
      <c r="E91" s="585" t="s">
        <v>1453</v>
      </c>
      <c r="F91" s="585" t="s">
        <v>1454</v>
      </c>
      <c r="G91" s="586">
        <v>49.017857142857139</v>
      </c>
      <c r="H91" s="586">
        <v>49.017857142857139</v>
      </c>
      <c r="J91" s="210"/>
    </row>
    <row r="92" spans="1:10" ht="45">
      <c r="A92" s="89">
        <v>84</v>
      </c>
      <c r="B92" s="585" t="s">
        <v>1653</v>
      </c>
      <c r="C92" s="585" t="s">
        <v>1654</v>
      </c>
      <c r="D92" s="585" t="s">
        <v>1655</v>
      </c>
      <c r="E92" s="585" t="s">
        <v>1453</v>
      </c>
      <c r="F92" s="585" t="s">
        <v>1454</v>
      </c>
      <c r="G92" s="586">
        <v>49.017857142857139</v>
      </c>
      <c r="H92" s="586">
        <v>49.017857142857139</v>
      </c>
      <c r="J92" s="210"/>
    </row>
    <row r="93" spans="1:10" ht="45">
      <c r="A93" s="89">
        <v>85</v>
      </c>
      <c r="B93" s="585" t="s">
        <v>1659</v>
      </c>
      <c r="C93" s="585" t="s">
        <v>1660</v>
      </c>
      <c r="D93" s="585" t="s">
        <v>1661</v>
      </c>
      <c r="E93" s="585" t="s">
        <v>1453</v>
      </c>
      <c r="F93" s="585" t="s">
        <v>1454</v>
      </c>
      <c r="G93" s="586">
        <v>49.017857142857139</v>
      </c>
      <c r="H93" s="586">
        <v>49.017857142857139</v>
      </c>
      <c r="J93" s="210"/>
    </row>
    <row r="94" spans="1:10" ht="45">
      <c r="A94" s="89">
        <v>86</v>
      </c>
      <c r="B94" s="585" t="s">
        <v>1662</v>
      </c>
      <c r="C94" s="585" t="s">
        <v>1663</v>
      </c>
      <c r="D94" s="585" t="s">
        <v>1664</v>
      </c>
      <c r="E94" s="585" t="s">
        <v>1453</v>
      </c>
      <c r="F94" s="585" t="s">
        <v>1454</v>
      </c>
      <c r="G94" s="586">
        <v>49.017857142857139</v>
      </c>
      <c r="H94" s="586">
        <v>49.017857142857139</v>
      </c>
      <c r="J94" s="210"/>
    </row>
    <row r="95" spans="1:10" ht="45">
      <c r="A95" s="89">
        <v>87</v>
      </c>
      <c r="B95" s="585" t="s">
        <v>1665</v>
      </c>
      <c r="C95" s="585" t="s">
        <v>1666</v>
      </c>
      <c r="D95" s="585" t="s">
        <v>1667</v>
      </c>
      <c r="E95" s="585" t="s">
        <v>1453</v>
      </c>
      <c r="F95" s="585" t="s">
        <v>1454</v>
      </c>
      <c r="G95" s="586">
        <v>49.017857142857139</v>
      </c>
      <c r="H95" s="586">
        <v>49.017857142857139</v>
      </c>
      <c r="J95" s="210"/>
    </row>
    <row r="96" spans="1:10" ht="45">
      <c r="A96" s="89">
        <v>88</v>
      </c>
      <c r="B96" s="585" t="s">
        <v>1668</v>
      </c>
      <c r="C96" s="585" t="s">
        <v>1669</v>
      </c>
      <c r="D96" s="585" t="s">
        <v>1670</v>
      </c>
      <c r="E96" s="585" t="s">
        <v>1453</v>
      </c>
      <c r="F96" s="585" t="s">
        <v>1454</v>
      </c>
      <c r="G96" s="586">
        <v>50</v>
      </c>
      <c r="H96" s="586">
        <v>50</v>
      </c>
      <c r="J96" s="210"/>
    </row>
    <row r="97" spans="1:10" ht="45">
      <c r="A97" s="89">
        <v>89</v>
      </c>
      <c r="B97" s="585" t="s">
        <v>1671</v>
      </c>
      <c r="C97" s="585" t="s">
        <v>1672</v>
      </c>
      <c r="D97" s="585" t="s">
        <v>1673</v>
      </c>
      <c r="E97" s="585" t="s">
        <v>1453</v>
      </c>
      <c r="F97" s="585" t="s">
        <v>1454</v>
      </c>
      <c r="G97" s="586">
        <v>50</v>
      </c>
      <c r="H97" s="586">
        <v>50</v>
      </c>
      <c r="J97" s="210"/>
    </row>
    <row r="98" spans="1:10" ht="45">
      <c r="A98" s="89">
        <v>90</v>
      </c>
      <c r="B98" s="585" t="s">
        <v>1674</v>
      </c>
      <c r="C98" s="585" t="s">
        <v>1675</v>
      </c>
      <c r="D98" s="585" t="s">
        <v>1676</v>
      </c>
      <c r="E98" s="585" t="s">
        <v>1453</v>
      </c>
      <c r="F98" s="585" t="s">
        <v>1454</v>
      </c>
      <c r="G98" s="586">
        <v>49.017857142857139</v>
      </c>
      <c r="H98" s="586">
        <v>49.017857142857139</v>
      </c>
      <c r="J98" s="210"/>
    </row>
    <row r="99" spans="1:10" ht="45">
      <c r="A99" s="89">
        <v>91</v>
      </c>
      <c r="B99" s="585" t="s">
        <v>1677</v>
      </c>
      <c r="C99" s="585" t="s">
        <v>1678</v>
      </c>
      <c r="D99" s="585" t="s">
        <v>1679</v>
      </c>
      <c r="E99" s="585" t="s">
        <v>1453</v>
      </c>
      <c r="F99" s="585" t="s">
        <v>1454</v>
      </c>
      <c r="G99" s="586">
        <v>49.017857142857139</v>
      </c>
      <c r="H99" s="586">
        <v>49.017857142857139</v>
      </c>
      <c r="J99" s="210"/>
    </row>
    <row r="100" spans="1:10" ht="45">
      <c r="A100" s="89">
        <v>92</v>
      </c>
      <c r="B100" s="585" t="s">
        <v>1680</v>
      </c>
      <c r="C100" s="585" t="s">
        <v>1681</v>
      </c>
      <c r="D100" s="585" t="s">
        <v>1682</v>
      </c>
      <c r="E100" s="585" t="s">
        <v>1453</v>
      </c>
      <c r="F100" s="585" t="s">
        <v>1454</v>
      </c>
      <c r="G100" s="586">
        <v>50</v>
      </c>
      <c r="H100" s="586">
        <v>50</v>
      </c>
      <c r="J100" s="210"/>
    </row>
    <row r="101" spans="1:10" ht="45">
      <c r="A101" s="89">
        <v>93</v>
      </c>
      <c r="B101" s="585" t="s">
        <v>1683</v>
      </c>
      <c r="C101" s="585" t="s">
        <v>1684</v>
      </c>
      <c r="D101" s="585" t="s">
        <v>1685</v>
      </c>
      <c r="E101" s="585" t="s">
        <v>1453</v>
      </c>
      <c r="F101" s="585" t="s">
        <v>1454</v>
      </c>
      <c r="G101" s="586">
        <v>49.017857142857139</v>
      </c>
      <c r="H101" s="586">
        <v>49.017857142857139</v>
      </c>
      <c r="J101" s="210"/>
    </row>
    <row r="102" spans="1:10" ht="45">
      <c r="A102" s="89">
        <v>94</v>
      </c>
      <c r="B102" s="585" t="s">
        <v>1624</v>
      </c>
      <c r="C102" s="585" t="s">
        <v>1625</v>
      </c>
      <c r="D102" s="585" t="s">
        <v>1626</v>
      </c>
      <c r="E102" s="585" t="s">
        <v>1453</v>
      </c>
      <c r="F102" s="585" t="s">
        <v>1454</v>
      </c>
      <c r="G102" s="586">
        <v>98.02295918367345</v>
      </c>
      <c r="H102" s="586">
        <v>98.02295918367345</v>
      </c>
      <c r="J102" s="210"/>
    </row>
    <row r="103" spans="1:10" ht="45">
      <c r="A103" s="89">
        <v>95</v>
      </c>
      <c r="B103" s="585" t="s">
        <v>1686</v>
      </c>
      <c r="C103" s="585" t="s">
        <v>1610</v>
      </c>
      <c r="D103" s="585" t="s">
        <v>1687</v>
      </c>
      <c r="E103" s="585" t="s">
        <v>1453</v>
      </c>
      <c r="F103" s="585" t="s">
        <v>1454</v>
      </c>
      <c r="G103" s="586">
        <v>50</v>
      </c>
      <c r="H103" s="586">
        <v>50</v>
      </c>
      <c r="J103" s="210"/>
    </row>
    <row r="104" spans="1:10" ht="45">
      <c r="A104" s="89">
        <v>96</v>
      </c>
      <c r="B104" s="585" t="s">
        <v>1688</v>
      </c>
      <c r="C104" s="585" t="s">
        <v>1689</v>
      </c>
      <c r="D104" s="585" t="s">
        <v>1690</v>
      </c>
      <c r="E104" s="585" t="s">
        <v>1453</v>
      </c>
      <c r="F104" s="585" t="s">
        <v>1454</v>
      </c>
      <c r="G104" s="586">
        <v>49.017857142857139</v>
      </c>
      <c r="H104" s="586">
        <v>49.017857142857139</v>
      </c>
      <c r="J104" s="210"/>
    </row>
    <row r="105" spans="1:10" ht="45">
      <c r="A105" s="89">
        <v>97</v>
      </c>
      <c r="B105" s="585" t="s">
        <v>1691</v>
      </c>
      <c r="C105" s="585" t="s">
        <v>1692</v>
      </c>
      <c r="D105" s="585" t="s">
        <v>1693</v>
      </c>
      <c r="E105" s="585" t="s">
        <v>1453</v>
      </c>
      <c r="F105" s="585" t="s">
        <v>1454</v>
      </c>
      <c r="G105" s="586">
        <v>49.017857142857139</v>
      </c>
      <c r="H105" s="586">
        <v>49.017857142857139</v>
      </c>
      <c r="J105" s="210"/>
    </row>
    <row r="106" spans="1:10" ht="45">
      <c r="A106" s="89">
        <v>98</v>
      </c>
      <c r="B106" s="585" t="s">
        <v>1694</v>
      </c>
      <c r="C106" s="585" t="s">
        <v>1695</v>
      </c>
      <c r="D106" s="585" t="s">
        <v>1696</v>
      </c>
      <c r="E106" s="585" t="s">
        <v>1453</v>
      </c>
      <c r="F106" s="585" t="s">
        <v>1454</v>
      </c>
      <c r="G106" s="586">
        <v>49.017857142857139</v>
      </c>
      <c r="H106" s="586">
        <v>49.017857142857139</v>
      </c>
      <c r="J106" s="210"/>
    </row>
    <row r="107" spans="1:10" ht="45">
      <c r="A107" s="89">
        <v>99</v>
      </c>
      <c r="B107" s="585" t="s">
        <v>1697</v>
      </c>
      <c r="C107" s="585" t="s">
        <v>1698</v>
      </c>
      <c r="D107" s="585" t="s">
        <v>1699</v>
      </c>
      <c r="E107" s="585" t="s">
        <v>1453</v>
      </c>
      <c r="F107" s="585" t="s">
        <v>1454</v>
      </c>
      <c r="G107" s="586">
        <v>49.017857142857139</v>
      </c>
      <c r="H107" s="586">
        <v>49.017857142857139</v>
      </c>
      <c r="J107" s="210"/>
    </row>
    <row r="108" spans="1:10" ht="45">
      <c r="A108" s="89">
        <v>100</v>
      </c>
      <c r="B108" s="585" t="s">
        <v>1700</v>
      </c>
      <c r="C108" s="585" t="s">
        <v>1701</v>
      </c>
      <c r="D108" s="585" t="s">
        <v>1702</v>
      </c>
      <c r="E108" s="585" t="s">
        <v>1453</v>
      </c>
      <c r="F108" s="585" t="s">
        <v>1454</v>
      </c>
      <c r="G108" s="586">
        <v>49.017857142857139</v>
      </c>
      <c r="H108" s="586">
        <v>49.017857142857139</v>
      </c>
      <c r="J108" s="210"/>
    </row>
    <row r="109" spans="1:10" ht="45">
      <c r="A109" s="89">
        <v>101</v>
      </c>
      <c r="B109" s="585" t="s">
        <v>1265</v>
      </c>
      <c r="C109" s="585" t="s">
        <v>1703</v>
      </c>
      <c r="D109" s="585" t="s">
        <v>1704</v>
      </c>
      <c r="E109" s="585" t="s">
        <v>1453</v>
      </c>
      <c r="F109" s="585" t="s">
        <v>1454</v>
      </c>
      <c r="G109" s="586">
        <v>49.017857142857139</v>
      </c>
      <c r="H109" s="586">
        <v>49.017857142857139</v>
      </c>
      <c r="J109" s="210"/>
    </row>
    <row r="110" spans="1:10" ht="45">
      <c r="A110" s="89">
        <v>102</v>
      </c>
      <c r="B110" s="585" t="s">
        <v>1548</v>
      </c>
      <c r="C110" s="585" t="s">
        <v>1705</v>
      </c>
      <c r="D110" s="585" t="s">
        <v>1706</v>
      </c>
      <c r="E110" s="585" t="s">
        <v>1453</v>
      </c>
      <c r="F110" s="585" t="s">
        <v>1454</v>
      </c>
      <c r="G110" s="586">
        <v>50</v>
      </c>
      <c r="H110" s="586">
        <v>50</v>
      </c>
      <c r="J110" s="210"/>
    </row>
    <row r="111" spans="1:10" ht="45">
      <c r="A111" s="89">
        <v>103</v>
      </c>
      <c r="B111" s="585" t="s">
        <v>1707</v>
      </c>
      <c r="C111" s="585" t="s">
        <v>1708</v>
      </c>
      <c r="D111" s="585" t="s">
        <v>1709</v>
      </c>
      <c r="E111" s="585" t="s">
        <v>1453</v>
      </c>
      <c r="F111" s="585" t="s">
        <v>1454</v>
      </c>
      <c r="G111" s="586">
        <v>49.017857142857139</v>
      </c>
      <c r="H111" s="586">
        <v>49.017857142857139</v>
      </c>
      <c r="J111" s="210"/>
    </row>
    <row r="112" spans="1:10" ht="45">
      <c r="A112" s="89">
        <v>104</v>
      </c>
      <c r="B112" s="585" t="s">
        <v>1265</v>
      </c>
      <c r="C112" s="585" t="s">
        <v>1710</v>
      </c>
      <c r="D112" s="585" t="s">
        <v>1711</v>
      </c>
      <c r="E112" s="585" t="s">
        <v>1453</v>
      </c>
      <c r="F112" s="585" t="s">
        <v>1454</v>
      </c>
      <c r="G112" s="586">
        <v>49.017857142857139</v>
      </c>
      <c r="H112" s="586">
        <v>49.017857142857139</v>
      </c>
      <c r="J112" s="210"/>
    </row>
    <row r="113" spans="1:10" ht="45">
      <c r="A113" s="89">
        <v>105</v>
      </c>
      <c r="B113" s="585" t="s">
        <v>1653</v>
      </c>
      <c r="C113" s="585" t="s">
        <v>1654</v>
      </c>
      <c r="D113" s="585" t="s">
        <v>1655</v>
      </c>
      <c r="E113" s="585" t="s">
        <v>1453</v>
      </c>
      <c r="F113" s="585" t="s">
        <v>1454</v>
      </c>
      <c r="G113" s="586">
        <v>49.017857142857139</v>
      </c>
      <c r="H113" s="586">
        <v>49.017857142857139</v>
      </c>
      <c r="J113" s="210"/>
    </row>
    <row r="114" spans="1:10" ht="45">
      <c r="A114" s="89">
        <v>106</v>
      </c>
      <c r="B114" s="585" t="s">
        <v>1712</v>
      </c>
      <c r="C114" s="585" t="s">
        <v>1713</v>
      </c>
      <c r="D114" s="585" t="s">
        <v>1714</v>
      </c>
      <c r="E114" s="585" t="s">
        <v>1453</v>
      </c>
      <c r="F114" s="585" t="s">
        <v>1454</v>
      </c>
      <c r="G114" s="586">
        <v>50</v>
      </c>
      <c r="H114" s="586">
        <v>50</v>
      </c>
      <c r="J114" s="210"/>
    </row>
    <row r="115" spans="1:10" ht="45">
      <c r="A115" s="89">
        <v>107</v>
      </c>
      <c r="B115" s="585" t="s">
        <v>1624</v>
      </c>
      <c r="C115" s="585" t="s">
        <v>1625</v>
      </c>
      <c r="D115" s="585" t="s">
        <v>1626</v>
      </c>
      <c r="E115" s="585" t="s">
        <v>1453</v>
      </c>
      <c r="F115" s="585" t="s">
        <v>1454</v>
      </c>
      <c r="G115" s="586">
        <v>49.017857142857139</v>
      </c>
      <c r="H115" s="586">
        <v>49.017857142857139</v>
      </c>
      <c r="J115" s="210"/>
    </row>
    <row r="116" spans="1:10" ht="45">
      <c r="A116" s="89">
        <v>108</v>
      </c>
      <c r="B116" s="585" t="s">
        <v>1715</v>
      </c>
      <c r="C116" s="585" t="s">
        <v>1716</v>
      </c>
      <c r="D116" s="585" t="s">
        <v>1717</v>
      </c>
      <c r="E116" s="585" t="s">
        <v>1453</v>
      </c>
      <c r="F116" s="585" t="s">
        <v>1454</v>
      </c>
      <c r="G116" s="586">
        <v>49.017857142857139</v>
      </c>
      <c r="H116" s="586">
        <v>49.017857142857139</v>
      </c>
      <c r="J116" s="210"/>
    </row>
    <row r="117" spans="1:10" ht="45">
      <c r="A117" s="89">
        <v>109</v>
      </c>
      <c r="B117" s="585" t="s">
        <v>1715</v>
      </c>
      <c r="C117" s="585" t="s">
        <v>1716</v>
      </c>
      <c r="D117" s="585" t="s">
        <v>1717</v>
      </c>
      <c r="E117" s="585" t="s">
        <v>1453</v>
      </c>
      <c r="F117" s="585" t="s">
        <v>1454</v>
      </c>
      <c r="G117" s="586">
        <v>49.017857142857139</v>
      </c>
      <c r="H117" s="586">
        <v>49.017857142857139</v>
      </c>
      <c r="J117" s="210"/>
    </row>
    <row r="118" spans="1:10" ht="45">
      <c r="A118" s="89">
        <v>110</v>
      </c>
      <c r="B118" s="585" t="s">
        <v>1718</v>
      </c>
      <c r="C118" s="585" t="s">
        <v>1719</v>
      </c>
      <c r="D118" s="585" t="s">
        <v>1720</v>
      </c>
      <c r="E118" s="585" t="s">
        <v>1453</v>
      </c>
      <c r="F118" s="585" t="s">
        <v>1454</v>
      </c>
      <c r="G118" s="586">
        <v>49.017857142857139</v>
      </c>
      <c r="H118" s="586">
        <v>49.017857142857139</v>
      </c>
      <c r="J118" s="210"/>
    </row>
    <row r="119" spans="1:10" ht="45">
      <c r="A119" s="89">
        <v>111</v>
      </c>
      <c r="B119" s="585" t="s">
        <v>1715</v>
      </c>
      <c r="C119" s="585" t="s">
        <v>1716</v>
      </c>
      <c r="D119" s="585" t="s">
        <v>1717</v>
      </c>
      <c r="E119" s="585" t="s">
        <v>1453</v>
      </c>
      <c r="F119" s="585" t="s">
        <v>1454</v>
      </c>
      <c r="G119" s="586">
        <v>49.017857142857139</v>
      </c>
      <c r="H119" s="586">
        <v>49.017857142857139</v>
      </c>
      <c r="J119" s="210"/>
    </row>
    <row r="120" spans="1:10" ht="45">
      <c r="A120" s="89">
        <v>112</v>
      </c>
      <c r="B120" s="585" t="s">
        <v>1721</v>
      </c>
      <c r="C120" s="585" t="s">
        <v>1722</v>
      </c>
      <c r="D120" s="585" t="s">
        <v>1723</v>
      </c>
      <c r="E120" s="585" t="s">
        <v>1453</v>
      </c>
      <c r="F120" s="585" t="s">
        <v>1454</v>
      </c>
      <c r="G120" s="586">
        <v>49.017857142857139</v>
      </c>
      <c r="H120" s="586">
        <v>49.017857142857139</v>
      </c>
      <c r="J120" s="210"/>
    </row>
    <row r="121" spans="1:10" ht="45">
      <c r="A121" s="89">
        <v>113</v>
      </c>
      <c r="B121" s="585" t="s">
        <v>1724</v>
      </c>
      <c r="C121" s="585" t="s">
        <v>1725</v>
      </c>
      <c r="D121" s="585" t="s">
        <v>1726</v>
      </c>
      <c r="E121" s="585" t="s">
        <v>1453</v>
      </c>
      <c r="F121" s="585" t="s">
        <v>1454</v>
      </c>
      <c r="G121" s="586">
        <v>49.017857142857139</v>
      </c>
      <c r="H121" s="586">
        <v>49.017857142857139</v>
      </c>
      <c r="J121" s="210"/>
    </row>
    <row r="122" spans="1:10" ht="45">
      <c r="A122" s="89">
        <v>114</v>
      </c>
      <c r="B122" s="585" t="s">
        <v>1727</v>
      </c>
      <c r="C122" s="585" t="s">
        <v>1728</v>
      </c>
      <c r="D122" s="585" t="s">
        <v>1729</v>
      </c>
      <c r="E122" s="585" t="s">
        <v>1453</v>
      </c>
      <c r="F122" s="585" t="s">
        <v>1454</v>
      </c>
      <c r="G122" s="586">
        <v>50</v>
      </c>
      <c r="H122" s="586">
        <v>50</v>
      </c>
      <c r="J122" s="210"/>
    </row>
    <row r="123" spans="1:10" ht="45">
      <c r="A123" s="89">
        <v>115</v>
      </c>
      <c r="B123" s="585" t="s">
        <v>1730</v>
      </c>
      <c r="C123" s="585" t="s">
        <v>1731</v>
      </c>
      <c r="D123" s="585" t="s">
        <v>1732</v>
      </c>
      <c r="E123" s="585" t="s">
        <v>1453</v>
      </c>
      <c r="F123" s="585" t="s">
        <v>1454</v>
      </c>
      <c r="G123" s="586">
        <v>49.017857142857139</v>
      </c>
      <c r="H123" s="586">
        <v>49.017857142857139</v>
      </c>
      <c r="J123" s="210"/>
    </row>
    <row r="124" spans="1:10" ht="45">
      <c r="A124" s="89">
        <v>116</v>
      </c>
      <c r="B124" s="585" t="s">
        <v>1733</v>
      </c>
      <c r="C124" s="585" t="s">
        <v>1734</v>
      </c>
      <c r="D124" s="585" t="s">
        <v>1735</v>
      </c>
      <c r="E124" s="585" t="s">
        <v>1453</v>
      </c>
      <c r="F124" s="585" t="s">
        <v>1454</v>
      </c>
      <c r="G124" s="586">
        <v>50</v>
      </c>
      <c r="H124" s="586">
        <v>50</v>
      </c>
      <c r="J124" s="210"/>
    </row>
    <row r="125" spans="1:10" ht="45">
      <c r="A125" s="89">
        <v>117</v>
      </c>
      <c r="B125" s="585" t="s">
        <v>1736</v>
      </c>
      <c r="C125" s="585" t="s">
        <v>1737</v>
      </c>
      <c r="D125" s="585" t="s">
        <v>1738</v>
      </c>
      <c r="E125" s="585" t="s">
        <v>1453</v>
      </c>
      <c r="F125" s="585" t="s">
        <v>1454</v>
      </c>
      <c r="G125" s="586">
        <v>49.017857142857139</v>
      </c>
      <c r="H125" s="586">
        <v>49.017857142857139</v>
      </c>
      <c r="J125" s="210"/>
    </row>
    <row r="126" spans="1:10" ht="45">
      <c r="A126" s="89">
        <v>118</v>
      </c>
      <c r="B126" s="585" t="s">
        <v>1739</v>
      </c>
      <c r="C126" s="585" t="s">
        <v>1740</v>
      </c>
      <c r="D126" s="585" t="s">
        <v>1741</v>
      </c>
      <c r="E126" s="585" t="s">
        <v>1453</v>
      </c>
      <c r="F126" s="585" t="s">
        <v>1454</v>
      </c>
      <c r="G126" s="586">
        <v>49.017857142857139</v>
      </c>
      <c r="H126" s="586">
        <v>49.017857142857139</v>
      </c>
      <c r="J126" s="210"/>
    </row>
    <row r="127" spans="1:10" ht="45">
      <c r="A127" s="89">
        <v>119</v>
      </c>
      <c r="B127" s="585" t="s">
        <v>1742</v>
      </c>
      <c r="C127" s="585" t="s">
        <v>1737</v>
      </c>
      <c r="D127" s="585" t="s">
        <v>1743</v>
      </c>
      <c r="E127" s="585" t="s">
        <v>1453</v>
      </c>
      <c r="F127" s="585" t="s">
        <v>1454</v>
      </c>
      <c r="G127" s="586">
        <v>49.017857142857139</v>
      </c>
      <c r="H127" s="586">
        <v>49.017857142857139</v>
      </c>
      <c r="J127" s="210"/>
    </row>
    <row r="128" spans="1:10" ht="45">
      <c r="A128" s="89">
        <v>120</v>
      </c>
      <c r="B128" s="585" t="s">
        <v>1744</v>
      </c>
      <c r="C128" s="585" t="s">
        <v>1672</v>
      </c>
      <c r="D128" s="585" t="s">
        <v>1745</v>
      </c>
      <c r="E128" s="585" t="s">
        <v>1453</v>
      </c>
      <c r="F128" s="585" t="s">
        <v>1454</v>
      </c>
      <c r="G128" s="586">
        <v>49.017857142857139</v>
      </c>
      <c r="H128" s="586">
        <v>49.017857142857139</v>
      </c>
      <c r="J128" s="210"/>
    </row>
    <row r="129" spans="1:10" ht="45">
      <c r="A129" s="89">
        <v>121</v>
      </c>
      <c r="B129" s="585" t="s">
        <v>1746</v>
      </c>
      <c r="C129" s="585" t="s">
        <v>1747</v>
      </c>
      <c r="D129" s="585" t="s">
        <v>1748</v>
      </c>
      <c r="E129" s="585" t="s">
        <v>1453</v>
      </c>
      <c r="F129" s="585" t="s">
        <v>1454</v>
      </c>
      <c r="G129" s="586">
        <v>49.017857142857139</v>
      </c>
      <c r="H129" s="586">
        <v>49.017857142857139</v>
      </c>
      <c r="J129" s="210"/>
    </row>
    <row r="130" spans="1:10" ht="45">
      <c r="A130" s="89">
        <v>122</v>
      </c>
      <c r="B130" s="585" t="s">
        <v>1749</v>
      </c>
      <c r="C130" s="585" t="s">
        <v>1750</v>
      </c>
      <c r="D130" s="585" t="s">
        <v>1751</v>
      </c>
      <c r="E130" s="585" t="s">
        <v>1453</v>
      </c>
      <c r="F130" s="585" t="s">
        <v>1454</v>
      </c>
      <c r="G130" s="586">
        <v>49.017857142857139</v>
      </c>
      <c r="H130" s="586">
        <v>49.017857142857139</v>
      </c>
      <c r="J130" s="210"/>
    </row>
    <row r="131" spans="1:10" ht="45">
      <c r="A131" s="89">
        <v>123</v>
      </c>
      <c r="B131" s="585" t="s">
        <v>1624</v>
      </c>
      <c r="C131" s="585" t="s">
        <v>1625</v>
      </c>
      <c r="D131" s="585" t="s">
        <v>1626</v>
      </c>
      <c r="E131" s="585" t="s">
        <v>1453</v>
      </c>
      <c r="F131" s="585" t="s">
        <v>1454</v>
      </c>
      <c r="G131" s="586">
        <v>49.017857142857139</v>
      </c>
      <c r="H131" s="586">
        <v>49.017857142857139</v>
      </c>
      <c r="J131" s="210"/>
    </row>
    <row r="132" spans="1:10" ht="45">
      <c r="A132" s="89">
        <v>124</v>
      </c>
      <c r="B132" s="585" t="s">
        <v>1752</v>
      </c>
      <c r="C132" s="585" t="s">
        <v>1669</v>
      </c>
      <c r="D132" s="585" t="s">
        <v>1753</v>
      </c>
      <c r="E132" s="585" t="s">
        <v>1453</v>
      </c>
      <c r="F132" s="585" t="s">
        <v>1454</v>
      </c>
      <c r="G132" s="586">
        <v>50</v>
      </c>
      <c r="H132" s="586">
        <v>50</v>
      </c>
      <c r="J132" s="210"/>
    </row>
    <row r="133" spans="1:10" ht="45">
      <c r="A133" s="89">
        <v>125</v>
      </c>
      <c r="B133" s="585" t="s">
        <v>1754</v>
      </c>
      <c r="C133" s="585" t="s">
        <v>1755</v>
      </c>
      <c r="D133" s="585" t="s">
        <v>1756</v>
      </c>
      <c r="E133" s="585" t="s">
        <v>1453</v>
      </c>
      <c r="F133" s="585" t="s">
        <v>1454</v>
      </c>
      <c r="G133" s="586">
        <v>49.017857142857139</v>
      </c>
      <c r="H133" s="586">
        <v>49.017857142857139</v>
      </c>
      <c r="J133" s="210"/>
    </row>
    <row r="134" spans="1:10" ht="45">
      <c r="A134" s="89">
        <v>126</v>
      </c>
      <c r="B134" s="585" t="s">
        <v>1757</v>
      </c>
      <c r="C134" s="585" t="s">
        <v>1610</v>
      </c>
      <c r="D134" s="585" t="s">
        <v>1758</v>
      </c>
      <c r="E134" s="585" t="s">
        <v>1453</v>
      </c>
      <c r="F134" s="585" t="s">
        <v>1454</v>
      </c>
      <c r="G134" s="586">
        <v>49.017857142857139</v>
      </c>
      <c r="H134" s="586">
        <v>49.017857142857139</v>
      </c>
      <c r="J134" s="210"/>
    </row>
    <row r="135" spans="1:10" ht="45">
      <c r="A135" s="89">
        <v>127</v>
      </c>
      <c r="B135" s="585" t="s">
        <v>1759</v>
      </c>
      <c r="C135" s="585" t="s">
        <v>1728</v>
      </c>
      <c r="D135" s="585" t="s">
        <v>1760</v>
      </c>
      <c r="E135" s="585" t="s">
        <v>1453</v>
      </c>
      <c r="F135" s="585" t="s">
        <v>1454</v>
      </c>
      <c r="G135" s="586">
        <v>49.017857142857139</v>
      </c>
      <c r="H135" s="586">
        <v>49.017857142857139</v>
      </c>
      <c r="J135" s="210"/>
    </row>
    <row r="136" spans="1:10" ht="45">
      <c r="A136" s="89">
        <v>128</v>
      </c>
      <c r="B136" s="585" t="s">
        <v>1761</v>
      </c>
      <c r="C136" s="585" t="s">
        <v>1762</v>
      </c>
      <c r="D136" s="585" t="s">
        <v>1763</v>
      </c>
      <c r="E136" s="585" t="s">
        <v>1453</v>
      </c>
      <c r="F136" s="585" t="s">
        <v>1454</v>
      </c>
      <c r="G136" s="586">
        <v>49.017857142857139</v>
      </c>
      <c r="H136" s="586">
        <v>49.017857142857139</v>
      </c>
      <c r="J136" s="210"/>
    </row>
    <row r="137" spans="1:10" ht="45">
      <c r="A137" s="89">
        <v>129</v>
      </c>
      <c r="B137" s="585" t="s">
        <v>1624</v>
      </c>
      <c r="C137" s="585" t="s">
        <v>1625</v>
      </c>
      <c r="D137" s="585" t="s">
        <v>1626</v>
      </c>
      <c r="E137" s="585" t="s">
        <v>1453</v>
      </c>
      <c r="F137" s="585" t="s">
        <v>1454</v>
      </c>
      <c r="G137" s="586">
        <v>49.017857142857139</v>
      </c>
      <c r="H137" s="586">
        <v>49.017857142857139</v>
      </c>
      <c r="J137" s="210"/>
    </row>
    <row r="138" spans="1:10" ht="45">
      <c r="A138" s="89">
        <v>130</v>
      </c>
      <c r="B138" s="585" t="s">
        <v>1764</v>
      </c>
      <c r="C138" s="585" t="s">
        <v>1765</v>
      </c>
      <c r="D138" s="585" t="s">
        <v>1766</v>
      </c>
      <c r="E138" s="585" t="s">
        <v>1453</v>
      </c>
      <c r="F138" s="585" t="s">
        <v>1454</v>
      </c>
      <c r="G138" s="586">
        <v>49.017857142857139</v>
      </c>
      <c r="H138" s="586">
        <v>49.017857142857139</v>
      </c>
      <c r="J138" s="210"/>
    </row>
    <row r="139" spans="1:10" ht="45">
      <c r="A139" s="89">
        <v>131</v>
      </c>
      <c r="B139" s="585" t="s">
        <v>1764</v>
      </c>
      <c r="C139" s="585" t="s">
        <v>1765</v>
      </c>
      <c r="D139" s="585" t="s">
        <v>1766</v>
      </c>
      <c r="E139" s="585" t="s">
        <v>1453</v>
      </c>
      <c r="F139" s="585" t="s">
        <v>1454</v>
      </c>
      <c r="G139" s="586">
        <v>49.017857142857139</v>
      </c>
      <c r="H139" s="586">
        <v>49.017857142857139</v>
      </c>
      <c r="J139" s="210"/>
    </row>
    <row r="140" spans="1:10" ht="45">
      <c r="A140" s="89">
        <v>132</v>
      </c>
      <c r="B140" s="585" t="s">
        <v>1767</v>
      </c>
      <c r="C140" s="585" t="s">
        <v>1768</v>
      </c>
      <c r="D140" s="585" t="s">
        <v>1769</v>
      </c>
      <c r="E140" s="585" t="s">
        <v>1453</v>
      </c>
      <c r="F140" s="585" t="s">
        <v>1454</v>
      </c>
      <c r="G140" s="586">
        <v>49.017857142857139</v>
      </c>
      <c r="H140" s="586">
        <v>49.017857142857139</v>
      </c>
      <c r="J140" s="210"/>
    </row>
    <row r="141" spans="1:10" ht="45">
      <c r="A141" s="89">
        <v>133</v>
      </c>
      <c r="B141" s="585" t="s">
        <v>1764</v>
      </c>
      <c r="C141" s="585" t="s">
        <v>1765</v>
      </c>
      <c r="D141" s="585" t="s">
        <v>1766</v>
      </c>
      <c r="E141" s="585" t="s">
        <v>1453</v>
      </c>
      <c r="F141" s="585" t="s">
        <v>1454</v>
      </c>
      <c r="G141" s="586">
        <v>49.017857142857139</v>
      </c>
      <c r="H141" s="586">
        <v>49.017857142857139</v>
      </c>
      <c r="J141" s="210"/>
    </row>
    <row r="142" spans="1:10" ht="45">
      <c r="A142" s="89">
        <v>134</v>
      </c>
      <c r="B142" s="585" t="s">
        <v>1770</v>
      </c>
      <c r="C142" s="585" t="s">
        <v>1771</v>
      </c>
      <c r="D142" s="585" t="s">
        <v>1772</v>
      </c>
      <c r="E142" s="585" t="s">
        <v>1453</v>
      </c>
      <c r="F142" s="585" t="s">
        <v>1454</v>
      </c>
      <c r="G142" s="586">
        <v>49.017857142857139</v>
      </c>
      <c r="H142" s="586">
        <v>49.017857142857139</v>
      </c>
      <c r="J142" s="210"/>
    </row>
    <row r="143" spans="1:10" ht="45">
      <c r="A143" s="89">
        <v>135</v>
      </c>
      <c r="B143" s="585" t="s">
        <v>1624</v>
      </c>
      <c r="C143" s="585" t="s">
        <v>1625</v>
      </c>
      <c r="D143" s="585" t="s">
        <v>1626</v>
      </c>
      <c r="E143" s="585" t="s">
        <v>1453</v>
      </c>
      <c r="F143" s="585" t="s">
        <v>1454</v>
      </c>
      <c r="G143" s="586">
        <v>49.017857142857139</v>
      </c>
      <c r="H143" s="586">
        <v>49.017857142857139</v>
      </c>
      <c r="J143" s="210"/>
    </row>
    <row r="144" spans="1:10" ht="45">
      <c r="A144" s="89">
        <v>136</v>
      </c>
      <c r="B144" s="585" t="s">
        <v>1773</v>
      </c>
      <c r="C144" s="585" t="s">
        <v>1610</v>
      </c>
      <c r="D144" s="585" t="s">
        <v>1774</v>
      </c>
      <c r="E144" s="585" t="s">
        <v>1453</v>
      </c>
      <c r="F144" s="585" t="s">
        <v>1454</v>
      </c>
      <c r="G144" s="586">
        <v>49.017857142857139</v>
      </c>
      <c r="H144" s="586">
        <v>49.017857142857139</v>
      </c>
      <c r="J144" s="210"/>
    </row>
    <row r="145" spans="1:10" ht="45">
      <c r="A145" s="89">
        <v>137</v>
      </c>
      <c r="B145" s="585" t="s">
        <v>1775</v>
      </c>
      <c r="C145" s="585" t="s">
        <v>1776</v>
      </c>
      <c r="D145" s="585" t="s">
        <v>1777</v>
      </c>
      <c r="E145" s="585" t="s">
        <v>1453</v>
      </c>
      <c r="F145" s="585" t="s">
        <v>1454</v>
      </c>
      <c r="G145" s="586">
        <v>49.017857142857139</v>
      </c>
      <c r="H145" s="586">
        <v>49.017857142857139</v>
      </c>
      <c r="J145" s="210"/>
    </row>
    <row r="146" spans="1:10" ht="45">
      <c r="A146" s="89">
        <v>138</v>
      </c>
      <c r="B146" s="585" t="s">
        <v>1778</v>
      </c>
      <c r="C146" s="585" t="s">
        <v>1779</v>
      </c>
      <c r="D146" s="585" t="s">
        <v>1780</v>
      </c>
      <c r="E146" s="585" t="s">
        <v>1453</v>
      </c>
      <c r="F146" s="585" t="s">
        <v>1454</v>
      </c>
      <c r="G146" s="586">
        <v>50</v>
      </c>
      <c r="H146" s="586">
        <v>50</v>
      </c>
      <c r="J146" s="210"/>
    </row>
    <row r="147" spans="1:10" ht="45">
      <c r="A147" s="89">
        <v>139</v>
      </c>
      <c r="B147" s="585" t="s">
        <v>1781</v>
      </c>
      <c r="C147" s="585" t="s">
        <v>1782</v>
      </c>
      <c r="D147" s="585" t="s">
        <v>1783</v>
      </c>
      <c r="E147" s="585" t="s">
        <v>1453</v>
      </c>
      <c r="F147" s="585" t="s">
        <v>1454</v>
      </c>
      <c r="G147" s="586">
        <v>49.017857142857139</v>
      </c>
      <c r="H147" s="586">
        <v>49.017857142857139</v>
      </c>
      <c r="J147" s="210"/>
    </row>
    <row r="148" spans="1:10" ht="45">
      <c r="A148" s="89">
        <v>140</v>
      </c>
      <c r="B148" s="585" t="s">
        <v>1784</v>
      </c>
      <c r="C148" s="585" t="s">
        <v>1610</v>
      </c>
      <c r="D148" s="585" t="s">
        <v>1785</v>
      </c>
      <c r="E148" s="585" t="s">
        <v>1453</v>
      </c>
      <c r="F148" s="585" t="s">
        <v>1454</v>
      </c>
      <c r="G148" s="586">
        <v>49.017857142857139</v>
      </c>
      <c r="H148" s="586">
        <v>49.017857142857139</v>
      </c>
      <c r="J148" s="210"/>
    </row>
    <row r="149" spans="1:10" ht="45">
      <c r="A149" s="89">
        <v>141</v>
      </c>
      <c r="B149" s="585" t="s">
        <v>1786</v>
      </c>
      <c r="C149" s="585" t="s">
        <v>1787</v>
      </c>
      <c r="D149" s="585" t="s">
        <v>1788</v>
      </c>
      <c r="E149" s="585" t="s">
        <v>1453</v>
      </c>
      <c r="F149" s="585" t="s">
        <v>1454</v>
      </c>
      <c r="G149" s="586">
        <v>49.017857142857139</v>
      </c>
      <c r="H149" s="586">
        <v>49.017857142857139</v>
      </c>
      <c r="J149" s="210"/>
    </row>
    <row r="150" spans="1:10" ht="45">
      <c r="A150" s="89">
        <v>142</v>
      </c>
      <c r="B150" s="585" t="s">
        <v>1789</v>
      </c>
      <c r="C150" s="585" t="s">
        <v>1740</v>
      </c>
      <c r="D150" s="585" t="s">
        <v>1790</v>
      </c>
      <c r="E150" s="585" t="s">
        <v>1453</v>
      </c>
      <c r="F150" s="585" t="s">
        <v>1454</v>
      </c>
      <c r="G150" s="586">
        <v>49.017857142857139</v>
      </c>
      <c r="H150" s="586">
        <v>49.017857142857139</v>
      </c>
      <c r="J150" s="210"/>
    </row>
    <row r="151" spans="1:10" ht="45">
      <c r="A151" s="89">
        <v>143</v>
      </c>
      <c r="B151" s="585" t="s">
        <v>1791</v>
      </c>
      <c r="C151" s="585" t="s">
        <v>1792</v>
      </c>
      <c r="D151" s="585" t="s">
        <v>1793</v>
      </c>
      <c r="E151" s="585" t="s">
        <v>1453</v>
      </c>
      <c r="F151" s="585" t="s">
        <v>1454</v>
      </c>
      <c r="G151" s="586">
        <v>49.017857142857139</v>
      </c>
      <c r="H151" s="586">
        <v>49.017857142857139</v>
      </c>
      <c r="J151" s="210"/>
    </row>
    <row r="152" spans="1:10" ht="45">
      <c r="A152" s="89">
        <v>144</v>
      </c>
      <c r="B152" s="585" t="s">
        <v>1794</v>
      </c>
      <c r="C152" s="585" t="s">
        <v>1628</v>
      </c>
      <c r="D152" s="585" t="s">
        <v>1795</v>
      </c>
      <c r="E152" s="585" t="s">
        <v>1453</v>
      </c>
      <c r="F152" s="585" t="s">
        <v>1454</v>
      </c>
      <c r="G152" s="586">
        <v>49.017857142857139</v>
      </c>
      <c r="H152" s="586">
        <v>49.017857142857139</v>
      </c>
      <c r="J152" s="210"/>
    </row>
    <row r="153" spans="1:10" ht="45">
      <c r="A153" s="89">
        <v>145</v>
      </c>
      <c r="B153" s="585" t="s">
        <v>1796</v>
      </c>
      <c r="C153" s="585" t="s">
        <v>1797</v>
      </c>
      <c r="D153" s="585" t="s">
        <v>1798</v>
      </c>
      <c r="E153" s="585" t="s">
        <v>1453</v>
      </c>
      <c r="F153" s="585" t="s">
        <v>1454</v>
      </c>
      <c r="G153" s="586">
        <v>49.017857142857139</v>
      </c>
      <c r="H153" s="586">
        <v>49.017857142857139</v>
      </c>
      <c r="J153" s="210"/>
    </row>
    <row r="154" spans="1:10" ht="45">
      <c r="A154" s="89">
        <v>146</v>
      </c>
      <c r="B154" s="585" t="s">
        <v>1799</v>
      </c>
      <c r="C154" s="585" t="s">
        <v>1734</v>
      </c>
      <c r="D154" s="585" t="s">
        <v>1800</v>
      </c>
      <c r="E154" s="585" t="s">
        <v>1453</v>
      </c>
      <c r="F154" s="585" t="s">
        <v>1454</v>
      </c>
      <c r="G154" s="586">
        <v>50</v>
      </c>
      <c r="H154" s="586">
        <v>50</v>
      </c>
      <c r="J154" s="210"/>
    </row>
    <row r="155" spans="1:10" ht="45">
      <c r="A155" s="89">
        <v>147</v>
      </c>
      <c r="B155" s="585" t="s">
        <v>1796</v>
      </c>
      <c r="C155" s="585" t="s">
        <v>1797</v>
      </c>
      <c r="D155" s="585" t="s">
        <v>1798</v>
      </c>
      <c r="E155" s="585" t="s">
        <v>1453</v>
      </c>
      <c r="F155" s="585" t="s">
        <v>1454</v>
      </c>
      <c r="G155" s="586">
        <v>49.017857142857139</v>
      </c>
      <c r="H155" s="586">
        <v>49.017857142857139</v>
      </c>
      <c r="J155" s="210"/>
    </row>
    <row r="156" spans="1:10" ht="45">
      <c r="A156" s="89">
        <v>148</v>
      </c>
      <c r="B156" s="585" t="s">
        <v>1801</v>
      </c>
      <c r="C156" s="585" t="s">
        <v>1628</v>
      </c>
      <c r="D156" s="585" t="s">
        <v>1802</v>
      </c>
      <c r="E156" s="585" t="s">
        <v>1453</v>
      </c>
      <c r="F156" s="585" t="s">
        <v>1454</v>
      </c>
      <c r="G156" s="586">
        <v>50</v>
      </c>
      <c r="H156" s="586">
        <v>50</v>
      </c>
      <c r="J156" s="210"/>
    </row>
    <row r="157" spans="1:10" ht="45">
      <c r="A157" s="89">
        <v>149</v>
      </c>
      <c r="B157" s="585" t="s">
        <v>1796</v>
      </c>
      <c r="C157" s="585" t="s">
        <v>1797</v>
      </c>
      <c r="D157" s="585" t="s">
        <v>1798</v>
      </c>
      <c r="E157" s="585" t="s">
        <v>1453</v>
      </c>
      <c r="F157" s="585" t="s">
        <v>1454</v>
      </c>
      <c r="G157" s="586">
        <v>49.017857142857139</v>
      </c>
      <c r="H157" s="586">
        <v>49.017857142857139</v>
      </c>
      <c r="J157" s="210"/>
    </row>
    <row r="158" spans="1:10" ht="45">
      <c r="A158" s="89">
        <v>150</v>
      </c>
      <c r="B158" s="585" t="s">
        <v>1691</v>
      </c>
      <c r="C158" s="585" t="s">
        <v>1803</v>
      </c>
      <c r="D158" s="585" t="s">
        <v>1804</v>
      </c>
      <c r="E158" s="585" t="s">
        <v>1453</v>
      </c>
      <c r="F158" s="585" t="s">
        <v>1454</v>
      </c>
      <c r="G158" s="586">
        <v>49.017857142857139</v>
      </c>
      <c r="H158" s="586">
        <v>49.017857142857139</v>
      </c>
      <c r="J158" s="210"/>
    </row>
    <row r="159" spans="1:10" ht="45">
      <c r="A159" s="89">
        <v>151</v>
      </c>
      <c r="B159" s="585" t="s">
        <v>1624</v>
      </c>
      <c r="C159" s="585" t="s">
        <v>1625</v>
      </c>
      <c r="D159" s="585" t="s">
        <v>1626</v>
      </c>
      <c r="E159" s="585" t="s">
        <v>1453</v>
      </c>
      <c r="F159" s="585" t="s">
        <v>1454</v>
      </c>
      <c r="G159" s="586">
        <v>49.017857142857139</v>
      </c>
      <c r="H159" s="586">
        <v>49.017857142857139</v>
      </c>
      <c r="J159" s="210"/>
    </row>
    <row r="160" spans="1:10" ht="45">
      <c r="A160" s="89">
        <v>152</v>
      </c>
      <c r="B160" s="585" t="s">
        <v>1805</v>
      </c>
      <c r="C160" s="585" t="s">
        <v>1779</v>
      </c>
      <c r="D160" s="585" t="s">
        <v>1806</v>
      </c>
      <c r="E160" s="585" t="s">
        <v>1453</v>
      </c>
      <c r="F160" s="585" t="s">
        <v>1454</v>
      </c>
      <c r="G160" s="586">
        <v>49.017857142857139</v>
      </c>
      <c r="H160" s="586">
        <v>49.017857142857139</v>
      </c>
      <c r="J160" s="210"/>
    </row>
    <row r="161" spans="1:10" ht="45">
      <c r="A161" s="89">
        <v>153</v>
      </c>
      <c r="B161" s="585" t="s">
        <v>1807</v>
      </c>
      <c r="C161" s="585" t="s">
        <v>1808</v>
      </c>
      <c r="D161" s="585" t="s">
        <v>1809</v>
      </c>
      <c r="E161" s="585" t="s">
        <v>1453</v>
      </c>
      <c r="F161" s="585" t="s">
        <v>1454</v>
      </c>
      <c r="G161" s="586">
        <v>49.017857142857139</v>
      </c>
      <c r="H161" s="586">
        <v>49.017857142857139</v>
      </c>
      <c r="J161" s="210"/>
    </row>
    <row r="162" spans="1:10" ht="45">
      <c r="A162" s="89">
        <v>154</v>
      </c>
      <c r="B162" s="585" t="s">
        <v>1742</v>
      </c>
      <c r="C162" s="585" t="s">
        <v>1808</v>
      </c>
      <c r="D162" s="585" t="s">
        <v>1810</v>
      </c>
      <c r="E162" s="585" t="s">
        <v>1453</v>
      </c>
      <c r="F162" s="585" t="s">
        <v>1454</v>
      </c>
      <c r="G162" s="586">
        <v>49.017857142857139</v>
      </c>
      <c r="H162" s="586">
        <v>49.017857142857139</v>
      </c>
      <c r="J162" s="210"/>
    </row>
    <row r="163" spans="1:10" ht="45">
      <c r="A163" s="89">
        <v>155</v>
      </c>
      <c r="B163" s="585" t="s">
        <v>1811</v>
      </c>
      <c r="C163" s="585" t="s">
        <v>1812</v>
      </c>
      <c r="D163" s="585" t="s">
        <v>1813</v>
      </c>
      <c r="E163" s="585" t="s">
        <v>1453</v>
      </c>
      <c r="F163" s="585" t="s">
        <v>1454</v>
      </c>
      <c r="G163" s="586">
        <v>49.017857142857139</v>
      </c>
      <c r="H163" s="586">
        <v>49.017857142857139</v>
      </c>
      <c r="J163" s="210"/>
    </row>
    <row r="164" spans="1:10" ht="45">
      <c r="A164" s="89">
        <v>156</v>
      </c>
      <c r="B164" s="585" t="s">
        <v>1715</v>
      </c>
      <c r="C164" s="585" t="s">
        <v>1814</v>
      </c>
      <c r="D164" s="585" t="s">
        <v>1815</v>
      </c>
      <c r="E164" s="585" t="s">
        <v>1453</v>
      </c>
      <c r="F164" s="585" t="s">
        <v>1454</v>
      </c>
      <c r="G164" s="586">
        <v>49.017857142857139</v>
      </c>
      <c r="H164" s="586">
        <v>49.017857142857139</v>
      </c>
      <c r="J164" s="210"/>
    </row>
    <row r="165" spans="1:10" ht="45">
      <c r="A165" s="89">
        <v>157</v>
      </c>
      <c r="B165" s="585" t="s">
        <v>1816</v>
      </c>
      <c r="C165" s="585" t="s">
        <v>1817</v>
      </c>
      <c r="D165" s="585" t="s">
        <v>1818</v>
      </c>
      <c r="E165" s="585" t="s">
        <v>1453</v>
      </c>
      <c r="F165" s="585" t="s">
        <v>1454</v>
      </c>
      <c r="G165" s="586">
        <v>49.017857142857139</v>
      </c>
      <c r="H165" s="586">
        <v>49.017857142857139</v>
      </c>
      <c r="J165" s="210"/>
    </row>
    <row r="166" spans="1:10" ht="45">
      <c r="A166" s="89">
        <v>158</v>
      </c>
      <c r="B166" s="585" t="s">
        <v>1819</v>
      </c>
      <c r="C166" s="585" t="s">
        <v>1820</v>
      </c>
      <c r="D166" s="585" t="s">
        <v>1821</v>
      </c>
      <c r="E166" s="585" t="s">
        <v>1453</v>
      </c>
      <c r="F166" s="585" t="s">
        <v>1454</v>
      </c>
      <c r="G166" s="586">
        <v>49.017857142857139</v>
      </c>
      <c r="H166" s="586">
        <v>49.017857142857139</v>
      </c>
      <c r="J166" s="210"/>
    </row>
    <row r="167" spans="1:10" ht="45">
      <c r="A167" s="89">
        <v>159</v>
      </c>
      <c r="B167" s="585" t="s">
        <v>1822</v>
      </c>
      <c r="C167" s="585" t="s">
        <v>1823</v>
      </c>
      <c r="D167" s="585" t="s">
        <v>1824</v>
      </c>
      <c r="E167" s="585" t="s">
        <v>1453</v>
      </c>
      <c r="F167" s="585" t="s">
        <v>1454</v>
      </c>
      <c r="G167" s="586">
        <v>49.017857142857139</v>
      </c>
      <c r="H167" s="586">
        <v>49.017857142857139</v>
      </c>
      <c r="J167" s="210"/>
    </row>
    <row r="168" spans="1:10" ht="45">
      <c r="A168" s="89">
        <v>160</v>
      </c>
      <c r="B168" s="585" t="s">
        <v>1825</v>
      </c>
      <c r="C168" s="585" t="s">
        <v>1826</v>
      </c>
      <c r="D168" s="585" t="s">
        <v>1827</v>
      </c>
      <c r="E168" s="585" t="s">
        <v>1453</v>
      </c>
      <c r="F168" s="585" t="s">
        <v>1454</v>
      </c>
      <c r="G168" s="586">
        <v>49.017857142857139</v>
      </c>
      <c r="H168" s="586">
        <v>49.017857142857139</v>
      </c>
      <c r="J168" s="210"/>
    </row>
    <row r="169" spans="1:10" ht="45">
      <c r="A169" s="89">
        <v>161</v>
      </c>
      <c r="B169" s="585" t="s">
        <v>1822</v>
      </c>
      <c r="C169" s="585" t="s">
        <v>1823</v>
      </c>
      <c r="D169" s="585" t="s">
        <v>1824</v>
      </c>
      <c r="E169" s="585" t="s">
        <v>1453</v>
      </c>
      <c r="F169" s="585" t="s">
        <v>1454</v>
      </c>
      <c r="G169" s="586">
        <v>49.017857142857139</v>
      </c>
      <c r="H169" s="586">
        <v>49.017857142857139</v>
      </c>
      <c r="J169" s="210"/>
    </row>
    <row r="170" spans="1:10" ht="45">
      <c r="A170" s="89">
        <v>162</v>
      </c>
      <c r="B170" s="585" t="s">
        <v>1648</v>
      </c>
      <c r="C170" s="585" t="s">
        <v>1828</v>
      </c>
      <c r="D170" s="585" t="s">
        <v>1829</v>
      </c>
      <c r="E170" s="585" t="s">
        <v>1453</v>
      </c>
      <c r="F170" s="585" t="s">
        <v>1454</v>
      </c>
      <c r="G170" s="586">
        <v>49.017857142857139</v>
      </c>
      <c r="H170" s="586">
        <v>49.017857142857139</v>
      </c>
      <c r="J170" s="210"/>
    </row>
    <row r="171" spans="1:10" ht="45">
      <c r="A171" s="89">
        <v>163</v>
      </c>
      <c r="B171" s="585" t="s">
        <v>1822</v>
      </c>
      <c r="C171" s="585" t="s">
        <v>1823</v>
      </c>
      <c r="D171" s="585" t="s">
        <v>1824</v>
      </c>
      <c r="E171" s="585" t="s">
        <v>1453</v>
      </c>
      <c r="F171" s="585" t="s">
        <v>1454</v>
      </c>
      <c r="G171" s="586">
        <v>49.017857142857139</v>
      </c>
      <c r="H171" s="586">
        <v>49.017857142857139</v>
      </c>
      <c r="J171" s="210"/>
    </row>
    <row r="172" spans="1:10" ht="45">
      <c r="A172" s="89">
        <v>164</v>
      </c>
      <c r="B172" s="585" t="s">
        <v>1830</v>
      </c>
      <c r="C172" s="585" t="s">
        <v>1831</v>
      </c>
      <c r="D172" s="585" t="s">
        <v>1832</v>
      </c>
      <c r="E172" s="585" t="s">
        <v>1453</v>
      </c>
      <c r="F172" s="585" t="s">
        <v>1454</v>
      </c>
      <c r="G172" s="586">
        <v>49.017857142857139</v>
      </c>
      <c r="H172" s="586">
        <v>49.017857142857139</v>
      </c>
      <c r="J172" s="210"/>
    </row>
    <row r="173" spans="1:10" ht="45">
      <c r="A173" s="89">
        <v>165</v>
      </c>
      <c r="B173" s="585" t="s">
        <v>1822</v>
      </c>
      <c r="C173" s="585" t="s">
        <v>1823</v>
      </c>
      <c r="D173" s="585" t="s">
        <v>1824</v>
      </c>
      <c r="E173" s="585" t="s">
        <v>1453</v>
      </c>
      <c r="F173" s="585" t="s">
        <v>1454</v>
      </c>
      <c r="G173" s="586">
        <v>49.017857142857139</v>
      </c>
      <c r="H173" s="586">
        <v>49.017857142857139</v>
      </c>
      <c r="J173" s="210"/>
    </row>
    <row r="174" spans="1:10" ht="45">
      <c r="A174" s="89">
        <v>166</v>
      </c>
      <c r="B174" s="585" t="s">
        <v>1833</v>
      </c>
      <c r="C174" s="585" t="s">
        <v>1750</v>
      </c>
      <c r="D174" s="585" t="s">
        <v>1834</v>
      </c>
      <c r="E174" s="585" t="s">
        <v>1453</v>
      </c>
      <c r="F174" s="585" t="s">
        <v>1454</v>
      </c>
      <c r="G174" s="586">
        <v>49.017857142857139</v>
      </c>
      <c r="H174" s="586">
        <v>49.017857142857139</v>
      </c>
      <c r="J174" s="210"/>
    </row>
    <row r="175" spans="1:10" ht="45">
      <c r="A175" s="89">
        <v>167</v>
      </c>
      <c r="B175" s="585" t="s">
        <v>1822</v>
      </c>
      <c r="C175" s="585" t="s">
        <v>1823</v>
      </c>
      <c r="D175" s="585" t="s">
        <v>1824</v>
      </c>
      <c r="E175" s="585" t="s">
        <v>1453</v>
      </c>
      <c r="F175" s="585" t="s">
        <v>1454</v>
      </c>
      <c r="G175" s="586">
        <v>49.017857142857139</v>
      </c>
      <c r="H175" s="586">
        <v>49.017857142857139</v>
      </c>
      <c r="J175" s="210"/>
    </row>
    <row r="176" spans="1:10" ht="45">
      <c r="A176" s="89">
        <v>168</v>
      </c>
      <c r="B176" s="585" t="s">
        <v>1835</v>
      </c>
      <c r="C176" s="585" t="s">
        <v>1836</v>
      </c>
      <c r="D176" s="585" t="s">
        <v>1837</v>
      </c>
      <c r="E176" s="585" t="s">
        <v>1453</v>
      </c>
      <c r="F176" s="585" t="s">
        <v>1454</v>
      </c>
      <c r="G176" s="586">
        <v>49.017857142857139</v>
      </c>
      <c r="H176" s="586">
        <v>49.017857142857139</v>
      </c>
      <c r="J176" s="210"/>
    </row>
    <row r="177" spans="1:10" ht="45">
      <c r="A177" s="89">
        <v>169</v>
      </c>
      <c r="B177" s="585" t="s">
        <v>1838</v>
      </c>
      <c r="C177" s="585" t="s">
        <v>1839</v>
      </c>
      <c r="D177" s="585" t="s">
        <v>1840</v>
      </c>
      <c r="E177" s="585" t="s">
        <v>1453</v>
      </c>
      <c r="F177" s="585" t="s">
        <v>1454</v>
      </c>
      <c r="G177" s="586">
        <v>49.017857142857139</v>
      </c>
      <c r="H177" s="586">
        <v>49.017857142857139</v>
      </c>
      <c r="J177" s="210"/>
    </row>
    <row r="178" spans="1:10" ht="45">
      <c r="A178" s="89">
        <v>170</v>
      </c>
      <c r="B178" s="585" t="s">
        <v>1707</v>
      </c>
      <c r="C178" s="585" t="s">
        <v>1841</v>
      </c>
      <c r="D178" s="585" t="s">
        <v>1842</v>
      </c>
      <c r="E178" s="585" t="s">
        <v>1453</v>
      </c>
      <c r="F178" s="585" t="s">
        <v>1454</v>
      </c>
      <c r="G178" s="586">
        <v>49.017857142857139</v>
      </c>
      <c r="H178" s="586">
        <v>49.017857142857139</v>
      </c>
      <c r="J178" s="210"/>
    </row>
    <row r="179" spans="1:10" ht="45">
      <c r="A179" s="89">
        <v>171</v>
      </c>
      <c r="B179" s="585" t="s">
        <v>1653</v>
      </c>
      <c r="C179" s="585" t="s">
        <v>1654</v>
      </c>
      <c r="D179" s="585" t="s">
        <v>1655</v>
      </c>
      <c r="E179" s="585" t="s">
        <v>1453</v>
      </c>
      <c r="F179" s="585" t="s">
        <v>1454</v>
      </c>
      <c r="G179" s="586">
        <v>49.017857142857139</v>
      </c>
      <c r="H179" s="586">
        <v>49.017857142857139</v>
      </c>
      <c r="J179" s="210"/>
    </row>
    <row r="180" spans="1:10" ht="45">
      <c r="A180" s="89">
        <v>172</v>
      </c>
      <c r="B180" s="585" t="s">
        <v>1843</v>
      </c>
      <c r="C180" s="585" t="s">
        <v>1844</v>
      </c>
      <c r="D180" s="585" t="s">
        <v>1845</v>
      </c>
      <c r="E180" s="585" t="s">
        <v>1453</v>
      </c>
      <c r="F180" s="585" t="s">
        <v>1454</v>
      </c>
      <c r="G180" s="586">
        <v>49.017857142857139</v>
      </c>
      <c r="H180" s="586">
        <v>49.017857142857139</v>
      </c>
      <c r="J180" s="210"/>
    </row>
    <row r="181" spans="1:10" ht="45">
      <c r="A181" s="89">
        <v>173</v>
      </c>
      <c r="B181" s="585" t="s">
        <v>1653</v>
      </c>
      <c r="C181" s="585" t="s">
        <v>1654</v>
      </c>
      <c r="D181" s="585" t="s">
        <v>1655</v>
      </c>
      <c r="E181" s="585" t="s">
        <v>1453</v>
      </c>
      <c r="F181" s="585" t="s">
        <v>1454</v>
      </c>
      <c r="G181" s="586">
        <v>49.017857142857139</v>
      </c>
      <c r="H181" s="586">
        <v>49.017857142857139</v>
      </c>
      <c r="J181" s="210"/>
    </row>
    <row r="182" spans="1:10" ht="45">
      <c r="A182" s="89">
        <v>174</v>
      </c>
      <c r="B182" s="585" t="s">
        <v>1846</v>
      </c>
      <c r="C182" s="585" t="s">
        <v>1847</v>
      </c>
      <c r="D182" s="585" t="s">
        <v>1848</v>
      </c>
      <c r="E182" s="585" t="s">
        <v>1453</v>
      </c>
      <c r="F182" s="585" t="s">
        <v>1454</v>
      </c>
      <c r="G182" s="586">
        <v>50</v>
      </c>
      <c r="H182" s="586">
        <v>50</v>
      </c>
      <c r="J182" s="210"/>
    </row>
    <row r="183" spans="1:10" ht="45">
      <c r="A183" s="89">
        <v>175</v>
      </c>
      <c r="B183" s="585" t="s">
        <v>1849</v>
      </c>
      <c r="C183" s="585" t="s">
        <v>1850</v>
      </c>
      <c r="D183" s="585" t="s">
        <v>1851</v>
      </c>
      <c r="E183" s="585" t="s">
        <v>1453</v>
      </c>
      <c r="F183" s="585" t="s">
        <v>1454</v>
      </c>
      <c r="G183" s="586">
        <v>49.017857142857139</v>
      </c>
      <c r="H183" s="586">
        <v>49.017857142857139</v>
      </c>
      <c r="J183" s="210"/>
    </row>
    <row r="184" spans="1:10" ht="45">
      <c r="A184" s="89">
        <v>176</v>
      </c>
      <c r="B184" s="585" t="s">
        <v>1852</v>
      </c>
      <c r="C184" s="585" t="s">
        <v>1853</v>
      </c>
      <c r="D184" s="585" t="s">
        <v>1854</v>
      </c>
      <c r="E184" s="585" t="s">
        <v>1453</v>
      </c>
      <c r="F184" s="585" t="s">
        <v>1454</v>
      </c>
      <c r="G184" s="586">
        <v>49.017857142857139</v>
      </c>
      <c r="H184" s="586">
        <v>49.017857142857139</v>
      </c>
      <c r="J184" s="210"/>
    </row>
    <row r="185" spans="1:10" ht="45">
      <c r="A185" s="89">
        <v>177</v>
      </c>
      <c r="B185" s="585" t="s">
        <v>1590</v>
      </c>
      <c r="C185" s="585" t="s">
        <v>1591</v>
      </c>
      <c r="D185" s="585" t="s">
        <v>1592</v>
      </c>
      <c r="E185" s="585" t="s">
        <v>1453</v>
      </c>
      <c r="F185" s="585" t="s">
        <v>1454</v>
      </c>
      <c r="G185" s="586">
        <v>49.017857142857139</v>
      </c>
      <c r="H185" s="586">
        <v>49.017857142857139</v>
      </c>
      <c r="J185" s="210"/>
    </row>
    <row r="186" spans="1:10" ht="45">
      <c r="A186" s="89">
        <v>178</v>
      </c>
      <c r="B186" s="585" t="s">
        <v>1855</v>
      </c>
      <c r="C186" s="585" t="s">
        <v>1856</v>
      </c>
      <c r="D186" s="585" t="s">
        <v>1857</v>
      </c>
      <c r="E186" s="585" t="s">
        <v>1453</v>
      </c>
      <c r="F186" s="585" t="s">
        <v>1454</v>
      </c>
      <c r="G186" s="586">
        <v>49.017857142857139</v>
      </c>
      <c r="H186" s="586">
        <v>49.017857142857139</v>
      </c>
      <c r="J186" s="210"/>
    </row>
    <row r="187" spans="1:10" ht="45">
      <c r="A187" s="89">
        <v>179</v>
      </c>
      <c r="B187" s="585" t="s">
        <v>1590</v>
      </c>
      <c r="C187" s="585" t="s">
        <v>1591</v>
      </c>
      <c r="D187" s="585" t="s">
        <v>1592</v>
      </c>
      <c r="E187" s="585" t="s">
        <v>1453</v>
      </c>
      <c r="F187" s="585" t="s">
        <v>1454</v>
      </c>
      <c r="G187" s="586">
        <v>49.017857142857139</v>
      </c>
      <c r="H187" s="586">
        <v>49.017857142857139</v>
      </c>
      <c r="J187" s="210"/>
    </row>
    <row r="188" spans="1:10" ht="45">
      <c r="A188" s="89">
        <v>180</v>
      </c>
      <c r="B188" s="585" t="s">
        <v>1858</v>
      </c>
      <c r="C188" s="585" t="s">
        <v>1750</v>
      </c>
      <c r="D188" s="585" t="s">
        <v>1859</v>
      </c>
      <c r="E188" s="585" t="s">
        <v>1453</v>
      </c>
      <c r="F188" s="585" t="s">
        <v>1454</v>
      </c>
      <c r="G188" s="586">
        <v>49.017857142857139</v>
      </c>
      <c r="H188" s="586">
        <v>49.017857142857139</v>
      </c>
      <c r="J188" s="210"/>
    </row>
    <row r="189" spans="1:10" ht="45">
      <c r="A189" s="89">
        <v>181</v>
      </c>
      <c r="B189" s="585" t="s">
        <v>1590</v>
      </c>
      <c r="C189" s="585" t="s">
        <v>1591</v>
      </c>
      <c r="D189" s="585" t="s">
        <v>1592</v>
      </c>
      <c r="E189" s="585" t="s">
        <v>1453</v>
      </c>
      <c r="F189" s="585" t="s">
        <v>1454</v>
      </c>
      <c r="G189" s="586">
        <v>49.017857142857139</v>
      </c>
      <c r="H189" s="586">
        <v>49.017857142857139</v>
      </c>
      <c r="J189" s="210"/>
    </row>
    <row r="190" spans="1:10" ht="45">
      <c r="A190" s="89">
        <v>182</v>
      </c>
      <c r="B190" s="585" t="s">
        <v>1860</v>
      </c>
      <c r="C190" s="585" t="s">
        <v>1861</v>
      </c>
      <c r="D190" s="585" t="s">
        <v>1862</v>
      </c>
      <c r="E190" s="585" t="s">
        <v>1453</v>
      </c>
      <c r="F190" s="585" t="s">
        <v>1454</v>
      </c>
      <c r="G190" s="586">
        <v>49.017857142857139</v>
      </c>
      <c r="H190" s="586">
        <v>49.017857142857139</v>
      </c>
      <c r="J190" s="210"/>
    </row>
    <row r="191" spans="1:10" ht="45">
      <c r="A191" s="89">
        <v>183</v>
      </c>
      <c r="B191" s="585" t="s">
        <v>1590</v>
      </c>
      <c r="C191" s="585" t="s">
        <v>1591</v>
      </c>
      <c r="D191" s="585" t="s">
        <v>1592</v>
      </c>
      <c r="E191" s="585" t="s">
        <v>1453</v>
      </c>
      <c r="F191" s="585" t="s">
        <v>1454</v>
      </c>
      <c r="G191" s="586">
        <v>49.017857142857139</v>
      </c>
      <c r="H191" s="586">
        <v>49.017857142857139</v>
      </c>
      <c r="J191" s="210"/>
    </row>
    <row r="192" spans="1:10" ht="45">
      <c r="A192" s="89">
        <v>184</v>
      </c>
      <c r="B192" s="585" t="s">
        <v>1863</v>
      </c>
      <c r="C192" s="585" t="s">
        <v>1864</v>
      </c>
      <c r="D192" s="585" t="s">
        <v>1865</v>
      </c>
      <c r="E192" s="585" t="s">
        <v>1453</v>
      </c>
      <c r="F192" s="585" t="s">
        <v>1454</v>
      </c>
      <c r="G192" s="586">
        <v>49.017857142857139</v>
      </c>
      <c r="H192" s="586">
        <v>49.017857142857139</v>
      </c>
      <c r="J192" s="210"/>
    </row>
    <row r="193" spans="1:10" ht="45">
      <c r="A193" s="89">
        <v>185</v>
      </c>
      <c r="B193" s="585" t="s">
        <v>1590</v>
      </c>
      <c r="C193" s="585" t="s">
        <v>1591</v>
      </c>
      <c r="D193" s="585" t="s">
        <v>1592</v>
      </c>
      <c r="E193" s="585" t="s">
        <v>1453</v>
      </c>
      <c r="F193" s="585" t="s">
        <v>1454</v>
      </c>
      <c r="G193" s="586">
        <v>49.017857142857139</v>
      </c>
      <c r="H193" s="586">
        <v>49.017857142857139</v>
      </c>
      <c r="J193" s="210"/>
    </row>
    <row r="194" spans="1:10" ht="45">
      <c r="A194" s="89">
        <v>186</v>
      </c>
      <c r="B194" s="585" t="s">
        <v>1866</v>
      </c>
      <c r="C194" s="585" t="s">
        <v>1599</v>
      </c>
      <c r="D194" s="585" t="s">
        <v>1867</v>
      </c>
      <c r="E194" s="585" t="s">
        <v>1453</v>
      </c>
      <c r="F194" s="585" t="s">
        <v>1454</v>
      </c>
      <c r="G194" s="586">
        <v>49.017857142857139</v>
      </c>
      <c r="H194" s="586">
        <v>49.017857142857139</v>
      </c>
      <c r="J194" s="210"/>
    </row>
    <row r="195" spans="1:10" ht="45">
      <c r="A195" s="89">
        <v>187</v>
      </c>
      <c r="B195" s="585" t="s">
        <v>1590</v>
      </c>
      <c r="C195" s="585" t="s">
        <v>1591</v>
      </c>
      <c r="D195" s="585" t="s">
        <v>1592</v>
      </c>
      <c r="E195" s="585" t="s">
        <v>1453</v>
      </c>
      <c r="F195" s="585" t="s">
        <v>1454</v>
      </c>
      <c r="G195" s="586">
        <v>49.017857142857139</v>
      </c>
      <c r="H195" s="586">
        <v>49.017857142857139</v>
      </c>
      <c r="J195" s="210"/>
    </row>
    <row r="196" spans="1:10" ht="45">
      <c r="A196" s="89">
        <v>188</v>
      </c>
      <c r="B196" s="585" t="s">
        <v>1761</v>
      </c>
      <c r="C196" s="585" t="s">
        <v>1868</v>
      </c>
      <c r="D196" s="585" t="s">
        <v>1869</v>
      </c>
      <c r="E196" s="585" t="s">
        <v>1453</v>
      </c>
      <c r="F196" s="585" t="s">
        <v>1454</v>
      </c>
      <c r="G196" s="586">
        <v>49.017857142857139</v>
      </c>
      <c r="H196" s="586">
        <v>49.017857142857139</v>
      </c>
      <c r="J196" s="210"/>
    </row>
    <row r="197" spans="1:10" ht="45">
      <c r="A197" s="89">
        <v>189</v>
      </c>
      <c r="B197" s="585" t="s">
        <v>1648</v>
      </c>
      <c r="C197" s="585" t="s">
        <v>1870</v>
      </c>
      <c r="D197" s="585" t="s">
        <v>1871</v>
      </c>
      <c r="E197" s="585" t="s">
        <v>1453</v>
      </c>
      <c r="F197" s="585" t="s">
        <v>1454</v>
      </c>
      <c r="G197" s="586">
        <v>49.017857142857139</v>
      </c>
      <c r="H197" s="586">
        <v>49.017857142857139</v>
      </c>
      <c r="J197" s="210"/>
    </row>
    <row r="198" spans="1:10" ht="45">
      <c r="A198" s="89">
        <v>190</v>
      </c>
      <c r="B198" s="585" t="s">
        <v>1872</v>
      </c>
      <c r="C198" s="585" t="s">
        <v>1808</v>
      </c>
      <c r="D198" s="585" t="s">
        <v>1873</v>
      </c>
      <c r="E198" s="585" t="s">
        <v>1453</v>
      </c>
      <c r="F198" s="585" t="s">
        <v>1454</v>
      </c>
      <c r="G198" s="586">
        <v>50</v>
      </c>
      <c r="H198" s="586">
        <v>50</v>
      </c>
      <c r="J198" s="210"/>
    </row>
    <row r="199" spans="1:10" ht="45">
      <c r="A199" s="89">
        <v>191</v>
      </c>
      <c r="B199" s="585" t="s">
        <v>1874</v>
      </c>
      <c r="C199" s="585" t="s">
        <v>1875</v>
      </c>
      <c r="D199" s="585" t="s">
        <v>1876</v>
      </c>
      <c r="E199" s="585" t="s">
        <v>1453</v>
      </c>
      <c r="F199" s="585" t="s">
        <v>1454</v>
      </c>
      <c r="G199" s="586">
        <v>49.017857142857139</v>
      </c>
      <c r="H199" s="586">
        <v>49.017857142857139</v>
      </c>
      <c r="J199" s="210"/>
    </row>
    <row r="200" spans="1:10" ht="45">
      <c r="A200" s="89">
        <v>192</v>
      </c>
      <c r="B200" s="585" t="s">
        <v>1877</v>
      </c>
      <c r="C200" s="585" t="s">
        <v>1853</v>
      </c>
      <c r="D200" s="585" t="s">
        <v>1878</v>
      </c>
      <c r="E200" s="585" t="s">
        <v>1453</v>
      </c>
      <c r="F200" s="585" t="s">
        <v>1454</v>
      </c>
      <c r="G200" s="586">
        <v>49.017857142857139</v>
      </c>
      <c r="H200" s="586">
        <v>49.017857142857139</v>
      </c>
      <c r="J200" s="210"/>
    </row>
    <row r="201" spans="1:10" ht="45">
      <c r="A201" s="89">
        <v>193</v>
      </c>
      <c r="B201" s="585" t="s">
        <v>1879</v>
      </c>
      <c r="C201" s="585" t="s">
        <v>1649</v>
      </c>
      <c r="D201" s="585" t="s">
        <v>1880</v>
      </c>
      <c r="E201" s="585" t="s">
        <v>1453</v>
      </c>
      <c r="F201" s="585" t="s">
        <v>1454</v>
      </c>
      <c r="G201" s="586">
        <v>98.02295918367345</v>
      </c>
      <c r="H201" s="586">
        <v>98.02295918367345</v>
      </c>
      <c r="J201" s="210"/>
    </row>
    <row r="202" spans="1:10" ht="45">
      <c r="A202" s="89">
        <v>194</v>
      </c>
      <c r="B202" s="585" t="s">
        <v>1881</v>
      </c>
      <c r="C202" s="585" t="s">
        <v>1882</v>
      </c>
      <c r="D202" s="585" t="s">
        <v>1883</v>
      </c>
      <c r="E202" s="585" t="s">
        <v>1453</v>
      </c>
      <c r="F202" s="585" t="s">
        <v>1454</v>
      </c>
      <c r="G202" s="586">
        <v>49.017857142857139</v>
      </c>
      <c r="H202" s="586">
        <v>49.017857142857139</v>
      </c>
      <c r="J202" s="210"/>
    </row>
    <row r="203" spans="1:10" ht="45">
      <c r="A203" s="89">
        <v>195</v>
      </c>
      <c r="B203" s="585" t="s">
        <v>1884</v>
      </c>
      <c r="C203" s="585" t="s">
        <v>1787</v>
      </c>
      <c r="D203" s="585" t="s">
        <v>1885</v>
      </c>
      <c r="E203" s="585" t="s">
        <v>1453</v>
      </c>
      <c r="F203" s="585" t="s">
        <v>1454</v>
      </c>
      <c r="G203" s="586">
        <v>49.017857142857139</v>
      </c>
      <c r="H203" s="586">
        <v>49.017857142857139</v>
      </c>
      <c r="J203" s="210"/>
    </row>
    <row r="204" spans="1:10" ht="45">
      <c r="A204" s="89">
        <v>196</v>
      </c>
      <c r="B204" s="585" t="s">
        <v>1886</v>
      </c>
      <c r="C204" s="585" t="s">
        <v>1812</v>
      </c>
      <c r="D204" s="585" t="s">
        <v>1887</v>
      </c>
      <c r="E204" s="585" t="s">
        <v>1453</v>
      </c>
      <c r="F204" s="585" t="s">
        <v>1454</v>
      </c>
      <c r="G204" s="586">
        <v>49.017857142857139</v>
      </c>
      <c r="H204" s="586">
        <v>49.017857142857139</v>
      </c>
      <c r="J204" s="210"/>
    </row>
    <row r="205" spans="1:10" ht="45">
      <c r="A205" s="89">
        <v>197</v>
      </c>
      <c r="B205" s="585" t="s">
        <v>1888</v>
      </c>
      <c r="C205" s="585" t="s">
        <v>1740</v>
      </c>
      <c r="D205" s="585" t="s">
        <v>1889</v>
      </c>
      <c r="E205" s="585" t="s">
        <v>1453</v>
      </c>
      <c r="F205" s="585" t="s">
        <v>1454</v>
      </c>
      <c r="G205" s="586">
        <v>49.017857142857139</v>
      </c>
      <c r="H205" s="586">
        <v>49.017857142857139</v>
      </c>
      <c r="J205" s="210"/>
    </row>
    <row r="206" spans="1:10" ht="45">
      <c r="A206" s="89">
        <v>198</v>
      </c>
      <c r="B206" s="585" t="s">
        <v>1890</v>
      </c>
      <c r="C206" s="585" t="s">
        <v>1891</v>
      </c>
      <c r="D206" s="585" t="s">
        <v>1892</v>
      </c>
      <c r="E206" s="585" t="s">
        <v>1453</v>
      </c>
      <c r="F206" s="585" t="s">
        <v>1454</v>
      </c>
      <c r="G206" s="586">
        <v>49.017857142857139</v>
      </c>
      <c r="H206" s="586">
        <v>49.017857142857139</v>
      </c>
      <c r="J206" s="210"/>
    </row>
    <row r="207" spans="1:10" ht="45">
      <c r="A207" s="89">
        <v>199</v>
      </c>
      <c r="B207" s="585" t="s">
        <v>1530</v>
      </c>
      <c r="C207" s="585" t="s">
        <v>1891</v>
      </c>
      <c r="D207" s="585" t="s">
        <v>1893</v>
      </c>
      <c r="E207" s="585" t="s">
        <v>1453</v>
      </c>
      <c r="F207" s="585" t="s">
        <v>1454</v>
      </c>
      <c r="G207" s="586">
        <v>49.017857142857139</v>
      </c>
      <c r="H207" s="586">
        <v>49.017857142857139</v>
      </c>
      <c r="J207" s="210"/>
    </row>
    <row r="208" spans="1:10" ht="45">
      <c r="A208" s="89">
        <v>200</v>
      </c>
      <c r="B208" s="585" t="s">
        <v>1730</v>
      </c>
      <c r="C208" s="585" t="s">
        <v>1894</v>
      </c>
      <c r="D208" s="585" t="s">
        <v>1895</v>
      </c>
      <c r="E208" s="585" t="s">
        <v>1453</v>
      </c>
      <c r="F208" s="585" t="s">
        <v>1454</v>
      </c>
      <c r="G208" s="586">
        <v>49.017857142857139</v>
      </c>
      <c r="H208" s="586">
        <v>49.017857142857139</v>
      </c>
      <c r="J208" s="210"/>
    </row>
    <row r="209" spans="1:10" ht="45">
      <c r="A209" s="89">
        <v>201</v>
      </c>
      <c r="B209" s="585" t="s">
        <v>1896</v>
      </c>
      <c r="C209" s="585" t="s">
        <v>1897</v>
      </c>
      <c r="D209" s="585" t="s">
        <v>1898</v>
      </c>
      <c r="E209" s="585" t="s">
        <v>1453</v>
      </c>
      <c r="F209" s="585" t="s">
        <v>1454</v>
      </c>
      <c r="G209" s="586">
        <v>50</v>
      </c>
      <c r="H209" s="586">
        <v>50</v>
      </c>
      <c r="J209" s="210"/>
    </row>
    <row r="210" spans="1:10" ht="45">
      <c r="A210" s="89">
        <v>202</v>
      </c>
      <c r="B210" s="585" t="s">
        <v>1899</v>
      </c>
      <c r="C210" s="585" t="s">
        <v>1900</v>
      </c>
      <c r="D210" s="585" t="s">
        <v>1901</v>
      </c>
      <c r="E210" s="585" t="s">
        <v>1453</v>
      </c>
      <c r="F210" s="585" t="s">
        <v>1454</v>
      </c>
      <c r="G210" s="586">
        <v>49.017857142857139</v>
      </c>
      <c r="H210" s="586">
        <v>49.017857142857139</v>
      </c>
      <c r="J210" s="210"/>
    </row>
    <row r="211" spans="1:10" ht="45">
      <c r="A211" s="89">
        <v>203</v>
      </c>
      <c r="B211" s="585" t="s">
        <v>1691</v>
      </c>
      <c r="C211" s="585" t="s">
        <v>1672</v>
      </c>
      <c r="D211" s="585" t="s">
        <v>1902</v>
      </c>
      <c r="E211" s="585" t="s">
        <v>1453</v>
      </c>
      <c r="F211" s="585" t="s">
        <v>1454</v>
      </c>
      <c r="G211" s="586">
        <v>49.017857142857139</v>
      </c>
      <c r="H211" s="586">
        <v>49.017857142857139</v>
      </c>
      <c r="J211" s="210"/>
    </row>
    <row r="212" spans="1:10" ht="45">
      <c r="A212" s="89">
        <v>204</v>
      </c>
      <c r="B212" s="585" t="s">
        <v>1855</v>
      </c>
      <c r="C212" s="585" t="s">
        <v>1903</v>
      </c>
      <c r="D212" s="585" t="s">
        <v>1904</v>
      </c>
      <c r="E212" s="585" t="s">
        <v>1453</v>
      </c>
      <c r="F212" s="585" t="s">
        <v>1454</v>
      </c>
      <c r="G212" s="586">
        <v>49.017857142857139</v>
      </c>
      <c r="H212" s="586">
        <v>49.017857142857139</v>
      </c>
      <c r="J212" s="210"/>
    </row>
    <row r="213" spans="1:10" ht="45">
      <c r="A213" s="89">
        <v>205</v>
      </c>
      <c r="B213" s="585" t="s">
        <v>1503</v>
      </c>
      <c r="C213" s="585" t="s">
        <v>1905</v>
      </c>
      <c r="D213" s="585" t="s">
        <v>1906</v>
      </c>
      <c r="E213" s="585" t="s">
        <v>1453</v>
      </c>
      <c r="F213" s="585" t="s">
        <v>1454</v>
      </c>
      <c r="G213" s="586">
        <v>50</v>
      </c>
      <c r="H213" s="586">
        <v>50</v>
      </c>
      <c r="J213" s="210"/>
    </row>
    <row r="214" spans="1:10" ht="45">
      <c r="A214" s="89">
        <v>206</v>
      </c>
      <c r="B214" s="585" t="s">
        <v>1907</v>
      </c>
      <c r="C214" s="585" t="s">
        <v>1908</v>
      </c>
      <c r="D214" s="585" t="s">
        <v>1909</v>
      </c>
      <c r="E214" s="585" t="s">
        <v>1453</v>
      </c>
      <c r="F214" s="585" t="s">
        <v>1454</v>
      </c>
      <c r="G214" s="586">
        <v>50</v>
      </c>
      <c r="H214" s="586">
        <v>50</v>
      </c>
      <c r="J214" s="210"/>
    </row>
    <row r="215" spans="1:10" ht="45">
      <c r="A215" s="89">
        <v>207</v>
      </c>
      <c r="B215" s="585" t="s">
        <v>1645</v>
      </c>
      <c r="C215" s="585" t="s">
        <v>1910</v>
      </c>
      <c r="D215" s="585" t="s">
        <v>1911</v>
      </c>
      <c r="E215" s="585" t="s">
        <v>1453</v>
      </c>
      <c r="F215" s="585" t="s">
        <v>1454</v>
      </c>
      <c r="G215" s="586">
        <v>49.017857142857139</v>
      </c>
      <c r="H215" s="586">
        <v>49.017857142857139</v>
      </c>
      <c r="J215" s="210"/>
    </row>
    <row r="216" spans="1:10" ht="45">
      <c r="A216" s="89">
        <v>208</v>
      </c>
      <c r="B216" s="585" t="s">
        <v>1770</v>
      </c>
      <c r="C216" s="585" t="s">
        <v>1912</v>
      </c>
      <c r="D216" s="585" t="s">
        <v>1913</v>
      </c>
      <c r="E216" s="585" t="s">
        <v>1453</v>
      </c>
      <c r="F216" s="585" t="s">
        <v>1454</v>
      </c>
      <c r="G216" s="586">
        <v>49.017857142857139</v>
      </c>
      <c r="H216" s="586">
        <v>49.017857142857139</v>
      </c>
      <c r="J216" s="210"/>
    </row>
    <row r="217" spans="1:10" ht="45">
      <c r="A217" s="89">
        <v>209</v>
      </c>
      <c r="B217" s="585" t="s">
        <v>1914</v>
      </c>
      <c r="C217" s="585" t="s">
        <v>1915</v>
      </c>
      <c r="D217" s="585" t="s">
        <v>1916</v>
      </c>
      <c r="E217" s="585" t="s">
        <v>1453</v>
      </c>
      <c r="F217" s="585" t="s">
        <v>1454</v>
      </c>
      <c r="G217" s="586">
        <v>49.017857142857139</v>
      </c>
      <c r="H217" s="586">
        <v>49.017857142857139</v>
      </c>
      <c r="J217" s="210"/>
    </row>
    <row r="218" spans="1:10" ht="45">
      <c r="A218" s="89">
        <v>210</v>
      </c>
      <c r="B218" s="585" t="s">
        <v>1764</v>
      </c>
      <c r="C218" s="585" t="s">
        <v>1765</v>
      </c>
      <c r="D218" s="585" t="s">
        <v>1766</v>
      </c>
      <c r="E218" s="585" t="s">
        <v>1453</v>
      </c>
      <c r="F218" s="585" t="s">
        <v>1454</v>
      </c>
      <c r="G218" s="586">
        <v>49.017857142857139</v>
      </c>
      <c r="H218" s="586">
        <v>49.017857142857139</v>
      </c>
      <c r="J218" s="210"/>
    </row>
    <row r="219" spans="1:10" ht="45">
      <c r="A219" s="89">
        <v>211</v>
      </c>
      <c r="B219" s="585" t="s">
        <v>1917</v>
      </c>
      <c r="C219" s="585" t="s">
        <v>1669</v>
      </c>
      <c r="D219" s="585" t="s">
        <v>1918</v>
      </c>
      <c r="E219" s="585" t="s">
        <v>1453</v>
      </c>
      <c r="F219" s="585" t="s">
        <v>1454</v>
      </c>
      <c r="G219" s="586">
        <v>50</v>
      </c>
      <c r="H219" s="586">
        <v>50</v>
      </c>
      <c r="J219" s="210"/>
    </row>
    <row r="220" spans="1:10" ht="45">
      <c r="A220" s="89">
        <v>212</v>
      </c>
      <c r="B220" s="585" t="s">
        <v>1919</v>
      </c>
      <c r="C220" s="585" t="s">
        <v>1828</v>
      </c>
      <c r="D220" s="585" t="s">
        <v>1920</v>
      </c>
      <c r="E220" s="585" t="s">
        <v>1453</v>
      </c>
      <c r="F220" s="585" t="s">
        <v>1454</v>
      </c>
      <c r="G220" s="586">
        <v>50</v>
      </c>
      <c r="H220" s="586">
        <v>50</v>
      </c>
      <c r="J220" s="210"/>
    </row>
    <row r="221" spans="1:10" ht="45">
      <c r="A221" s="89">
        <v>213</v>
      </c>
      <c r="B221" s="585" t="s">
        <v>1921</v>
      </c>
      <c r="C221" s="585" t="s">
        <v>1922</v>
      </c>
      <c r="D221" s="585" t="s">
        <v>1923</v>
      </c>
      <c r="E221" s="585" t="s">
        <v>1453</v>
      </c>
      <c r="F221" s="585" t="s">
        <v>1454</v>
      </c>
      <c r="G221" s="586">
        <v>50</v>
      </c>
      <c r="H221" s="586">
        <v>50</v>
      </c>
      <c r="J221" s="210"/>
    </row>
    <row r="222" spans="1:10" ht="45">
      <c r="A222" s="89">
        <v>214</v>
      </c>
      <c r="B222" s="585" t="s">
        <v>1796</v>
      </c>
      <c r="C222" s="585" t="s">
        <v>1797</v>
      </c>
      <c r="D222" s="585" t="s">
        <v>1798</v>
      </c>
      <c r="E222" s="585" t="s">
        <v>1453</v>
      </c>
      <c r="F222" s="585" t="s">
        <v>1454</v>
      </c>
      <c r="G222" s="586">
        <v>49.017857142857139</v>
      </c>
      <c r="H222" s="586">
        <v>49.017857142857139</v>
      </c>
      <c r="J222" s="210"/>
    </row>
    <row r="223" spans="1:10" ht="45">
      <c r="A223" s="89">
        <v>215</v>
      </c>
      <c r="B223" s="585" t="s">
        <v>1924</v>
      </c>
      <c r="C223" s="585" t="s">
        <v>1625</v>
      </c>
      <c r="D223" s="585" t="s">
        <v>1925</v>
      </c>
      <c r="E223" s="585" t="s">
        <v>1453</v>
      </c>
      <c r="F223" s="585" t="s">
        <v>1454</v>
      </c>
      <c r="G223" s="586">
        <v>49.017857142857139</v>
      </c>
      <c r="H223" s="586">
        <v>49.017857142857139</v>
      </c>
      <c r="J223" s="210"/>
    </row>
    <row r="224" spans="1:10" ht="45">
      <c r="A224" s="89">
        <v>216</v>
      </c>
      <c r="B224" s="585" t="s">
        <v>1822</v>
      </c>
      <c r="C224" s="585" t="s">
        <v>1823</v>
      </c>
      <c r="D224" s="585" t="s">
        <v>1824</v>
      </c>
      <c r="E224" s="585" t="s">
        <v>1453</v>
      </c>
      <c r="F224" s="585" t="s">
        <v>1454</v>
      </c>
      <c r="G224" s="586">
        <v>49.017857142857139</v>
      </c>
      <c r="H224" s="586">
        <v>49.017857142857139</v>
      </c>
      <c r="J224" s="210"/>
    </row>
    <row r="225" spans="1:10" ht="45">
      <c r="A225" s="89">
        <v>217</v>
      </c>
      <c r="B225" s="585" t="s">
        <v>1926</v>
      </c>
      <c r="C225" s="585" t="s">
        <v>1927</v>
      </c>
      <c r="D225" s="585" t="s">
        <v>1928</v>
      </c>
      <c r="E225" s="585" t="s">
        <v>1453</v>
      </c>
      <c r="F225" s="585" t="s">
        <v>1454</v>
      </c>
      <c r="G225" s="586">
        <v>50</v>
      </c>
      <c r="H225" s="586">
        <v>50</v>
      </c>
      <c r="J225" s="210"/>
    </row>
    <row r="226" spans="1:10" ht="45">
      <c r="A226" s="89">
        <v>218</v>
      </c>
      <c r="B226" s="585" t="s">
        <v>1590</v>
      </c>
      <c r="C226" s="585" t="s">
        <v>1591</v>
      </c>
      <c r="D226" s="585" t="s">
        <v>1592</v>
      </c>
      <c r="E226" s="585" t="s">
        <v>1453</v>
      </c>
      <c r="F226" s="585" t="s">
        <v>1454</v>
      </c>
      <c r="G226" s="586">
        <v>49.017857142857139</v>
      </c>
      <c r="H226" s="586">
        <v>49.017857142857139</v>
      </c>
      <c r="J226" s="210"/>
    </row>
    <row r="227" spans="1:10" ht="45">
      <c r="A227" s="89">
        <v>219</v>
      </c>
      <c r="B227" s="585" t="s">
        <v>1929</v>
      </c>
      <c r="C227" s="585" t="s">
        <v>1689</v>
      </c>
      <c r="D227" s="585" t="s">
        <v>1930</v>
      </c>
      <c r="E227" s="585" t="s">
        <v>1453</v>
      </c>
      <c r="F227" s="585" t="s">
        <v>1454</v>
      </c>
      <c r="G227" s="586">
        <v>49.017857142857139</v>
      </c>
      <c r="H227" s="586">
        <v>49.017857142857139</v>
      </c>
      <c r="J227" s="210"/>
    </row>
    <row r="228" spans="1:10" ht="45">
      <c r="A228" s="89">
        <v>220</v>
      </c>
      <c r="B228" s="585" t="s">
        <v>1590</v>
      </c>
      <c r="C228" s="585" t="s">
        <v>1591</v>
      </c>
      <c r="D228" s="585" t="s">
        <v>1592</v>
      </c>
      <c r="E228" s="585" t="s">
        <v>1453</v>
      </c>
      <c r="F228" s="585" t="s">
        <v>1454</v>
      </c>
      <c r="G228" s="586">
        <v>49.017857142857139</v>
      </c>
      <c r="H228" s="586">
        <v>49.017857142857139</v>
      </c>
      <c r="J228" s="210"/>
    </row>
    <row r="229" spans="1:10" ht="45">
      <c r="A229" s="89">
        <v>221</v>
      </c>
      <c r="B229" s="585" t="s">
        <v>1931</v>
      </c>
      <c r="C229" s="585" t="s">
        <v>1932</v>
      </c>
      <c r="D229" s="585" t="s">
        <v>1933</v>
      </c>
      <c r="E229" s="585" t="s">
        <v>1453</v>
      </c>
      <c r="F229" s="585" t="s">
        <v>1454</v>
      </c>
      <c r="G229" s="586">
        <v>49.017857142857139</v>
      </c>
      <c r="H229" s="586">
        <v>49.017857142857139</v>
      </c>
      <c r="J229" s="210"/>
    </row>
    <row r="230" spans="1:10" ht="45">
      <c r="A230" s="89">
        <v>222</v>
      </c>
      <c r="B230" s="585" t="s">
        <v>1934</v>
      </c>
      <c r="C230" s="585" t="s">
        <v>1935</v>
      </c>
      <c r="D230" s="585" t="s">
        <v>1936</v>
      </c>
      <c r="E230" s="585" t="s">
        <v>1453</v>
      </c>
      <c r="F230" s="585" t="s">
        <v>1454</v>
      </c>
      <c r="G230" s="586">
        <v>49.017857142857139</v>
      </c>
      <c r="H230" s="586">
        <v>49.017857142857139</v>
      </c>
      <c r="J230" s="210"/>
    </row>
    <row r="231" spans="1:10" ht="45">
      <c r="A231" s="89">
        <v>223</v>
      </c>
      <c r="B231" s="585" t="s">
        <v>1937</v>
      </c>
      <c r="C231" s="585" t="s">
        <v>1938</v>
      </c>
      <c r="D231" s="585" t="s">
        <v>1939</v>
      </c>
      <c r="E231" s="585" t="s">
        <v>1453</v>
      </c>
      <c r="F231" s="585" t="s">
        <v>1454</v>
      </c>
      <c r="G231" s="586">
        <v>49.017857142857139</v>
      </c>
      <c r="H231" s="586">
        <v>49.017857142857139</v>
      </c>
      <c r="J231" s="210"/>
    </row>
    <row r="232" spans="1:10" ht="45">
      <c r="A232" s="89">
        <v>224</v>
      </c>
      <c r="B232" s="585" t="s">
        <v>1715</v>
      </c>
      <c r="C232" s="585" t="s">
        <v>1716</v>
      </c>
      <c r="D232" s="585" t="s">
        <v>1717</v>
      </c>
      <c r="E232" s="585" t="s">
        <v>1453</v>
      </c>
      <c r="F232" s="585" t="s">
        <v>1454</v>
      </c>
      <c r="G232" s="586">
        <v>49.017857142857139</v>
      </c>
      <c r="H232" s="586">
        <v>49.017857142857139</v>
      </c>
      <c r="J232" s="210"/>
    </row>
    <row r="233" spans="1:10" ht="45">
      <c r="A233" s="89">
        <v>225</v>
      </c>
      <c r="B233" s="585" t="s">
        <v>1940</v>
      </c>
      <c r="C233" s="585" t="s">
        <v>1941</v>
      </c>
      <c r="D233" s="585" t="s">
        <v>1942</v>
      </c>
      <c r="E233" s="585" t="s">
        <v>1453</v>
      </c>
      <c r="F233" s="585" t="s">
        <v>1454</v>
      </c>
      <c r="G233" s="586">
        <v>50</v>
      </c>
      <c r="H233" s="586">
        <v>50</v>
      </c>
      <c r="J233" s="210"/>
    </row>
    <row r="234" spans="1:10" ht="45">
      <c r="A234" s="89">
        <v>226</v>
      </c>
      <c r="B234" s="585" t="s">
        <v>1796</v>
      </c>
      <c r="C234" s="585" t="s">
        <v>1797</v>
      </c>
      <c r="D234" s="585" t="s">
        <v>1798</v>
      </c>
      <c r="E234" s="585" t="s">
        <v>1453</v>
      </c>
      <c r="F234" s="585" t="s">
        <v>1454</v>
      </c>
      <c r="G234" s="586">
        <v>49.017857142857139</v>
      </c>
      <c r="H234" s="586">
        <v>49.017857142857139</v>
      </c>
      <c r="J234" s="210"/>
    </row>
    <row r="235" spans="1:10" ht="45">
      <c r="A235" s="89">
        <v>227</v>
      </c>
      <c r="B235" s="585" t="s">
        <v>1754</v>
      </c>
      <c r="C235" s="585" t="s">
        <v>1831</v>
      </c>
      <c r="D235" s="585" t="s">
        <v>1943</v>
      </c>
      <c r="E235" s="585" t="s">
        <v>1453</v>
      </c>
      <c r="F235" s="585" t="s">
        <v>1454</v>
      </c>
      <c r="G235" s="586">
        <v>49.017857142857139</v>
      </c>
      <c r="H235" s="586">
        <v>49.017857142857139</v>
      </c>
      <c r="J235" s="210"/>
    </row>
    <row r="236" spans="1:10" ht="45">
      <c r="A236" s="89">
        <v>228</v>
      </c>
      <c r="B236" s="585" t="s">
        <v>1944</v>
      </c>
      <c r="C236" s="585" t="s">
        <v>1945</v>
      </c>
      <c r="D236" s="585" t="s">
        <v>1946</v>
      </c>
      <c r="E236" s="585" t="s">
        <v>1453</v>
      </c>
      <c r="F236" s="585" t="s">
        <v>1454</v>
      </c>
      <c r="G236" s="586">
        <v>49.017857142857139</v>
      </c>
      <c r="H236" s="586">
        <v>49.017857142857139</v>
      </c>
      <c r="J236" s="210"/>
    </row>
    <row r="237" spans="1:10" ht="45">
      <c r="A237" s="89">
        <v>229</v>
      </c>
      <c r="B237" s="585" t="s">
        <v>1947</v>
      </c>
      <c r="C237" s="585" t="s">
        <v>1628</v>
      </c>
      <c r="D237" s="585" t="s">
        <v>1948</v>
      </c>
      <c r="E237" s="585" t="s">
        <v>1453</v>
      </c>
      <c r="F237" s="585" t="s">
        <v>1454</v>
      </c>
      <c r="G237" s="586">
        <v>49.017857142857139</v>
      </c>
      <c r="H237" s="586">
        <v>49.017857142857139</v>
      </c>
      <c r="J237" s="210"/>
    </row>
    <row r="238" spans="1:10" ht="45">
      <c r="A238" s="89">
        <v>230</v>
      </c>
      <c r="B238" s="585" t="s">
        <v>1316</v>
      </c>
      <c r="C238" s="585" t="s">
        <v>1949</v>
      </c>
      <c r="D238" s="585" t="s">
        <v>1950</v>
      </c>
      <c r="E238" s="585" t="s">
        <v>1453</v>
      </c>
      <c r="F238" s="585" t="s">
        <v>1454</v>
      </c>
      <c r="G238" s="586">
        <v>73.533163265306129</v>
      </c>
      <c r="H238" s="586">
        <v>73.533163265306129</v>
      </c>
      <c r="J238" s="210"/>
    </row>
    <row r="239" spans="1:10" ht="45">
      <c r="A239" s="89">
        <v>231</v>
      </c>
      <c r="B239" s="585" t="s">
        <v>1951</v>
      </c>
      <c r="C239" s="585" t="s">
        <v>1952</v>
      </c>
      <c r="D239" s="585" t="s">
        <v>1953</v>
      </c>
      <c r="E239" s="585" t="s">
        <v>1453</v>
      </c>
      <c r="F239" s="585" t="s">
        <v>1454</v>
      </c>
      <c r="G239" s="586">
        <v>73.533163265306129</v>
      </c>
      <c r="H239" s="586">
        <v>73.533163265306129</v>
      </c>
      <c r="J239" s="210"/>
    </row>
    <row r="240" spans="1:10" ht="45">
      <c r="A240" s="89">
        <v>232</v>
      </c>
      <c r="B240" s="585" t="s">
        <v>1585</v>
      </c>
      <c r="C240" s="585" t="s">
        <v>1954</v>
      </c>
      <c r="D240" s="585" t="s">
        <v>1955</v>
      </c>
      <c r="E240" s="585" t="s">
        <v>1453</v>
      </c>
      <c r="F240" s="585" t="s">
        <v>1454</v>
      </c>
      <c r="G240" s="586">
        <v>49.017857142857139</v>
      </c>
      <c r="H240" s="586">
        <v>49.017857142857139</v>
      </c>
      <c r="J240" s="210"/>
    </row>
    <row r="241" spans="1:10" ht="45">
      <c r="A241" s="89">
        <v>233</v>
      </c>
      <c r="B241" s="585" t="s">
        <v>1956</v>
      </c>
      <c r="C241" s="585" t="s">
        <v>1957</v>
      </c>
      <c r="D241" s="585" t="s">
        <v>1958</v>
      </c>
      <c r="E241" s="585" t="s">
        <v>1453</v>
      </c>
      <c r="F241" s="585" t="s">
        <v>1454</v>
      </c>
      <c r="G241" s="586">
        <v>49.017857142857139</v>
      </c>
      <c r="H241" s="586">
        <v>49.017857142857139</v>
      </c>
      <c r="J241" s="210"/>
    </row>
    <row r="242" spans="1:10" ht="45">
      <c r="A242" s="89">
        <v>234</v>
      </c>
      <c r="B242" s="585" t="s">
        <v>1822</v>
      </c>
      <c r="C242" s="585" t="s">
        <v>1959</v>
      </c>
      <c r="D242" s="585" t="s">
        <v>1960</v>
      </c>
      <c r="E242" s="585" t="s">
        <v>1453</v>
      </c>
      <c r="F242" s="585" t="s">
        <v>1454</v>
      </c>
      <c r="G242" s="586">
        <v>73.533163265306129</v>
      </c>
      <c r="H242" s="586">
        <v>73.533163265306129</v>
      </c>
      <c r="J242" s="210"/>
    </row>
    <row r="243" spans="1:10" ht="45">
      <c r="A243" s="89">
        <v>235</v>
      </c>
      <c r="B243" s="585" t="s">
        <v>1483</v>
      </c>
      <c r="C243" s="585" t="s">
        <v>1961</v>
      </c>
      <c r="D243" s="585" t="s">
        <v>1962</v>
      </c>
      <c r="E243" s="585" t="s">
        <v>1453</v>
      </c>
      <c r="F243" s="585" t="s">
        <v>1454</v>
      </c>
      <c r="G243" s="586">
        <v>73.533163265306129</v>
      </c>
      <c r="H243" s="586">
        <v>73.533163265306129</v>
      </c>
      <c r="J243" s="210"/>
    </row>
    <row r="244" spans="1:10" ht="45">
      <c r="A244" s="89">
        <v>236</v>
      </c>
      <c r="B244" s="585" t="s">
        <v>1963</v>
      </c>
      <c r="C244" s="585" t="s">
        <v>1964</v>
      </c>
      <c r="D244" s="585" t="s">
        <v>1965</v>
      </c>
      <c r="E244" s="585" t="s">
        <v>1453</v>
      </c>
      <c r="F244" s="585" t="s">
        <v>1454</v>
      </c>
      <c r="G244" s="586">
        <v>49.017857142857139</v>
      </c>
      <c r="H244" s="586">
        <v>49.017857142857139</v>
      </c>
      <c r="J244" s="210"/>
    </row>
    <row r="245" spans="1:10" ht="45">
      <c r="A245" s="89">
        <v>237</v>
      </c>
      <c r="B245" s="585" t="s">
        <v>1585</v>
      </c>
      <c r="C245" s="585" t="s">
        <v>1966</v>
      </c>
      <c r="D245" s="585" t="s">
        <v>1967</v>
      </c>
      <c r="E245" s="585" t="s">
        <v>1453</v>
      </c>
      <c r="F245" s="585" t="s">
        <v>1454</v>
      </c>
      <c r="G245" s="586">
        <v>50</v>
      </c>
      <c r="H245" s="586">
        <v>50</v>
      </c>
      <c r="J245" s="210"/>
    </row>
    <row r="246" spans="1:10" ht="45">
      <c r="A246" s="89">
        <v>238</v>
      </c>
      <c r="B246" s="585" t="s">
        <v>1968</v>
      </c>
      <c r="C246" s="585" t="s">
        <v>1969</v>
      </c>
      <c r="D246" s="585" t="s">
        <v>1970</v>
      </c>
      <c r="E246" s="585" t="s">
        <v>1453</v>
      </c>
      <c r="F246" s="585" t="s">
        <v>1454</v>
      </c>
      <c r="G246" s="586">
        <v>49.017857142857139</v>
      </c>
      <c r="H246" s="586">
        <v>49.017857142857139</v>
      </c>
      <c r="J246" s="210"/>
    </row>
    <row r="247" spans="1:10" ht="45">
      <c r="A247" s="89">
        <v>239</v>
      </c>
      <c r="B247" s="585" t="s">
        <v>1593</v>
      </c>
      <c r="C247" s="585" t="s">
        <v>1325</v>
      </c>
      <c r="D247" s="585" t="s">
        <v>1971</v>
      </c>
      <c r="E247" s="585" t="s">
        <v>1453</v>
      </c>
      <c r="F247" s="585" t="s">
        <v>1454</v>
      </c>
      <c r="G247" s="586">
        <v>50</v>
      </c>
      <c r="H247" s="586">
        <v>50</v>
      </c>
      <c r="J247" s="210"/>
    </row>
    <row r="248" spans="1:10" ht="45">
      <c r="A248" s="89">
        <v>240</v>
      </c>
      <c r="B248" s="585" t="s">
        <v>1972</v>
      </c>
      <c r="C248" s="585" t="s">
        <v>1973</v>
      </c>
      <c r="D248" s="585" t="s">
        <v>1974</v>
      </c>
      <c r="E248" s="585" t="s">
        <v>1453</v>
      </c>
      <c r="F248" s="585" t="s">
        <v>1454</v>
      </c>
      <c r="G248" s="586">
        <v>49.017857142857139</v>
      </c>
      <c r="H248" s="586">
        <v>49.017857142857139</v>
      </c>
      <c r="J248" s="210"/>
    </row>
    <row r="249" spans="1:10" ht="45">
      <c r="A249" s="89">
        <v>241</v>
      </c>
      <c r="B249" s="585" t="s">
        <v>1499</v>
      </c>
      <c r="C249" s="585" t="s">
        <v>1975</v>
      </c>
      <c r="D249" s="585" t="s">
        <v>1976</v>
      </c>
      <c r="E249" s="585" t="s">
        <v>1453</v>
      </c>
      <c r="F249" s="585" t="s">
        <v>1454</v>
      </c>
      <c r="G249" s="586">
        <v>49.017857142857139</v>
      </c>
      <c r="H249" s="586">
        <v>49.017857142857139</v>
      </c>
      <c r="J249" s="210"/>
    </row>
    <row r="250" spans="1:10" ht="45">
      <c r="A250" s="89">
        <v>242</v>
      </c>
      <c r="B250" s="585" t="s">
        <v>1977</v>
      </c>
      <c r="C250" s="585" t="s">
        <v>1978</v>
      </c>
      <c r="D250" s="585" t="s">
        <v>1979</v>
      </c>
      <c r="E250" s="585" t="s">
        <v>1453</v>
      </c>
      <c r="F250" s="585" t="s">
        <v>1454</v>
      </c>
      <c r="G250" s="586">
        <v>49.017857142857139</v>
      </c>
      <c r="H250" s="586">
        <v>49.017857142857139</v>
      </c>
      <c r="J250" s="210"/>
    </row>
    <row r="251" spans="1:10" ht="45">
      <c r="A251" s="89">
        <v>243</v>
      </c>
      <c r="B251" s="585" t="s">
        <v>1980</v>
      </c>
      <c r="C251" s="585" t="s">
        <v>1981</v>
      </c>
      <c r="D251" s="585" t="s">
        <v>1982</v>
      </c>
      <c r="E251" s="585" t="s">
        <v>1453</v>
      </c>
      <c r="F251" s="585" t="s">
        <v>1454</v>
      </c>
      <c r="G251" s="586">
        <v>49.017857142857139</v>
      </c>
      <c r="H251" s="586">
        <v>49.017857142857139</v>
      </c>
      <c r="J251" s="210"/>
    </row>
    <row r="252" spans="1:10" ht="45">
      <c r="A252" s="89">
        <v>244</v>
      </c>
      <c r="B252" s="585" t="s">
        <v>1273</v>
      </c>
      <c r="C252" s="585" t="s">
        <v>1983</v>
      </c>
      <c r="D252" s="585" t="s">
        <v>1984</v>
      </c>
      <c r="E252" s="585" t="s">
        <v>1453</v>
      </c>
      <c r="F252" s="585" t="s">
        <v>1454</v>
      </c>
      <c r="G252" s="586">
        <v>49.017857142857139</v>
      </c>
      <c r="H252" s="586">
        <v>49.017857142857139</v>
      </c>
      <c r="J252" s="210"/>
    </row>
    <row r="253" spans="1:10" ht="45">
      <c r="A253" s="89">
        <v>245</v>
      </c>
      <c r="B253" s="585" t="s">
        <v>1985</v>
      </c>
      <c r="C253" s="585" t="s">
        <v>1986</v>
      </c>
      <c r="D253" s="585" t="s">
        <v>1987</v>
      </c>
      <c r="E253" s="585" t="s">
        <v>1453</v>
      </c>
      <c r="F253" s="585" t="s">
        <v>1454</v>
      </c>
      <c r="G253" s="586">
        <v>50</v>
      </c>
      <c r="H253" s="586">
        <v>50</v>
      </c>
      <c r="J253" s="210"/>
    </row>
    <row r="254" spans="1:10" ht="45">
      <c r="A254" s="89">
        <v>246</v>
      </c>
      <c r="B254" s="585" t="s">
        <v>1988</v>
      </c>
      <c r="C254" s="585" t="s">
        <v>1989</v>
      </c>
      <c r="D254" s="585" t="s">
        <v>1990</v>
      </c>
      <c r="E254" s="585" t="s">
        <v>1453</v>
      </c>
      <c r="F254" s="585" t="s">
        <v>1454</v>
      </c>
      <c r="G254" s="586">
        <v>50</v>
      </c>
      <c r="H254" s="586">
        <v>50</v>
      </c>
      <c r="J254" s="210"/>
    </row>
    <row r="255" spans="1:10" ht="45">
      <c r="A255" s="89">
        <v>247</v>
      </c>
      <c r="B255" s="585" t="s">
        <v>1991</v>
      </c>
      <c r="C255" s="585" t="s">
        <v>1992</v>
      </c>
      <c r="D255" s="585" t="s">
        <v>1993</v>
      </c>
      <c r="E255" s="585" t="s">
        <v>1453</v>
      </c>
      <c r="F255" s="585" t="s">
        <v>1454</v>
      </c>
      <c r="G255" s="586">
        <v>49.017857142857139</v>
      </c>
      <c r="H255" s="586">
        <v>49.017857142857139</v>
      </c>
      <c r="J255" s="210"/>
    </row>
    <row r="256" spans="1:10" ht="45">
      <c r="A256" s="89">
        <v>248</v>
      </c>
      <c r="B256" s="585" t="s">
        <v>1968</v>
      </c>
      <c r="C256" s="585" t="s">
        <v>1994</v>
      </c>
      <c r="D256" s="585" t="s">
        <v>1995</v>
      </c>
      <c r="E256" s="585" t="s">
        <v>1453</v>
      </c>
      <c r="F256" s="585" t="s">
        <v>1454</v>
      </c>
      <c r="G256" s="586">
        <v>49.017857142857139</v>
      </c>
      <c r="H256" s="586">
        <v>49.017857142857139</v>
      </c>
      <c r="J256" s="210"/>
    </row>
    <row r="257" spans="1:10" ht="45">
      <c r="A257" s="89">
        <v>249</v>
      </c>
      <c r="B257" s="585" t="s">
        <v>1996</v>
      </c>
      <c r="C257" s="585" t="s">
        <v>1997</v>
      </c>
      <c r="D257" s="585" t="s">
        <v>1998</v>
      </c>
      <c r="E257" s="585" t="s">
        <v>1453</v>
      </c>
      <c r="F257" s="585" t="s">
        <v>1454</v>
      </c>
      <c r="G257" s="586">
        <v>50</v>
      </c>
      <c r="H257" s="586">
        <v>50</v>
      </c>
      <c r="J257" s="210"/>
    </row>
    <row r="258" spans="1:10" ht="45">
      <c r="A258" s="89">
        <v>250</v>
      </c>
      <c r="B258" s="585" t="s">
        <v>1999</v>
      </c>
      <c r="C258" s="585" t="s">
        <v>1981</v>
      </c>
      <c r="D258" s="585" t="s">
        <v>2000</v>
      </c>
      <c r="E258" s="585" t="s">
        <v>1453</v>
      </c>
      <c r="F258" s="585" t="s">
        <v>1454</v>
      </c>
      <c r="G258" s="586">
        <v>49.017857142857139</v>
      </c>
      <c r="H258" s="586">
        <v>49.017857142857139</v>
      </c>
      <c r="J258" s="210"/>
    </row>
    <row r="259" spans="1:10" ht="45">
      <c r="A259" s="89">
        <v>251</v>
      </c>
      <c r="B259" s="585" t="s">
        <v>2001</v>
      </c>
      <c r="C259" s="585" t="s">
        <v>2002</v>
      </c>
      <c r="D259" s="585" t="s">
        <v>2003</v>
      </c>
      <c r="E259" s="585" t="s">
        <v>1453</v>
      </c>
      <c r="F259" s="585" t="s">
        <v>1454</v>
      </c>
      <c r="G259" s="586">
        <v>49.017857142857139</v>
      </c>
      <c r="H259" s="586">
        <v>49.017857142857139</v>
      </c>
      <c r="J259" s="210"/>
    </row>
    <row r="260" spans="1:10" ht="45">
      <c r="A260" s="89">
        <v>252</v>
      </c>
      <c r="B260" s="585" t="s">
        <v>2004</v>
      </c>
      <c r="C260" s="585" t="s">
        <v>2005</v>
      </c>
      <c r="D260" s="585" t="s">
        <v>2006</v>
      </c>
      <c r="E260" s="585" t="s">
        <v>1453</v>
      </c>
      <c r="F260" s="585" t="s">
        <v>1454</v>
      </c>
      <c r="G260" s="586">
        <v>50</v>
      </c>
      <c r="H260" s="586">
        <v>50</v>
      </c>
      <c r="J260" s="210"/>
    </row>
    <row r="261" spans="1:10" ht="45">
      <c r="A261" s="89">
        <v>253</v>
      </c>
      <c r="B261" s="585" t="s">
        <v>2007</v>
      </c>
      <c r="C261" s="585" t="s">
        <v>2008</v>
      </c>
      <c r="D261" s="585" t="s">
        <v>2009</v>
      </c>
      <c r="E261" s="585" t="s">
        <v>1453</v>
      </c>
      <c r="F261" s="585" t="s">
        <v>1454</v>
      </c>
      <c r="G261" s="586">
        <v>49.017857142857139</v>
      </c>
      <c r="H261" s="586">
        <v>49.017857142857139</v>
      </c>
      <c r="J261" s="210"/>
    </row>
    <row r="262" spans="1:10" ht="45">
      <c r="A262" s="89">
        <v>254</v>
      </c>
      <c r="B262" s="585" t="s">
        <v>1980</v>
      </c>
      <c r="C262" s="585" t="s">
        <v>2010</v>
      </c>
      <c r="D262" s="585" t="s">
        <v>2011</v>
      </c>
      <c r="E262" s="585" t="s">
        <v>1453</v>
      </c>
      <c r="F262" s="585" t="s">
        <v>1454</v>
      </c>
      <c r="G262" s="586">
        <v>49.017857142857139</v>
      </c>
      <c r="H262" s="586">
        <v>49.017857142857139</v>
      </c>
      <c r="J262" s="210"/>
    </row>
    <row r="263" spans="1:10" ht="45">
      <c r="A263" s="89">
        <v>255</v>
      </c>
      <c r="B263" s="585" t="s">
        <v>2012</v>
      </c>
      <c r="C263" s="585" t="s">
        <v>2013</v>
      </c>
      <c r="D263" s="585" t="s">
        <v>2014</v>
      </c>
      <c r="E263" s="585" t="s">
        <v>1453</v>
      </c>
      <c r="F263" s="585" t="s">
        <v>1454</v>
      </c>
      <c r="G263" s="586">
        <v>49.017857142857139</v>
      </c>
      <c r="H263" s="586">
        <v>49.017857142857139</v>
      </c>
      <c r="J263" s="210"/>
    </row>
    <row r="264" spans="1:10" ht="45">
      <c r="A264" s="89">
        <v>256</v>
      </c>
      <c r="B264" s="585" t="s">
        <v>1273</v>
      </c>
      <c r="C264" s="585" t="s">
        <v>2015</v>
      </c>
      <c r="D264" s="585" t="s">
        <v>2016</v>
      </c>
      <c r="E264" s="585" t="s">
        <v>1453</v>
      </c>
      <c r="F264" s="585" t="s">
        <v>1454</v>
      </c>
      <c r="G264" s="586">
        <v>49.017857142857139</v>
      </c>
      <c r="H264" s="586">
        <v>49.017857142857139</v>
      </c>
      <c r="J264" s="210"/>
    </row>
    <row r="265" spans="1:10" ht="45">
      <c r="A265" s="89">
        <v>257</v>
      </c>
      <c r="B265" s="585" t="s">
        <v>2017</v>
      </c>
      <c r="C265" s="585" t="s">
        <v>1826</v>
      </c>
      <c r="D265" s="585" t="s">
        <v>2018</v>
      </c>
      <c r="E265" s="585" t="s">
        <v>1453</v>
      </c>
      <c r="F265" s="585" t="s">
        <v>1454</v>
      </c>
      <c r="G265" s="586">
        <v>50</v>
      </c>
      <c r="H265" s="586">
        <v>50</v>
      </c>
      <c r="J265" s="210"/>
    </row>
    <row r="266" spans="1:10" ht="45">
      <c r="A266" s="89">
        <v>258</v>
      </c>
      <c r="B266" s="585" t="s">
        <v>2019</v>
      </c>
      <c r="C266" s="585" t="s">
        <v>2020</v>
      </c>
      <c r="D266" s="585" t="s">
        <v>2021</v>
      </c>
      <c r="E266" s="585" t="s">
        <v>1453</v>
      </c>
      <c r="F266" s="585" t="s">
        <v>1454</v>
      </c>
      <c r="G266" s="586">
        <v>49.017857142857139</v>
      </c>
      <c r="H266" s="586">
        <v>49.017857142857139</v>
      </c>
      <c r="J266" s="210"/>
    </row>
    <row r="267" spans="1:10" ht="45">
      <c r="A267" s="89">
        <v>259</v>
      </c>
      <c r="B267" s="585" t="s">
        <v>2022</v>
      </c>
      <c r="C267" s="585" t="s">
        <v>2005</v>
      </c>
      <c r="D267" s="585" t="s">
        <v>2023</v>
      </c>
      <c r="E267" s="585" t="s">
        <v>1453</v>
      </c>
      <c r="F267" s="585" t="s">
        <v>1454</v>
      </c>
      <c r="G267" s="586">
        <v>49.017857142857139</v>
      </c>
      <c r="H267" s="586">
        <v>49.017857142857139</v>
      </c>
      <c r="J267" s="210"/>
    </row>
    <row r="268" spans="1:10" ht="45">
      <c r="A268" s="89">
        <v>260</v>
      </c>
      <c r="B268" s="585" t="s">
        <v>2024</v>
      </c>
      <c r="C268" s="585" t="s">
        <v>2025</v>
      </c>
      <c r="D268" s="585" t="s">
        <v>2026</v>
      </c>
      <c r="E268" s="585" t="s">
        <v>1453</v>
      </c>
      <c r="F268" s="585" t="s">
        <v>1454</v>
      </c>
      <c r="G268" s="586">
        <v>49.017857142857139</v>
      </c>
      <c r="H268" s="586">
        <v>49.017857142857139</v>
      </c>
      <c r="J268" s="210"/>
    </row>
    <row r="269" spans="1:10" ht="45">
      <c r="A269" s="89">
        <v>261</v>
      </c>
      <c r="B269" s="585" t="s">
        <v>1512</v>
      </c>
      <c r="C269" s="585" t="s">
        <v>2025</v>
      </c>
      <c r="D269" s="585" t="s">
        <v>2027</v>
      </c>
      <c r="E269" s="585" t="s">
        <v>1453</v>
      </c>
      <c r="F269" s="585" t="s">
        <v>1454</v>
      </c>
      <c r="G269" s="586">
        <v>49.017857142857139</v>
      </c>
      <c r="H269" s="586">
        <v>49.017857142857139</v>
      </c>
      <c r="J269" s="210"/>
    </row>
    <row r="270" spans="1:10" ht="45">
      <c r="A270" s="89">
        <v>262</v>
      </c>
      <c r="B270" s="585" t="s">
        <v>2028</v>
      </c>
      <c r="C270" s="585" t="s">
        <v>2029</v>
      </c>
      <c r="D270" s="585" t="s">
        <v>2030</v>
      </c>
      <c r="E270" s="585" t="s">
        <v>1453</v>
      </c>
      <c r="F270" s="585" t="s">
        <v>1454</v>
      </c>
      <c r="G270" s="586">
        <v>49.017857142857139</v>
      </c>
      <c r="H270" s="586">
        <v>49.017857142857139</v>
      </c>
      <c r="J270" s="210"/>
    </row>
    <row r="271" spans="1:10" ht="45">
      <c r="A271" s="89">
        <v>263</v>
      </c>
      <c r="B271" s="585" t="s">
        <v>2028</v>
      </c>
      <c r="C271" s="585" t="s">
        <v>2020</v>
      </c>
      <c r="D271" s="585" t="s">
        <v>2031</v>
      </c>
      <c r="E271" s="585" t="s">
        <v>1453</v>
      </c>
      <c r="F271" s="585" t="s">
        <v>1454</v>
      </c>
      <c r="G271" s="586">
        <v>49.017857142857139</v>
      </c>
      <c r="H271" s="586">
        <v>49.017857142857139</v>
      </c>
      <c r="J271" s="210"/>
    </row>
    <row r="272" spans="1:10" ht="45">
      <c r="A272" s="89">
        <v>264</v>
      </c>
      <c r="B272" s="585" t="s">
        <v>1855</v>
      </c>
      <c r="C272" s="585" t="s">
        <v>2032</v>
      </c>
      <c r="D272" s="585" t="s">
        <v>2033</v>
      </c>
      <c r="E272" s="585" t="s">
        <v>1453</v>
      </c>
      <c r="F272" s="585" t="s">
        <v>1454</v>
      </c>
      <c r="G272" s="586">
        <v>49.017857142857139</v>
      </c>
      <c r="H272" s="586">
        <v>49.017857142857139</v>
      </c>
      <c r="J272" s="210"/>
    </row>
    <row r="273" spans="1:10" ht="45">
      <c r="A273" s="89">
        <v>265</v>
      </c>
      <c r="B273" s="585" t="s">
        <v>1593</v>
      </c>
      <c r="C273" s="585" t="s">
        <v>2034</v>
      </c>
      <c r="D273" s="585" t="s">
        <v>2035</v>
      </c>
      <c r="E273" s="585" t="s">
        <v>1453</v>
      </c>
      <c r="F273" s="585" t="s">
        <v>1454</v>
      </c>
      <c r="G273" s="586">
        <v>49.017857142857139</v>
      </c>
      <c r="H273" s="586">
        <v>49.017857142857139</v>
      </c>
      <c r="J273" s="210"/>
    </row>
    <row r="274" spans="1:10" ht="45">
      <c r="A274" s="89">
        <v>266</v>
      </c>
      <c r="B274" s="585" t="s">
        <v>1463</v>
      </c>
      <c r="C274" s="585" t="s">
        <v>2036</v>
      </c>
      <c r="D274" s="585" t="s">
        <v>2037</v>
      </c>
      <c r="E274" s="585" t="s">
        <v>1453</v>
      </c>
      <c r="F274" s="585" t="s">
        <v>1454</v>
      </c>
      <c r="G274" s="586">
        <v>50</v>
      </c>
      <c r="H274" s="586">
        <v>50</v>
      </c>
      <c r="J274" s="210"/>
    </row>
    <row r="275" spans="1:10" ht="45">
      <c r="A275" s="89">
        <v>267</v>
      </c>
      <c r="B275" s="585" t="s">
        <v>1980</v>
      </c>
      <c r="C275" s="585" t="s">
        <v>2038</v>
      </c>
      <c r="D275" s="585" t="s">
        <v>2039</v>
      </c>
      <c r="E275" s="585" t="s">
        <v>1453</v>
      </c>
      <c r="F275" s="585" t="s">
        <v>1454</v>
      </c>
      <c r="G275" s="586">
        <v>49.017857142857139</v>
      </c>
      <c r="H275" s="586">
        <v>49.017857142857139</v>
      </c>
      <c r="J275" s="210"/>
    </row>
    <row r="276" spans="1:10" ht="45">
      <c r="A276" s="89">
        <v>268</v>
      </c>
      <c r="B276" s="585" t="s">
        <v>1593</v>
      </c>
      <c r="C276" s="585" t="s">
        <v>2040</v>
      </c>
      <c r="D276" s="585" t="s">
        <v>2041</v>
      </c>
      <c r="E276" s="585" t="s">
        <v>1453</v>
      </c>
      <c r="F276" s="585" t="s">
        <v>1454</v>
      </c>
      <c r="G276" s="586">
        <v>50</v>
      </c>
      <c r="H276" s="586">
        <v>50</v>
      </c>
      <c r="J276" s="210"/>
    </row>
    <row r="277" spans="1:10" ht="45">
      <c r="A277" s="89">
        <v>269</v>
      </c>
      <c r="B277" s="585" t="s">
        <v>1468</v>
      </c>
      <c r="C277" s="585" t="s">
        <v>2032</v>
      </c>
      <c r="D277" s="585" t="s">
        <v>2042</v>
      </c>
      <c r="E277" s="585" t="s">
        <v>1453</v>
      </c>
      <c r="F277" s="585" t="s">
        <v>1454</v>
      </c>
      <c r="G277" s="586">
        <v>50</v>
      </c>
      <c r="H277" s="586">
        <v>50</v>
      </c>
      <c r="J277" s="210"/>
    </row>
    <row r="278" spans="1:10" ht="45">
      <c r="A278" s="89">
        <v>270</v>
      </c>
      <c r="B278" s="585" t="s">
        <v>1980</v>
      </c>
      <c r="C278" s="585" t="s">
        <v>2043</v>
      </c>
      <c r="D278" s="585" t="s">
        <v>2044</v>
      </c>
      <c r="E278" s="585" t="s">
        <v>1453</v>
      </c>
      <c r="F278" s="585" t="s">
        <v>1454</v>
      </c>
      <c r="G278" s="586">
        <v>50</v>
      </c>
      <c r="H278" s="586">
        <v>50</v>
      </c>
      <c r="J278" s="210"/>
    </row>
    <row r="279" spans="1:10" ht="45">
      <c r="A279" s="89">
        <v>271</v>
      </c>
      <c r="B279" s="585" t="s">
        <v>1931</v>
      </c>
      <c r="C279" s="585" t="s">
        <v>2045</v>
      </c>
      <c r="D279" s="585" t="s">
        <v>2046</v>
      </c>
      <c r="E279" s="585" t="s">
        <v>1453</v>
      </c>
      <c r="F279" s="585" t="s">
        <v>1454</v>
      </c>
      <c r="G279" s="586">
        <v>49.017857142857139</v>
      </c>
      <c r="H279" s="586">
        <v>49.017857142857139</v>
      </c>
      <c r="J279" s="210"/>
    </row>
    <row r="280" spans="1:10" ht="45">
      <c r="A280" s="89">
        <v>272</v>
      </c>
      <c r="B280" s="585" t="s">
        <v>2047</v>
      </c>
      <c r="C280" s="585" t="s">
        <v>1978</v>
      </c>
      <c r="D280" s="585" t="s">
        <v>2048</v>
      </c>
      <c r="E280" s="585" t="s">
        <v>1453</v>
      </c>
      <c r="F280" s="585" t="s">
        <v>1454</v>
      </c>
      <c r="G280" s="586">
        <v>49.017857142857139</v>
      </c>
      <c r="H280" s="586">
        <v>49.017857142857139</v>
      </c>
      <c r="J280" s="210"/>
    </row>
    <row r="281" spans="1:10" ht="45">
      <c r="A281" s="89">
        <v>273</v>
      </c>
      <c r="B281" s="585" t="s">
        <v>1520</v>
      </c>
      <c r="C281" s="585" t="s">
        <v>1708</v>
      </c>
      <c r="D281" s="585" t="s">
        <v>2049</v>
      </c>
      <c r="E281" s="585" t="s">
        <v>1453</v>
      </c>
      <c r="F281" s="585" t="s">
        <v>1454</v>
      </c>
      <c r="G281" s="586">
        <v>49.017857142857139</v>
      </c>
      <c r="H281" s="586">
        <v>49.017857142857139</v>
      </c>
      <c r="J281" s="210"/>
    </row>
    <row r="282" spans="1:10" ht="45">
      <c r="A282" s="89">
        <v>274</v>
      </c>
      <c r="B282" s="585" t="s">
        <v>1593</v>
      </c>
      <c r="C282" s="585" t="s">
        <v>2050</v>
      </c>
      <c r="D282" s="585" t="s">
        <v>2051</v>
      </c>
      <c r="E282" s="585" t="s">
        <v>1453</v>
      </c>
      <c r="F282" s="585" t="s">
        <v>1454</v>
      </c>
      <c r="G282" s="586">
        <v>49.017857142857139</v>
      </c>
      <c r="H282" s="586">
        <v>49.017857142857139</v>
      </c>
      <c r="J282" s="210"/>
    </row>
    <row r="283" spans="1:10" ht="45">
      <c r="A283" s="89">
        <v>275</v>
      </c>
      <c r="B283" s="585" t="s">
        <v>2052</v>
      </c>
      <c r="C283" s="585" t="s">
        <v>2036</v>
      </c>
      <c r="D283" s="585" t="s">
        <v>2053</v>
      </c>
      <c r="E283" s="585" t="s">
        <v>1453</v>
      </c>
      <c r="F283" s="585" t="s">
        <v>1454</v>
      </c>
      <c r="G283" s="586">
        <v>49.017857142857139</v>
      </c>
      <c r="H283" s="586">
        <v>49.017857142857139</v>
      </c>
      <c r="J283" s="210"/>
    </row>
    <row r="284" spans="1:10" ht="45">
      <c r="A284" s="89">
        <v>276</v>
      </c>
      <c r="B284" s="585" t="s">
        <v>2054</v>
      </c>
      <c r="C284" s="585" t="s">
        <v>2055</v>
      </c>
      <c r="D284" s="585" t="s">
        <v>2056</v>
      </c>
      <c r="E284" s="585" t="s">
        <v>1453</v>
      </c>
      <c r="F284" s="585" t="s">
        <v>1454</v>
      </c>
      <c r="G284" s="586">
        <v>49.017857142857139</v>
      </c>
      <c r="H284" s="586">
        <v>49.017857142857139</v>
      </c>
      <c r="J284" s="210"/>
    </row>
    <row r="285" spans="1:10" ht="45">
      <c r="A285" s="89">
        <v>277</v>
      </c>
      <c r="B285" s="585" t="s">
        <v>2057</v>
      </c>
      <c r="C285" s="585" t="s">
        <v>2058</v>
      </c>
      <c r="D285" s="585" t="s">
        <v>2059</v>
      </c>
      <c r="E285" s="585" t="s">
        <v>1453</v>
      </c>
      <c r="F285" s="585" t="s">
        <v>1454</v>
      </c>
      <c r="G285" s="586">
        <v>49.017857142857139</v>
      </c>
      <c r="H285" s="586">
        <v>49.017857142857139</v>
      </c>
      <c r="J285" s="210"/>
    </row>
    <row r="286" spans="1:10" ht="45">
      <c r="A286" s="89">
        <v>278</v>
      </c>
      <c r="B286" s="585" t="s">
        <v>1322</v>
      </c>
      <c r="C286" s="585" t="s">
        <v>2060</v>
      </c>
      <c r="D286" s="585" t="s">
        <v>2061</v>
      </c>
      <c r="E286" s="585" t="s">
        <v>1453</v>
      </c>
      <c r="F286" s="585" t="s">
        <v>1454</v>
      </c>
      <c r="G286" s="586">
        <v>49.017857142857139</v>
      </c>
      <c r="H286" s="586">
        <v>49.017857142857139</v>
      </c>
      <c r="J286" s="210"/>
    </row>
    <row r="287" spans="1:10" ht="45">
      <c r="A287" s="89">
        <v>279</v>
      </c>
      <c r="B287" s="585" t="s">
        <v>2062</v>
      </c>
      <c r="C287" s="585" t="s">
        <v>2063</v>
      </c>
      <c r="D287" s="585" t="s">
        <v>2064</v>
      </c>
      <c r="E287" s="585" t="s">
        <v>1453</v>
      </c>
      <c r="F287" s="585" t="s">
        <v>1454</v>
      </c>
      <c r="G287" s="586">
        <v>49.017857142857139</v>
      </c>
      <c r="H287" s="586">
        <v>49.017857142857139</v>
      </c>
      <c r="J287" s="210"/>
    </row>
    <row r="288" spans="1:10" ht="45">
      <c r="A288" s="89">
        <v>280</v>
      </c>
      <c r="B288" s="585" t="s">
        <v>1494</v>
      </c>
      <c r="C288" s="585" t="s">
        <v>2065</v>
      </c>
      <c r="D288" s="585" t="s">
        <v>2066</v>
      </c>
      <c r="E288" s="585" t="s">
        <v>1453</v>
      </c>
      <c r="F288" s="585" t="s">
        <v>1454</v>
      </c>
      <c r="G288" s="586">
        <v>49.017857142857139</v>
      </c>
      <c r="H288" s="586">
        <v>49.017857142857139</v>
      </c>
      <c r="J288" s="210"/>
    </row>
    <row r="289" spans="1:10" ht="45">
      <c r="A289" s="89">
        <v>281</v>
      </c>
      <c r="B289" s="585" t="s">
        <v>1269</v>
      </c>
      <c r="C289" s="585" t="s">
        <v>2067</v>
      </c>
      <c r="D289" s="585" t="s">
        <v>2068</v>
      </c>
      <c r="E289" s="585" t="s">
        <v>1453</v>
      </c>
      <c r="F289" s="585" t="s">
        <v>1454</v>
      </c>
      <c r="G289" s="586">
        <v>49.017857142857139</v>
      </c>
      <c r="H289" s="586">
        <v>49.017857142857139</v>
      </c>
      <c r="J289" s="210"/>
    </row>
    <row r="290" spans="1:10" ht="45">
      <c r="A290" s="89">
        <v>282</v>
      </c>
      <c r="B290" s="585" t="s">
        <v>1265</v>
      </c>
      <c r="C290" s="585" t="s">
        <v>2069</v>
      </c>
      <c r="D290" s="585" t="s">
        <v>2070</v>
      </c>
      <c r="E290" s="585" t="s">
        <v>1453</v>
      </c>
      <c r="F290" s="585" t="s">
        <v>1454</v>
      </c>
      <c r="G290" s="586">
        <v>49.017857142857139</v>
      </c>
      <c r="H290" s="586">
        <v>49.017857142857139</v>
      </c>
      <c r="J290" s="210"/>
    </row>
    <row r="291" spans="1:10" ht="45">
      <c r="A291" s="89">
        <v>283</v>
      </c>
      <c r="B291" s="585" t="s">
        <v>1327</v>
      </c>
      <c r="C291" s="585" t="s">
        <v>2069</v>
      </c>
      <c r="D291" s="585" t="s">
        <v>2071</v>
      </c>
      <c r="E291" s="585" t="s">
        <v>1453</v>
      </c>
      <c r="F291" s="585" t="s">
        <v>1454</v>
      </c>
      <c r="G291" s="586">
        <v>49.017857142857139</v>
      </c>
      <c r="H291" s="586">
        <v>49.017857142857139</v>
      </c>
      <c r="J291" s="210"/>
    </row>
    <row r="292" spans="1:10" ht="45">
      <c r="A292" s="89">
        <v>284</v>
      </c>
      <c r="B292" s="585" t="s">
        <v>2072</v>
      </c>
      <c r="C292" s="585" t="s">
        <v>1708</v>
      </c>
      <c r="D292" s="585" t="s">
        <v>2073</v>
      </c>
      <c r="E292" s="585" t="s">
        <v>1453</v>
      </c>
      <c r="F292" s="585" t="s">
        <v>1454</v>
      </c>
      <c r="G292" s="586">
        <v>50</v>
      </c>
      <c r="H292" s="586">
        <v>50</v>
      </c>
      <c r="J292" s="210"/>
    </row>
    <row r="293" spans="1:10" ht="45">
      <c r="A293" s="89">
        <v>285</v>
      </c>
      <c r="B293" s="585" t="s">
        <v>2074</v>
      </c>
      <c r="C293" s="585" t="s">
        <v>2075</v>
      </c>
      <c r="D293" s="585" t="s">
        <v>2076</v>
      </c>
      <c r="E293" s="585" t="s">
        <v>1453</v>
      </c>
      <c r="F293" s="585" t="s">
        <v>1454</v>
      </c>
      <c r="G293" s="586">
        <v>49.017857142857139</v>
      </c>
      <c r="H293" s="586">
        <v>49.017857142857139</v>
      </c>
      <c r="J293" s="210"/>
    </row>
    <row r="294" spans="1:10" ht="45">
      <c r="A294" s="89">
        <v>286</v>
      </c>
      <c r="B294" s="585" t="s">
        <v>2077</v>
      </c>
      <c r="C294" s="585" t="s">
        <v>2078</v>
      </c>
      <c r="D294" s="585" t="s">
        <v>2079</v>
      </c>
      <c r="E294" s="585" t="s">
        <v>1453</v>
      </c>
      <c r="F294" s="585" t="s">
        <v>1454</v>
      </c>
      <c r="G294" s="586">
        <v>49.017857142857139</v>
      </c>
      <c r="H294" s="586">
        <v>49.017857142857139</v>
      </c>
      <c r="J294" s="210"/>
    </row>
    <row r="295" spans="1:10" ht="45">
      <c r="A295" s="89">
        <v>287</v>
      </c>
      <c r="B295" s="585" t="s">
        <v>1860</v>
      </c>
      <c r="C295" s="585" t="s">
        <v>1684</v>
      </c>
      <c r="D295" s="585" t="s">
        <v>2080</v>
      </c>
      <c r="E295" s="585" t="s">
        <v>1453</v>
      </c>
      <c r="F295" s="585" t="s">
        <v>1454</v>
      </c>
      <c r="G295" s="586">
        <v>49.017857142857139</v>
      </c>
      <c r="H295" s="586">
        <v>49.017857142857139</v>
      </c>
      <c r="J295" s="210"/>
    </row>
    <row r="296" spans="1:10" ht="45">
      <c r="A296" s="89">
        <v>288</v>
      </c>
      <c r="B296" s="585" t="s">
        <v>2081</v>
      </c>
      <c r="C296" s="585" t="s">
        <v>2082</v>
      </c>
      <c r="D296" s="585" t="s">
        <v>2083</v>
      </c>
      <c r="E296" s="585" t="s">
        <v>1453</v>
      </c>
      <c r="F296" s="585" t="s">
        <v>1454</v>
      </c>
      <c r="G296" s="586">
        <v>49.017857142857139</v>
      </c>
      <c r="H296" s="586">
        <v>49.017857142857139</v>
      </c>
      <c r="J296" s="210"/>
    </row>
    <row r="297" spans="1:10" ht="45">
      <c r="A297" s="89">
        <v>289</v>
      </c>
      <c r="B297" s="585" t="s">
        <v>2084</v>
      </c>
      <c r="C297" s="585" t="s">
        <v>1986</v>
      </c>
      <c r="D297" s="585" t="s">
        <v>2085</v>
      </c>
      <c r="E297" s="585" t="s">
        <v>1453</v>
      </c>
      <c r="F297" s="585" t="s">
        <v>1454</v>
      </c>
      <c r="G297" s="586">
        <v>49.017857142857139</v>
      </c>
      <c r="H297" s="586">
        <v>49.017857142857139</v>
      </c>
      <c r="J297" s="210"/>
    </row>
    <row r="298" spans="1:10" ht="45">
      <c r="A298" s="89">
        <v>290</v>
      </c>
      <c r="B298" s="585" t="s">
        <v>2086</v>
      </c>
      <c r="C298" s="585" t="s">
        <v>2087</v>
      </c>
      <c r="D298" s="585" t="s">
        <v>2088</v>
      </c>
      <c r="E298" s="585" t="s">
        <v>1453</v>
      </c>
      <c r="F298" s="585" t="s">
        <v>1454</v>
      </c>
      <c r="G298" s="586">
        <v>49.017857142857139</v>
      </c>
      <c r="H298" s="586">
        <v>49.017857142857139</v>
      </c>
      <c r="J298" s="210"/>
    </row>
    <row r="299" spans="1:10" ht="45">
      <c r="A299" s="89">
        <v>291</v>
      </c>
      <c r="B299" s="585" t="s">
        <v>1512</v>
      </c>
      <c r="C299" s="585" t="s">
        <v>2089</v>
      </c>
      <c r="D299" s="585" t="s">
        <v>2090</v>
      </c>
      <c r="E299" s="585" t="s">
        <v>1453</v>
      </c>
      <c r="F299" s="585" t="s">
        <v>1454</v>
      </c>
      <c r="G299" s="586">
        <v>49.017857142857139</v>
      </c>
      <c r="H299" s="586">
        <v>49.017857142857139</v>
      </c>
      <c r="J299" s="210"/>
    </row>
    <row r="300" spans="1:10" ht="45">
      <c r="A300" s="89">
        <v>292</v>
      </c>
      <c r="B300" s="585" t="s">
        <v>2091</v>
      </c>
      <c r="C300" s="585" t="s">
        <v>2092</v>
      </c>
      <c r="D300" s="585" t="s">
        <v>2093</v>
      </c>
      <c r="E300" s="585" t="s">
        <v>1453</v>
      </c>
      <c r="F300" s="585" t="s">
        <v>1454</v>
      </c>
      <c r="G300" s="586">
        <v>49.017857142857139</v>
      </c>
      <c r="H300" s="586">
        <v>49.017857142857139</v>
      </c>
      <c r="J300" s="210"/>
    </row>
    <row r="301" spans="1:10" ht="45">
      <c r="A301" s="89">
        <v>293</v>
      </c>
      <c r="B301" s="585" t="s">
        <v>1463</v>
      </c>
      <c r="C301" s="585" t="s">
        <v>2094</v>
      </c>
      <c r="D301" s="585" t="s">
        <v>2095</v>
      </c>
      <c r="E301" s="585" t="s">
        <v>1453</v>
      </c>
      <c r="F301" s="585" t="s">
        <v>1454</v>
      </c>
      <c r="G301" s="586">
        <v>49.017857142857139</v>
      </c>
      <c r="H301" s="586">
        <v>49.017857142857139</v>
      </c>
      <c r="J301" s="210"/>
    </row>
    <row r="302" spans="1:10" ht="45">
      <c r="A302" s="89">
        <v>294</v>
      </c>
      <c r="B302" s="585" t="s">
        <v>1285</v>
      </c>
      <c r="C302" s="585" t="s">
        <v>1986</v>
      </c>
      <c r="D302" s="585" t="s">
        <v>2096</v>
      </c>
      <c r="E302" s="585" t="s">
        <v>1453</v>
      </c>
      <c r="F302" s="585" t="s">
        <v>1454</v>
      </c>
      <c r="G302" s="586">
        <v>50</v>
      </c>
      <c r="H302" s="586">
        <v>50</v>
      </c>
      <c r="J302" s="210"/>
    </row>
    <row r="303" spans="1:10" ht="45">
      <c r="A303" s="89">
        <v>295</v>
      </c>
      <c r="B303" s="585" t="s">
        <v>1285</v>
      </c>
      <c r="C303" s="585" t="s">
        <v>2038</v>
      </c>
      <c r="D303" s="585" t="s">
        <v>2097</v>
      </c>
      <c r="E303" s="585" t="s">
        <v>1453</v>
      </c>
      <c r="F303" s="585" t="s">
        <v>1454</v>
      </c>
      <c r="G303" s="586">
        <v>49.017857142857139</v>
      </c>
      <c r="H303" s="586">
        <v>49.017857142857139</v>
      </c>
      <c r="J303" s="210"/>
    </row>
    <row r="304" spans="1:10" ht="45">
      <c r="A304" s="89">
        <v>296</v>
      </c>
      <c r="B304" s="585" t="s">
        <v>1565</v>
      </c>
      <c r="C304" s="585" t="s">
        <v>2098</v>
      </c>
      <c r="D304" s="585" t="s">
        <v>2099</v>
      </c>
      <c r="E304" s="585" t="s">
        <v>1453</v>
      </c>
      <c r="F304" s="585" t="s">
        <v>1454</v>
      </c>
      <c r="G304" s="586">
        <v>49.017857142857139</v>
      </c>
      <c r="H304" s="586">
        <v>49.017857142857139</v>
      </c>
      <c r="J304" s="210"/>
    </row>
    <row r="305" spans="1:10" ht="45">
      <c r="A305" s="89">
        <v>297</v>
      </c>
      <c r="B305" s="585" t="s">
        <v>1265</v>
      </c>
      <c r="C305" s="585" t="s">
        <v>2100</v>
      </c>
      <c r="D305" s="585" t="s">
        <v>2101</v>
      </c>
      <c r="E305" s="585" t="s">
        <v>1453</v>
      </c>
      <c r="F305" s="585" t="s">
        <v>1454</v>
      </c>
      <c r="G305" s="586">
        <v>49.017857142857139</v>
      </c>
      <c r="H305" s="586">
        <v>49.017857142857139</v>
      </c>
      <c r="J305" s="210"/>
    </row>
    <row r="306" spans="1:10" ht="45">
      <c r="A306" s="89">
        <v>298</v>
      </c>
      <c r="B306" s="585" t="s">
        <v>1273</v>
      </c>
      <c r="C306" s="585" t="s">
        <v>2102</v>
      </c>
      <c r="D306" s="585" t="s">
        <v>2103</v>
      </c>
      <c r="E306" s="585" t="s">
        <v>1453</v>
      </c>
      <c r="F306" s="585" t="s">
        <v>1454</v>
      </c>
      <c r="G306" s="586">
        <v>48.03</v>
      </c>
      <c r="H306" s="586">
        <v>48.03</v>
      </c>
      <c r="J306" s="210"/>
    </row>
    <row r="307" spans="1:10" ht="45">
      <c r="A307" s="89">
        <v>299</v>
      </c>
      <c r="B307" s="585" t="s">
        <v>2104</v>
      </c>
      <c r="C307" s="585" t="s">
        <v>2102</v>
      </c>
      <c r="D307" s="585" t="s">
        <v>2105</v>
      </c>
      <c r="E307" s="585" t="s">
        <v>1453</v>
      </c>
      <c r="F307" s="585" t="s">
        <v>1454</v>
      </c>
      <c r="G307" s="586">
        <v>49.017857142857139</v>
      </c>
      <c r="H307" s="586">
        <v>49.017857142857139</v>
      </c>
      <c r="J307" s="210"/>
    </row>
    <row r="308" spans="1:10" ht="45">
      <c r="A308" s="89">
        <v>300</v>
      </c>
      <c r="B308" s="585" t="s">
        <v>1565</v>
      </c>
      <c r="C308" s="585" t="s">
        <v>2069</v>
      </c>
      <c r="D308" s="585" t="s">
        <v>2106</v>
      </c>
      <c r="E308" s="585" t="s">
        <v>1453</v>
      </c>
      <c r="F308" s="585" t="s">
        <v>1454</v>
      </c>
      <c r="G308" s="586">
        <v>50</v>
      </c>
      <c r="H308" s="586">
        <v>50</v>
      </c>
      <c r="J308" s="210"/>
    </row>
    <row r="309" spans="1:10" ht="45">
      <c r="A309" s="89">
        <v>301</v>
      </c>
      <c r="B309" s="585" t="s">
        <v>2107</v>
      </c>
      <c r="C309" s="585" t="s">
        <v>2108</v>
      </c>
      <c r="D309" s="585" t="s">
        <v>2109</v>
      </c>
      <c r="E309" s="585" t="s">
        <v>1453</v>
      </c>
      <c r="F309" s="585" t="s">
        <v>1454</v>
      </c>
      <c r="G309" s="586">
        <v>49.017857142857139</v>
      </c>
      <c r="H309" s="586">
        <v>49.017857142857139</v>
      </c>
      <c r="J309" s="210"/>
    </row>
    <row r="310" spans="1:10" ht="45">
      <c r="A310" s="89">
        <v>302</v>
      </c>
      <c r="B310" s="585" t="s">
        <v>2110</v>
      </c>
      <c r="C310" s="585" t="s">
        <v>2111</v>
      </c>
      <c r="D310" s="585" t="s">
        <v>2112</v>
      </c>
      <c r="E310" s="585" t="s">
        <v>1453</v>
      </c>
      <c r="F310" s="585" t="s">
        <v>1454</v>
      </c>
      <c r="G310" s="586">
        <v>50</v>
      </c>
      <c r="H310" s="586">
        <v>50</v>
      </c>
      <c r="J310" s="210"/>
    </row>
    <row r="311" spans="1:10" ht="45">
      <c r="A311" s="89">
        <v>303</v>
      </c>
      <c r="B311" s="585" t="s">
        <v>2113</v>
      </c>
      <c r="C311" s="585" t="s">
        <v>1325</v>
      </c>
      <c r="D311" s="585" t="s">
        <v>2114</v>
      </c>
      <c r="E311" s="585" t="s">
        <v>1453</v>
      </c>
      <c r="F311" s="585" t="s">
        <v>1454</v>
      </c>
      <c r="G311" s="586">
        <v>49.017857142857139</v>
      </c>
      <c r="H311" s="586">
        <v>49.017857142857139</v>
      </c>
      <c r="J311" s="210"/>
    </row>
    <row r="312" spans="1:10" ht="45">
      <c r="A312" s="89">
        <v>304</v>
      </c>
      <c r="B312" s="585" t="s">
        <v>2077</v>
      </c>
      <c r="C312" s="585" t="s">
        <v>1325</v>
      </c>
      <c r="D312" s="585" t="s">
        <v>2115</v>
      </c>
      <c r="E312" s="585" t="s">
        <v>1453</v>
      </c>
      <c r="F312" s="585" t="s">
        <v>1454</v>
      </c>
      <c r="G312" s="586">
        <v>49.017857142857139</v>
      </c>
      <c r="H312" s="586">
        <v>49.017857142857139</v>
      </c>
      <c r="J312" s="210"/>
    </row>
    <row r="313" spans="1:10" ht="45">
      <c r="A313" s="89">
        <v>305</v>
      </c>
      <c r="B313" s="585" t="s">
        <v>2116</v>
      </c>
      <c r="C313" s="585" t="s">
        <v>2117</v>
      </c>
      <c r="D313" s="585" t="s">
        <v>2118</v>
      </c>
      <c r="E313" s="585" t="s">
        <v>1453</v>
      </c>
      <c r="F313" s="585" t="s">
        <v>1454</v>
      </c>
      <c r="G313" s="586">
        <v>49.017857142857139</v>
      </c>
      <c r="H313" s="586">
        <v>49.017857142857139</v>
      </c>
      <c r="J313" s="210"/>
    </row>
    <row r="314" spans="1:10" ht="45">
      <c r="A314" s="89">
        <v>306</v>
      </c>
      <c r="B314" s="585" t="s">
        <v>1313</v>
      </c>
      <c r="C314" s="585" t="s">
        <v>2119</v>
      </c>
      <c r="D314" s="585" t="s">
        <v>2120</v>
      </c>
      <c r="E314" s="585" t="s">
        <v>1453</v>
      </c>
      <c r="F314" s="585" t="s">
        <v>1454</v>
      </c>
      <c r="G314" s="586">
        <v>49.017857142857139</v>
      </c>
      <c r="H314" s="586">
        <v>49.017857142857139</v>
      </c>
      <c r="J314" s="210"/>
    </row>
    <row r="315" spans="1:10" ht="45">
      <c r="A315" s="89">
        <v>307</v>
      </c>
      <c r="B315" s="585" t="s">
        <v>2047</v>
      </c>
      <c r="C315" s="585" t="s">
        <v>2121</v>
      </c>
      <c r="D315" s="585" t="s">
        <v>2122</v>
      </c>
      <c r="E315" s="585" t="s">
        <v>1453</v>
      </c>
      <c r="F315" s="585" t="s">
        <v>1454</v>
      </c>
      <c r="G315" s="586">
        <v>50</v>
      </c>
      <c r="H315" s="586">
        <v>50</v>
      </c>
      <c r="J315" s="210"/>
    </row>
    <row r="316" spans="1:10" ht="45">
      <c r="A316" s="89">
        <v>308</v>
      </c>
      <c r="B316" s="585" t="s">
        <v>2123</v>
      </c>
      <c r="C316" s="585" t="s">
        <v>2124</v>
      </c>
      <c r="D316" s="585" t="s">
        <v>2125</v>
      </c>
      <c r="E316" s="585" t="s">
        <v>1453</v>
      </c>
      <c r="F316" s="585" t="s">
        <v>1454</v>
      </c>
      <c r="G316" s="586">
        <v>50</v>
      </c>
      <c r="H316" s="586">
        <v>50</v>
      </c>
      <c r="J316" s="210"/>
    </row>
    <row r="317" spans="1:10" ht="45">
      <c r="A317" s="89">
        <v>309</v>
      </c>
      <c r="B317" s="585" t="s">
        <v>2126</v>
      </c>
      <c r="C317" s="585" t="s">
        <v>2127</v>
      </c>
      <c r="D317" s="585" t="s">
        <v>2128</v>
      </c>
      <c r="E317" s="585" t="s">
        <v>1453</v>
      </c>
      <c r="F317" s="585" t="s">
        <v>1454</v>
      </c>
      <c r="G317" s="586">
        <v>50</v>
      </c>
      <c r="H317" s="586">
        <v>50</v>
      </c>
      <c r="J317" s="210"/>
    </row>
    <row r="318" spans="1:10" ht="45">
      <c r="A318" s="89">
        <v>310</v>
      </c>
      <c r="B318" s="585" t="s">
        <v>2129</v>
      </c>
      <c r="C318" s="585" t="s">
        <v>2130</v>
      </c>
      <c r="D318" s="585" t="s">
        <v>2131</v>
      </c>
      <c r="E318" s="585" t="s">
        <v>1453</v>
      </c>
      <c r="F318" s="585" t="s">
        <v>1454</v>
      </c>
      <c r="G318" s="586">
        <v>49.017857142857139</v>
      </c>
      <c r="H318" s="586">
        <v>49.017857142857139</v>
      </c>
      <c r="J318" s="210"/>
    </row>
    <row r="319" spans="1:10" ht="45">
      <c r="A319" s="89">
        <v>311</v>
      </c>
      <c r="B319" s="585" t="s">
        <v>2132</v>
      </c>
      <c r="C319" s="585" t="s">
        <v>2133</v>
      </c>
      <c r="D319" s="585" t="s">
        <v>2134</v>
      </c>
      <c r="E319" s="585" t="s">
        <v>1453</v>
      </c>
      <c r="F319" s="585" t="s">
        <v>1454</v>
      </c>
      <c r="G319" s="586">
        <v>50</v>
      </c>
      <c r="H319" s="586">
        <v>50</v>
      </c>
      <c r="J319" s="210"/>
    </row>
    <row r="320" spans="1:10" ht="45">
      <c r="A320" s="89">
        <v>312</v>
      </c>
      <c r="B320" s="585" t="s">
        <v>1520</v>
      </c>
      <c r="C320" s="585" t="s">
        <v>2135</v>
      </c>
      <c r="D320" s="585" t="s">
        <v>2136</v>
      </c>
      <c r="E320" s="585" t="s">
        <v>1453</v>
      </c>
      <c r="F320" s="585" t="s">
        <v>1454</v>
      </c>
      <c r="G320" s="586">
        <v>49.017857142857139</v>
      </c>
      <c r="H320" s="586">
        <v>49.017857142857139</v>
      </c>
      <c r="J320" s="210"/>
    </row>
    <row r="321" spans="1:10" ht="45">
      <c r="A321" s="89">
        <v>313</v>
      </c>
      <c r="B321" s="585" t="s">
        <v>2028</v>
      </c>
      <c r="C321" s="585" t="s">
        <v>2137</v>
      </c>
      <c r="D321" s="585" t="s">
        <v>2138</v>
      </c>
      <c r="E321" s="585" t="s">
        <v>1453</v>
      </c>
      <c r="F321" s="585" t="s">
        <v>1454</v>
      </c>
      <c r="G321" s="586">
        <v>49.017857142857139</v>
      </c>
      <c r="H321" s="586">
        <v>49.017857142857139</v>
      </c>
      <c r="J321" s="210"/>
    </row>
    <row r="322" spans="1:10" ht="45">
      <c r="A322" s="89">
        <v>314</v>
      </c>
      <c r="B322" s="585" t="s">
        <v>2139</v>
      </c>
      <c r="C322" s="585" t="s">
        <v>2008</v>
      </c>
      <c r="D322" s="585" t="s">
        <v>2140</v>
      </c>
      <c r="E322" s="585" t="s">
        <v>1453</v>
      </c>
      <c r="F322" s="585" t="s">
        <v>1454</v>
      </c>
      <c r="G322" s="586">
        <v>49.017857142857139</v>
      </c>
      <c r="H322" s="586">
        <v>49.017857142857139</v>
      </c>
      <c r="J322" s="210"/>
    </row>
    <row r="323" spans="1:10" ht="45">
      <c r="A323" s="89">
        <v>315</v>
      </c>
      <c r="B323" s="585" t="s">
        <v>2141</v>
      </c>
      <c r="C323" s="585" t="s">
        <v>2142</v>
      </c>
      <c r="D323" s="585" t="s">
        <v>2143</v>
      </c>
      <c r="E323" s="585" t="s">
        <v>1453</v>
      </c>
      <c r="F323" s="585" t="s">
        <v>1454</v>
      </c>
      <c r="G323" s="586">
        <v>49.017857142857139</v>
      </c>
      <c r="H323" s="586">
        <v>49.017857142857139</v>
      </c>
      <c r="J323" s="210"/>
    </row>
    <row r="324" spans="1:10" ht="45">
      <c r="A324" s="89">
        <v>316</v>
      </c>
      <c r="B324" s="585" t="s">
        <v>2024</v>
      </c>
      <c r="C324" s="585" t="s">
        <v>2144</v>
      </c>
      <c r="D324" s="585" t="s">
        <v>2145</v>
      </c>
      <c r="E324" s="585" t="s">
        <v>1453</v>
      </c>
      <c r="F324" s="585" t="s">
        <v>1454</v>
      </c>
      <c r="G324" s="586">
        <v>49.017857142857139</v>
      </c>
      <c r="H324" s="586">
        <v>49.017857142857139</v>
      </c>
      <c r="J324" s="210"/>
    </row>
    <row r="325" spans="1:10" ht="45">
      <c r="A325" s="89">
        <v>317</v>
      </c>
      <c r="B325" s="585" t="s">
        <v>1588</v>
      </c>
      <c r="C325" s="585" t="s">
        <v>1994</v>
      </c>
      <c r="D325" s="585" t="s">
        <v>2146</v>
      </c>
      <c r="E325" s="585" t="s">
        <v>1453</v>
      </c>
      <c r="F325" s="585" t="s">
        <v>1454</v>
      </c>
      <c r="G325" s="586">
        <v>49.017857142857139</v>
      </c>
      <c r="H325" s="586">
        <v>49.017857142857139</v>
      </c>
      <c r="J325" s="210"/>
    </row>
    <row r="326" spans="1:10" ht="45">
      <c r="A326" s="89">
        <v>318</v>
      </c>
      <c r="B326" s="585" t="s">
        <v>1951</v>
      </c>
      <c r="C326" s="585" t="s">
        <v>2147</v>
      </c>
      <c r="D326" s="585" t="s">
        <v>2148</v>
      </c>
      <c r="E326" s="585" t="s">
        <v>1453</v>
      </c>
      <c r="F326" s="585" t="s">
        <v>1454</v>
      </c>
      <c r="G326" s="586">
        <v>49.017857142857139</v>
      </c>
      <c r="H326" s="586">
        <v>49.017857142857139</v>
      </c>
      <c r="J326" s="210"/>
    </row>
    <row r="327" spans="1:10" ht="45">
      <c r="A327" s="89">
        <v>319</v>
      </c>
      <c r="B327" s="585" t="s">
        <v>1683</v>
      </c>
      <c r="C327" s="585" t="s">
        <v>2149</v>
      </c>
      <c r="D327" s="585" t="s">
        <v>2150</v>
      </c>
      <c r="E327" s="585" t="s">
        <v>1453</v>
      </c>
      <c r="F327" s="585" t="s">
        <v>1454</v>
      </c>
      <c r="G327" s="586">
        <v>49.017857142857139</v>
      </c>
      <c r="H327" s="586">
        <v>49.017857142857139</v>
      </c>
      <c r="J327" s="210"/>
    </row>
    <row r="328" spans="1:10" ht="45">
      <c r="A328" s="89">
        <v>320</v>
      </c>
      <c r="B328" s="585" t="s">
        <v>2151</v>
      </c>
      <c r="C328" s="585" t="s">
        <v>2130</v>
      </c>
      <c r="D328" s="585" t="s">
        <v>2152</v>
      </c>
      <c r="E328" s="585" t="s">
        <v>1453</v>
      </c>
      <c r="F328" s="585" t="s">
        <v>1454</v>
      </c>
      <c r="G328" s="586">
        <v>49.017857142857139</v>
      </c>
      <c r="H328" s="586">
        <v>49.017857142857139</v>
      </c>
      <c r="J328" s="210"/>
    </row>
    <row r="329" spans="1:10" ht="45">
      <c r="A329" s="89">
        <v>321</v>
      </c>
      <c r="B329" s="585" t="s">
        <v>1468</v>
      </c>
      <c r="C329" s="585" t="s">
        <v>2153</v>
      </c>
      <c r="D329" s="585" t="s">
        <v>2154</v>
      </c>
      <c r="E329" s="585" t="s">
        <v>1453</v>
      </c>
      <c r="F329" s="585" t="s">
        <v>1454</v>
      </c>
      <c r="G329" s="586">
        <v>49.017857142857139</v>
      </c>
      <c r="H329" s="586">
        <v>49.017857142857139</v>
      </c>
      <c r="J329" s="210"/>
    </row>
    <row r="330" spans="1:10" ht="45">
      <c r="A330" s="89">
        <v>322</v>
      </c>
      <c r="B330" s="585" t="s">
        <v>2155</v>
      </c>
      <c r="C330" s="585" t="s">
        <v>2092</v>
      </c>
      <c r="D330" s="585" t="s">
        <v>2156</v>
      </c>
      <c r="E330" s="585" t="s">
        <v>1453</v>
      </c>
      <c r="F330" s="585" t="s">
        <v>1454</v>
      </c>
      <c r="G330" s="586">
        <v>50</v>
      </c>
      <c r="H330" s="586">
        <v>50</v>
      </c>
      <c r="J330" s="210"/>
    </row>
    <row r="331" spans="1:10" ht="45">
      <c r="A331" s="89">
        <v>323</v>
      </c>
      <c r="B331" s="585" t="s">
        <v>1512</v>
      </c>
      <c r="C331" s="585" t="s">
        <v>2058</v>
      </c>
      <c r="D331" s="585" t="s">
        <v>2157</v>
      </c>
      <c r="E331" s="585" t="s">
        <v>1453</v>
      </c>
      <c r="F331" s="585" t="s">
        <v>1454</v>
      </c>
      <c r="G331" s="586">
        <v>49.017857142857139</v>
      </c>
      <c r="H331" s="586">
        <v>49.017857142857139</v>
      </c>
      <c r="J331" s="210"/>
    </row>
    <row r="332" spans="1:10" ht="45">
      <c r="A332" s="89">
        <v>324</v>
      </c>
      <c r="B332" s="585" t="s">
        <v>2158</v>
      </c>
      <c r="C332" s="585" t="s">
        <v>2159</v>
      </c>
      <c r="D332" s="585" t="s">
        <v>2160</v>
      </c>
      <c r="E332" s="585" t="s">
        <v>1453</v>
      </c>
      <c r="F332" s="585" t="s">
        <v>1454</v>
      </c>
      <c r="G332" s="586">
        <v>50</v>
      </c>
      <c r="H332" s="586">
        <v>50</v>
      </c>
      <c r="J332" s="210"/>
    </row>
    <row r="333" spans="1:10" ht="45">
      <c r="A333" s="89">
        <v>325</v>
      </c>
      <c r="B333" s="585" t="s">
        <v>2161</v>
      </c>
      <c r="C333" s="585" t="s">
        <v>2162</v>
      </c>
      <c r="D333" s="585" t="s">
        <v>2163</v>
      </c>
      <c r="E333" s="585" t="s">
        <v>1453</v>
      </c>
      <c r="F333" s="585" t="s">
        <v>1454</v>
      </c>
      <c r="G333" s="586">
        <v>49.017857142857139</v>
      </c>
      <c r="H333" s="586">
        <v>49.017857142857139</v>
      </c>
      <c r="J333" s="210"/>
    </row>
    <row r="334" spans="1:10" ht="45">
      <c r="A334" s="89">
        <v>326</v>
      </c>
      <c r="B334" s="585" t="s">
        <v>2164</v>
      </c>
      <c r="C334" s="585" t="s">
        <v>2165</v>
      </c>
      <c r="D334" s="585" t="s">
        <v>2166</v>
      </c>
      <c r="E334" s="585" t="s">
        <v>1453</v>
      </c>
      <c r="F334" s="585" t="s">
        <v>1454</v>
      </c>
      <c r="G334" s="586">
        <v>49.017857142857139</v>
      </c>
      <c r="H334" s="586">
        <v>49.017857142857139</v>
      </c>
      <c r="J334" s="210"/>
    </row>
    <row r="335" spans="1:10" ht="45">
      <c r="A335" s="89">
        <v>327</v>
      </c>
      <c r="B335" s="585" t="s">
        <v>1303</v>
      </c>
      <c r="C335" s="585" t="s">
        <v>1458</v>
      </c>
      <c r="D335" s="585" t="s">
        <v>2167</v>
      </c>
      <c r="E335" s="585" t="s">
        <v>1453</v>
      </c>
      <c r="F335" s="585" t="s">
        <v>1454</v>
      </c>
      <c r="G335" s="586">
        <v>49.017857142857139</v>
      </c>
      <c r="H335" s="586">
        <v>49.017857142857139</v>
      </c>
      <c r="J335" s="210"/>
    </row>
    <row r="336" spans="1:10" ht="45">
      <c r="A336" s="89">
        <v>328</v>
      </c>
      <c r="B336" s="585" t="s">
        <v>2168</v>
      </c>
      <c r="C336" s="585" t="s">
        <v>2169</v>
      </c>
      <c r="D336" s="585" t="s">
        <v>2170</v>
      </c>
      <c r="E336" s="585" t="s">
        <v>1453</v>
      </c>
      <c r="F336" s="585" t="s">
        <v>1454</v>
      </c>
      <c r="G336" s="586">
        <v>49.017857142857139</v>
      </c>
      <c r="H336" s="586">
        <v>49.017857142857139</v>
      </c>
      <c r="J336" s="210"/>
    </row>
    <row r="337" spans="1:10" ht="45">
      <c r="A337" s="89">
        <v>329</v>
      </c>
      <c r="B337" s="585" t="s">
        <v>2171</v>
      </c>
      <c r="C337" s="585" t="s">
        <v>2159</v>
      </c>
      <c r="D337" s="585" t="s">
        <v>2172</v>
      </c>
      <c r="E337" s="585" t="s">
        <v>1453</v>
      </c>
      <c r="F337" s="585" t="s">
        <v>1454</v>
      </c>
      <c r="G337" s="586">
        <v>49.017857142857139</v>
      </c>
      <c r="H337" s="586">
        <v>49.017857142857139</v>
      </c>
      <c r="J337" s="210"/>
    </row>
    <row r="338" spans="1:10" ht="45">
      <c r="A338" s="89">
        <v>330</v>
      </c>
      <c r="B338" s="585" t="s">
        <v>2173</v>
      </c>
      <c r="C338" s="585" t="s">
        <v>2174</v>
      </c>
      <c r="D338" s="585" t="s">
        <v>2175</v>
      </c>
      <c r="E338" s="585" t="s">
        <v>1453</v>
      </c>
      <c r="F338" s="585" t="s">
        <v>1454</v>
      </c>
      <c r="G338" s="586">
        <v>49.017857142857139</v>
      </c>
      <c r="H338" s="586">
        <v>49.017857142857139</v>
      </c>
      <c r="J338" s="210"/>
    </row>
    <row r="339" spans="1:10" ht="45">
      <c r="A339" s="89">
        <v>331</v>
      </c>
      <c r="B339" s="585" t="s">
        <v>2054</v>
      </c>
      <c r="C339" s="585" t="s">
        <v>2176</v>
      </c>
      <c r="D339" s="585" t="s">
        <v>2177</v>
      </c>
      <c r="E339" s="585" t="s">
        <v>1453</v>
      </c>
      <c r="F339" s="585" t="s">
        <v>1454</v>
      </c>
      <c r="G339" s="586">
        <v>49.017857142857139</v>
      </c>
      <c r="H339" s="586">
        <v>49.017857142857139</v>
      </c>
      <c r="J339" s="210"/>
    </row>
    <row r="340" spans="1:10" ht="45">
      <c r="A340" s="89">
        <v>332</v>
      </c>
      <c r="B340" s="585" t="s">
        <v>2178</v>
      </c>
      <c r="C340" s="585" t="s">
        <v>2005</v>
      </c>
      <c r="D340" s="585" t="s">
        <v>2179</v>
      </c>
      <c r="E340" s="585" t="s">
        <v>1453</v>
      </c>
      <c r="F340" s="585" t="s">
        <v>1454</v>
      </c>
      <c r="G340" s="586">
        <v>49.017857142857139</v>
      </c>
      <c r="H340" s="586">
        <v>49.017857142857139</v>
      </c>
      <c r="J340" s="210"/>
    </row>
    <row r="341" spans="1:10" ht="45">
      <c r="A341" s="89">
        <v>333</v>
      </c>
      <c r="B341" s="585" t="s">
        <v>1999</v>
      </c>
      <c r="C341" s="585" t="s">
        <v>2180</v>
      </c>
      <c r="D341" s="585" t="s">
        <v>2181</v>
      </c>
      <c r="E341" s="585" t="s">
        <v>1453</v>
      </c>
      <c r="F341" s="585" t="s">
        <v>1454</v>
      </c>
      <c r="G341" s="586">
        <v>49.017857142857139</v>
      </c>
      <c r="H341" s="586">
        <v>49.017857142857139</v>
      </c>
      <c r="J341" s="210"/>
    </row>
    <row r="342" spans="1:10" ht="45">
      <c r="A342" s="89">
        <v>334</v>
      </c>
      <c r="B342" s="585" t="s">
        <v>2164</v>
      </c>
      <c r="C342" s="585" t="s">
        <v>2182</v>
      </c>
      <c r="D342" s="585" t="s">
        <v>2183</v>
      </c>
      <c r="E342" s="585" t="s">
        <v>1453</v>
      </c>
      <c r="F342" s="585" t="s">
        <v>1454</v>
      </c>
      <c r="G342" s="586">
        <v>49.017857142857139</v>
      </c>
      <c r="H342" s="586">
        <v>49.017857142857139</v>
      </c>
      <c r="J342" s="210"/>
    </row>
    <row r="343" spans="1:10" ht="45">
      <c r="A343" s="89">
        <v>335</v>
      </c>
      <c r="B343" s="585" t="s">
        <v>2054</v>
      </c>
      <c r="C343" s="585" t="s">
        <v>2184</v>
      </c>
      <c r="D343" s="585" t="s">
        <v>2185</v>
      </c>
      <c r="E343" s="585" t="s">
        <v>1453</v>
      </c>
      <c r="F343" s="585" t="s">
        <v>1454</v>
      </c>
      <c r="G343" s="586">
        <v>49.017857142857139</v>
      </c>
      <c r="H343" s="586">
        <v>49.017857142857139</v>
      </c>
      <c r="J343" s="210"/>
    </row>
    <row r="344" spans="1:10" ht="45">
      <c r="A344" s="89">
        <v>336</v>
      </c>
      <c r="B344" s="585" t="s">
        <v>2186</v>
      </c>
      <c r="C344" s="585" t="s">
        <v>2142</v>
      </c>
      <c r="D344" s="585" t="s">
        <v>2187</v>
      </c>
      <c r="E344" s="585" t="s">
        <v>1453</v>
      </c>
      <c r="F344" s="585" t="s">
        <v>1454</v>
      </c>
      <c r="G344" s="586">
        <v>49.017857142857139</v>
      </c>
      <c r="H344" s="586">
        <v>49.017857142857139</v>
      </c>
      <c r="J344" s="210"/>
    </row>
    <row r="345" spans="1:10" ht="45">
      <c r="A345" s="89">
        <v>337</v>
      </c>
      <c r="B345" s="585" t="s">
        <v>2188</v>
      </c>
      <c r="C345" s="585" t="s">
        <v>2189</v>
      </c>
      <c r="D345" s="585" t="s">
        <v>2190</v>
      </c>
      <c r="E345" s="585" t="s">
        <v>1453</v>
      </c>
      <c r="F345" s="585" t="s">
        <v>1454</v>
      </c>
      <c r="G345" s="586">
        <v>49.017857142857139</v>
      </c>
      <c r="H345" s="586">
        <v>49.017857142857139</v>
      </c>
      <c r="J345" s="210"/>
    </row>
    <row r="346" spans="1:10" ht="45">
      <c r="A346" s="89">
        <v>338</v>
      </c>
      <c r="B346" s="585" t="s">
        <v>2191</v>
      </c>
      <c r="C346" s="585" t="s">
        <v>2058</v>
      </c>
      <c r="D346" s="585" t="s">
        <v>2192</v>
      </c>
      <c r="E346" s="585" t="s">
        <v>1453</v>
      </c>
      <c r="F346" s="585" t="s">
        <v>1454</v>
      </c>
      <c r="G346" s="586">
        <v>49.017857142857139</v>
      </c>
      <c r="H346" s="586">
        <v>49.017857142857139</v>
      </c>
      <c r="J346" s="210"/>
    </row>
    <row r="347" spans="1:10" ht="45">
      <c r="A347" s="89">
        <v>339</v>
      </c>
      <c r="B347" s="585" t="s">
        <v>2193</v>
      </c>
      <c r="C347" s="585" t="s">
        <v>2194</v>
      </c>
      <c r="D347" s="585" t="s">
        <v>2195</v>
      </c>
      <c r="E347" s="585" t="s">
        <v>1453</v>
      </c>
      <c r="F347" s="585" t="s">
        <v>1454</v>
      </c>
      <c r="G347" s="586">
        <v>49.017857142857139</v>
      </c>
      <c r="H347" s="586">
        <v>49.017857142857139</v>
      </c>
      <c r="J347" s="210"/>
    </row>
    <row r="348" spans="1:10" ht="45">
      <c r="A348" s="89">
        <v>340</v>
      </c>
      <c r="B348" s="585" t="s">
        <v>1285</v>
      </c>
      <c r="C348" s="585" t="s">
        <v>2196</v>
      </c>
      <c r="D348" s="585" t="s">
        <v>2197</v>
      </c>
      <c r="E348" s="585" t="s">
        <v>1453</v>
      </c>
      <c r="F348" s="585" t="s">
        <v>1454</v>
      </c>
      <c r="G348" s="586">
        <v>49.017857142857139</v>
      </c>
      <c r="H348" s="586">
        <v>49.017857142857139</v>
      </c>
      <c r="J348" s="210"/>
    </row>
    <row r="349" spans="1:10" ht="45">
      <c r="A349" s="89">
        <v>341</v>
      </c>
      <c r="B349" s="585" t="s">
        <v>1937</v>
      </c>
      <c r="C349" s="585" t="s">
        <v>2198</v>
      </c>
      <c r="D349" s="585" t="s">
        <v>2199</v>
      </c>
      <c r="E349" s="585" t="s">
        <v>1453</v>
      </c>
      <c r="F349" s="585" t="s">
        <v>1454</v>
      </c>
      <c r="G349" s="586">
        <v>49.017857142857139</v>
      </c>
      <c r="H349" s="586">
        <v>49.017857142857139</v>
      </c>
      <c r="J349" s="210"/>
    </row>
    <row r="350" spans="1:10" ht="45">
      <c r="A350" s="89">
        <v>342</v>
      </c>
      <c r="B350" s="585" t="s">
        <v>1523</v>
      </c>
      <c r="C350" s="585" t="s">
        <v>2200</v>
      </c>
      <c r="D350" s="585">
        <v>54001006539</v>
      </c>
      <c r="E350" s="585" t="s">
        <v>1453</v>
      </c>
      <c r="F350" s="585" t="s">
        <v>1454</v>
      </c>
      <c r="G350" s="586">
        <v>73.533163265306129</v>
      </c>
      <c r="H350" s="586">
        <v>73.533163265306129</v>
      </c>
      <c r="J350" s="210"/>
    </row>
    <row r="351" spans="1:10" ht="45">
      <c r="A351" s="89">
        <v>343</v>
      </c>
      <c r="B351" s="585" t="s">
        <v>2158</v>
      </c>
      <c r="C351" s="585" t="s">
        <v>1278</v>
      </c>
      <c r="D351" s="585">
        <v>54001002038</v>
      </c>
      <c r="E351" s="585" t="s">
        <v>1453</v>
      </c>
      <c r="F351" s="585" t="s">
        <v>1454</v>
      </c>
      <c r="G351" s="586">
        <v>73.533163265306129</v>
      </c>
      <c r="H351" s="586">
        <v>73.533163265306129</v>
      </c>
      <c r="J351" s="210"/>
    </row>
    <row r="352" spans="1:10" ht="45">
      <c r="A352" s="89">
        <v>344</v>
      </c>
      <c r="B352" s="585" t="s">
        <v>1319</v>
      </c>
      <c r="C352" s="585" t="s">
        <v>2201</v>
      </c>
      <c r="D352" s="585" t="s">
        <v>2202</v>
      </c>
      <c r="E352" s="585" t="s">
        <v>1453</v>
      </c>
      <c r="F352" s="585" t="s">
        <v>1454</v>
      </c>
      <c r="G352" s="586">
        <v>49.017857142857139</v>
      </c>
      <c r="H352" s="586">
        <v>49.017857142857139</v>
      </c>
      <c r="J352" s="210"/>
    </row>
    <row r="353" spans="1:10" ht="45">
      <c r="A353" s="89">
        <v>345</v>
      </c>
      <c r="B353" s="585" t="s">
        <v>2203</v>
      </c>
      <c r="C353" s="585" t="s">
        <v>2204</v>
      </c>
      <c r="D353" s="585" t="s">
        <v>2205</v>
      </c>
      <c r="E353" s="585" t="s">
        <v>1453</v>
      </c>
      <c r="F353" s="585" t="s">
        <v>1454</v>
      </c>
      <c r="G353" s="586">
        <v>49.017857142857139</v>
      </c>
      <c r="H353" s="586">
        <v>49.017857142857139</v>
      </c>
      <c r="J353" s="210"/>
    </row>
    <row r="354" spans="1:10" ht="45">
      <c r="A354" s="89">
        <v>346</v>
      </c>
      <c r="B354" s="585" t="s">
        <v>2206</v>
      </c>
      <c r="C354" s="585" t="s">
        <v>2207</v>
      </c>
      <c r="D354" s="585" t="s">
        <v>2208</v>
      </c>
      <c r="E354" s="585" t="s">
        <v>1453</v>
      </c>
      <c r="F354" s="585" t="s">
        <v>1454</v>
      </c>
      <c r="G354" s="586">
        <v>50</v>
      </c>
      <c r="H354" s="586">
        <v>50</v>
      </c>
      <c r="J354" s="210"/>
    </row>
    <row r="355" spans="1:10" ht="45">
      <c r="A355" s="89">
        <v>347</v>
      </c>
      <c r="B355" s="585" t="s">
        <v>1972</v>
      </c>
      <c r="C355" s="585" t="s">
        <v>2209</v>
      </c>
      <c r="D355" s="585" t="s">
        <v>2210</v>
      </c>
      <c r="E355" s="585" t="s">
        <v>1453</v>
      </c>
      <c r="F355" s="585" t="s">
        <v>1454</v>
      </c>
      <c r="G355" s="586">
        <v>49.017857142857139</v>
      </c>
      <c r="H355" s="586">
        <v>49.017857142857139</v>
      </c>
      <c r="J355" s="210"/>
    </row>
    <row r="356" spans="1:10" ht="45">
      <c r="A356" s="89">
        <v>348</v>
      </c>
      <c r="B356" s="585" t="s">
        <v>2211</v>
      </c>
      <c r="C356" s="585" t="s">
        <v>2212</v>
      </c>
      <c r="D356" s="585" t="s">
        <v>2213</v>
      </c>
      <c r="E356" s="585" t="s">
        <v>1453</v>
      </c>
      <c r="F356" s="585" t="s">
        <v>1454</v>
      </c>
      <c r="G356" s="586">
        <v>50</v>
      </c>
      <c r="H356" s="586">
        <v>50</v>
      </c>
      <c r="J356" s="210"/>
    </row>
    <row r="357" spans="1:10" ht="45">
      <c r="A357" s="89">
        <v>349</v>
      </c>
      <c r="B357" s="585" t="s">
        <v>2214</v>
      </c>
      <c r="C357" s="585" t="s">
        <v>2215</v>
      </c>
      <c r="D357" s="585" t="s">
        <v>2216</v>
      </c>
      <c r="E357" s="585" t="s">
        <v>1453</v>
      </c>
      <c r="F357" s="585" t="s">
        <v>1454</v>
      </c>
      <c r="G357" s="586">
        <v>50</v>
      </c>
      <c r="H357" s="586">
        <v>50</v>
      </c>
      <c r="J357" s="210"/>
    </row>
    <row r="358" spans="1:10" ht="45">
      <c r="A358" s="89">
        <v>350</v>
      </c>
      <c r="B358" s="585" t="s">
        <v>2217</v>
      </c>
      <c r="C358" s="585" t="s">
        <v>2218</v>
      </c>
      <c r="D358" s="585" t="s">
        <v>2219</v>
      </c>
      <c r="E358" s="585" t="s">
        <v>1453</v>
      </c>
      <c r="F358" s="585" t="s">
        <v>1454</v>
      </c>
      <c r="G358" s="586">
        <v>50</v>
      </c>
      <c r="H358" s="586">
        <v>50</v>
      </c>
      <c r="J358" s="210"/>
    </row>
    <row r="359" spans="1:10" ht="45">
      <c r="A359" s="89">
        <v>351</v>
      </c>
      <c r="B359" s="585" t="s">
        <v>1980</v>
      </c>
      <c r="C359" s="585" t="s">
        <v>2220</v>
      </c>
      <c r="D359" s="585" t="s">
        <v>2221</v>
      </c>
      <c r="E359" s="585" t="s">
        <v>1453</v>
      </c>
      <c r="F359" s="585" t="s">
        <v>1454</v>
      </c>
      <c r="G359" s="586">
        <v>49.017857142857139</v>
      </c>
      <c r="H359" s="586">
        <v>49.017857142857139</v>
      </c>
      <c r="J359" s="210"/>
    </row>
    <row r="360" spans="1:10" ht="45">
      <c r="A360" s="89">
        <v>352</v>
      </c>
      <c r="B360" s="585" t="s">
        <v>1523</v>
      </c>
      <c r="C360" s="585" t="s">
        <v>2222</v>
      </c>
      <c r="D360" s="585" t="s">
        <v>2223</v>
      </c>
      <c r="E360" s="585" t="s">
        <v>1453</v>
      </c>
      <c r="F360" s="585" t="s">
        <v>1454</v>
      </c>
      <c r="G360" s="586">
        <v>49.017857142857139</v>
      </c>
      <c r="H360" s="586">
        <v>49.017857142857139</v>
      </c>
      <c r="J360" s="210"/>
    </row>
    <row r="361" spans="1:10" ht="45">
      <c r="A361" s="89">
        <v>353</v>
      </c>
      <c r="B361" s="585" t="s">
        <v>2224</v>
      </c>
      <c r="C361" s="585" t="s">
        <v>2225</v>
      </c>
      <c r="D361" s="585" t="s">
        <v>2226</v>
      </c>
      <c r="E361" s="585" t="s">
        <v>1453</v>
      </c>
      <c r="F361" s="585" t="s">
        <v>1454</v>
      </c>
      <c r="G361" s="586">
        <v>50</v>
      </c>
      <c r="H361" s="586">
        <v>50</v>
      </c>
      <c r="J361" s="210"/>
    </row>
    <row r="362" spans="1:10" ht="45">
      <c r="A362" s="89">
        <v>354</v>
      </c>
      <c r="B362" s="585" t="s">
        <v>1319</v>
      </c>
      <c r="C362" s="585" t="s">
        <v>2176</v>
      </c>
      <c r="D362" s="585" t="s">
        <v>2227</v>
      </c>
      <c r="E362" s="585" t="s">
        <v>1453</v>
      </c>
      <c r="F362" s="585" t="s">
        <v>1454</v>
      </c>
      <c r="G362" s="586">
        <v>49.017857142857139</v>
      </c>
      <c r="H362" s="586">
        <v>49.017857142857139</v>
      </c>
      <c r="J362" s="210"/>
    </row>
    <row r="363" spans="1:10" ht="45">
      <c r="A363" s="89">
        <v>355</v>
      </c>
      <c r="B363" s="585" t="s">
        <v>1556</v>
      </c>
      <c r="C363" s="585" t="s">
        <v>2215</v>
      </c>
      <c r="D363" s="585" t="s">
        <v>2228</v>
      </c>
      <c r="E363" s="585" t="s">
        <v>1453</v>
      </c>
      <c r="F363" s="585" t="s">
        <v>1454</v>
      </c>
      <c r="G363" s="586">
        <v>49.017857142857139</v>
      </c>
      <c r="H363" s="586">
        <v>49.017857142857139</v>
      </c>
      <c r="J363" s="210"/>
    </row>
    <row r="364" spans="1:10" ht="45">
      <c r="A364" s="89">
        <v>356</v>
      </c>
      <c r="B364" s="585" t="s">
        <v>2229</v>
      </c>
      <c r="C364" s="585" t="s">
        <v>2230</v>
      </c>
      <c r="D364" s="585" t="s">
        <v>2231</v>
      </c>
      <c r="E364" s="585" t="s">
        <v>1453</v>
      </c>
      <c r="F364" s="585" t="s">
        <v>1454</v>
      </c>
      <c r="G364" s="586">
        <v>49.017857142857139</v>
      </c>
      <c r="H364" s="586">
        <v>49.017857142857139</v>
      </c>
      <c r="J364" s="210"/>
    </row>
    <row r="365" spans="1:10" ht="45">
      <c r="A365" s="89">
        <v>357</v>
      </c>
      <c r="B365" s="585" t="s">
        <v>1303</v>
      </c>
      <c r="C365" s="585" t="s">
        <v>2232</v>
      </c>
      <c r="D365" s="585" t="s">
        <v>2233</v>
      </c>
      <c r="E365" s="585" t="s">
        <v>1453</v>
      </c>
      <c r="F365" s="585" t="s">
        <v>1454</v>
      </c>
      <c r="G365" s="586">
        <v>49.017857142857139</v>
      </c>
      <c r="H365" s="586">
        <v>49.017857142857139</v>
      </c>
      <c r="J365" s="210"/>
    </row>
    <row r="366" spans="1:10" ht="45">
      <c r="A366" s="89">
        <v>358</v>
      </c>
      <c r="B366" s="585" t="s">
        <v>2007</v>
      </c>
      <c r="C366" s="585" t="s">
        <v>2234</v>
      </c>
      <c r="D366" s="585" t="s">
        <v>2235</v>
      </c>
      <c r="E366" s="585" t="s">
        <v>1453</v>
      </c>
      <c r="F366" s="585" t="s">
        <v>1454</v>
      </c>
      <c r="G366" s="586">
        <v>50</v>
      </c>
      <c r="H366" s="586">
        <v>50</v>
      </c>
      <c r="J366" s="210"/>
    </row>
    <row r="367" spans="1:10" ht="45">
      <c r="A367" s="89">
        <v>359</v>
      </c>
      <c r="B367" s="585" t="s">
        <v>2236</v>
      </c>
      <c r="C367" s="585" t="s">
        <v>2234</v>
      </c>
      <c r="D367" s="585" t="s">
        <v>2237</v>
      </c>
      <c r="E367" s="585" t="s">
        <v>1453</v>
      </c>
      <c r="F367" s="585" t="s">
        <v>1454</v>
      </c>
      <c r="G367" s="586">
        <v>49.017857142857139</v>
      </c>
      <c r="H367" s="586">
        <v>49.017857142857139</v>
      </c>
      <c r="J367" s="210"/>
    </row>
    <row r="368" spans="1:10" ht="45">
      <c r="A368" s="89">
        <v>360</v>
      </c>
      <c r="B368" s="585" t="s">
        <v>1520</v>
      </c>
      <c r="C368" s="585" t="s">
        <v>1317</v>
      </c>
      <c r="D368" s="585" t="s">
        <v>2238</v>
      </c>
      <c r="E368" s="585" t="s">
        <v>1453</v>
      </c>
      <c r="F368" s="585" t="s">
        <v>1454</v>
      </c>
      <c r="G368" s="586">
        <v>49.017857142857139</v>
      </c>
      <c r="H368" s="586">
        <v>49.017857142857139</v>
      </c>
      <c r="J368" s="210"/>
    </row>
    <row r="369" spans="1:10" ht="45">
      <c r="A369" s="89">
        <v>361</v>
      </c>
      <c r="B369" s="585" t="s">
        <v>2203</v>
      </c>
      <c r="C369" s="585" t="s">
        <v>2239</v>
      </c>
      <c r="D369" s="585" t="s">
        <v>2240</v>
      </c>
      <c r="E369" s="585" t="s">
        <v>1453</v>
      </c>
      <c r="F369" s="585" t="s">
        <v>1454</v>
      </c>
      <c r="G369" s="586">
        <v>49.017857142857139</v>
      </c>
      <c r="H369" s="586">
        <v>49.017857142857139</v>
      </c>
      <c r="J369" s="210"/>
    </row>
    <row r="370" spans="1:10" ht="45">
      <c r="A370" s="89">
        <v>362</v>
      </c>
      <c r="B370" s="585" t="s">
        <v>1265</v>
      </c>
      <c r="C370" s="585" t="s">
        <v>2241</v>
      </c>
      <c r="D370" s="585" t="s">
        <v>2242</v>
      </c>
      <c r="E370" s="585" t="s">
        <v>1453</v>
      </c>
      <c r="F370" s="585" t="s">
        <v>1454</v>
      </c>
      <c r="G370" s="586">
        <v>49.017857142857139</v>
      </c>
      <c r="H370" s="586">
        <v>49.017857142857139</v>
      </c>
      <c r="J370" s="210"/>
    </row>
    <row r="371" spans="1:10" ht="45">
      <c r="A371" s="89">
        <v>363</v>
      </c>
      <c r="B371" s="585" t="s">
        <v>1822</v>
      </c>
      <c r="C371" s="585" t="s">
        <v>2243</v>
      </c>
      <c r="D371" s="585" t="s">
        <v>2244</v>
      </c>
      <c r="E371" s="585" t="s">
        <v>1453</v>
      </c>
      <c r="F371" s="585" t="s">
        <v>1454</v>
      </c>
      <c r="G371" s="586">
        <v>50</v>
      </c>
      <c r="H371" s="586">
        <v>50</v>
      </c>
      <c r="J371" s="210"/>
    </row>
    <row r="372" spans="1:10" ht="45">
      <c r="A372" s="89">
        <v>364</v>
      </c>
      <c r="B372" s="585" t="s">
        <v>2245</v>
      </c>
      <c r="C372" s="585" t="s">
        <v>2246</v>
      </c>
      <c r="D372" s="585" t="s">
        <v>2247</v>
      </c>
      <c r="E372" s="585" t="s">
        <v>1453</v>
      </c>
      <c r="F372" s="585" t="s">
        <v>1454</v>
      </c>
      <c r="G372" s="586">
        <v>49.017857142857139</v>
      </c>
      <c r="H372" s="586">
        <v>49.017857142857139</v>
      </c>
      <c r="J372" s="210"/>
    </row>
    <row r="373" spans="1:10" ht="45">
      <c r="A373" s="89">
        <v>365</v>
      </c>
      <c r="B373" s="585" t="s">
        <v>1474</v>
      </c>
      <c r="C373" s="585" t="s">
        <v>2212</v>
      </c>
      <c r="D373" s="585" t="s">
        <v>2248</v>
      </c>
      <c r="E373" s="585" t="s">
        <v>1453</v>
      </c>
      <c r="F373" s="585" t="s">
        <v>1454</v>
      </c>
      <c r="G373" s="586">
        <v>50</v>
      </c>
      <c r="H373" s="586">
        <v>50</v>
      </c>
      <c r="J373" s="210"/>
    </row>
    <row r="374" spans="1:10" ht="45">
      <c r="A374" s="89">
        <v>366</v>
      </c>
      <c r="B374" s="585" t="s">
        <v>1503</v>
      </c>
      <c r="C374" s="585" t="s">
        <v>2249</v>
      </c>
      <c r="D374" s="585" t="s">
        <v>2250</v>
      </c>
      <c r="E374" s="585" t="s">
        <v>1453</v>
      </c>
      <c r="F374" s="585" t="s">
        <v>1454</v>
      </c>
      <c r="G374" s="586">
        <v>50</v>
      </c>
      <c r="H374" s="586">
        <v>50</v>
      </c>
      <c r="J374" s="210"/>
    </row>
    <row r="375" spans="1:10" ht="45">
      <c r="A375" s="89">
        <v>367</v>
      </c>
      <c r="B375" s="585" t="s">
        <v>2211</v>
      </c>
      <c r="C375" s="585" t="s">
        <v>1325</v>
      </c>
      <c r="D375" s="585" t="s">
        <v>2251</v>
      </c>
      <c r="E375" s="585" t="s">
        <v>1453</v>
      </c>
      <c r="F375" s="585" t="s">
        <v>1454</v>
      </c>
      <c r="G375" s="586">
        <v>49.017857142857139</v>
      </c>
      <c r="H375" s="586">
        <v>49.017857142857139</v>
      </c>
      <c r="J375" s="210"/>
    </row>
    <row r="376" spans="1:10" ht="45">
      <c r="A376" s="89">
        <v>368</v>
      </c>
      <c r="B376" s="585" t="s">
        <v>2252</v>
      </c>
      <c r="C376" s="585" t="s">
        <v>2253</v>
      </c>
      <c r="D376" s="585" t="s">
        <v>2254</v>
      </c>
      <c r="E376" s="585" t="s">
        <v>1453</v>
      </c>
      <c r="F376" s="585" t="s">
        <v>1454</v>
      </c>
      <c r="G376" s="586">
        <v>50</v>
      </c>
      <c r="H376" s="586">
        <v>50</v>
      </c>
      <c r="J376" s="210"/>
    </row>
    <row r="377" spans="1:10" ht="45">
      <c r="A377" s="89">
        <v>369</v>
      </c>
      <c r="B377" s="585" t="s">
        <v>2255</v>
      </c>
      <c r="C377" s="585" t="s">
        <v>2249</v>
      </c>
      <c r="D377" s="585" t="s">
        <v>2256</v>
      </c>
      <c r="E377" s="585" t="s">
        <v>1453</v>
      </c>
      <c r="F377" s="585" t="s">
        <v>1454</v>
      </c>
      <c r="G377" s="586">
        <v>50</v>
      </c>
      <c r="H377" s="586">
        <v>50</v>
      </c>
      <c r="J377" s="210"/>
    </row>
    <row r="378" spans="1:10" ht="45">
      <c r="A378" s="89">
        <v>370</v>
      </c>
      <c r="B378" s="585" t="s">
        <v>1463</v>
      </c>
      <c r="C378" s="585" t="s">
        <v>2257</v>
      </c>
      <c r="D378" s="585" t="s">
        <v>2258</v>
      </c>
      <c r="E378" s="585" t="s">
        <v>1453</v>
      </c>
      <c r="F378" s="585" t="s">
        <v>1454</v>
      </c>
      <c r="G378" s="586">
        <v>49.017857142857139</v>
      </c>
      <c r="H378" s="586">
        <v>49.017857142857139</v>
      </c>
      <c r="J378" s="210"/>
    </row>
    <row r="379" spans="1:10" ht="45">
      <c r="A379" s="89">
        <v>371</v>
      </c>
      <c r="B379" s="585" t="s">
        <v>2259</v>
      </c>
      <c r="C379" s="585" t="s">
        <v>2257</v>
      </c>
      <c r="D379" s="585" t="s">
        <v>2260</v>
      </c>
      <c r="E379" s="585" t="s">
        <v>1453</v>
      </c>
      <c r="F379" s="585" t="s">
        <v>1454</v>
      </c>
      <c r="G379" s="586">
        <v>50</v>
      </c>
      <c r="H379" s="586">
        <v>50</v>
      </c>
      <c r="J379" s="210"/>
    </row>
    <row r="380" spans="1:10" ht="45">
      <c r="A380" s="89">
        <v>372</v>
      </c>
      <c r="B380" s="585" t="s">
        <v>1285</v>
      </c>
      <c r="C380" s="585" t="s">
        <v>1959</v>
      </c>
      <c r="D380" s="585" t="s">
        <v>2261</v>
      </c>
      <c r="E380" s="585" t="s">
        <v>1453</v>
      </c>
      <c r="F380" s="585" t="s">
        <v>1454</v>
      </c>
      <c r="G380" s="586">
        <v>50</v>
      </c>
      <c r="H380" s="586">
        <v>50</v>
      </c>
      <c r="J380" s="210"/>
    </row>
    <row r="381" spans="1:10" ht="45">
      <c r="A381" s="89">
        <v>373</v>
      </c>
      <c r="B381" s="585" t="s">
        <v>2262</v>
      </c>
      <c r="C381" s="585" t="s">
        <v>1478</v>
      </c>
      <c r="D381" s="585" t="s">
        <v>2263</v>
      </c>
      <c r="E381" s="585" t="s">
        <v>1453</v>
      </c>
      <c r="F381" s="585" t="s">
        <v>1454</v>
      </c>
      <c r="G381" s="586">
        <v>50</v>
      </c>
      <c r="H381" s="586">
        <v>50</v>
      </c>
      <c r="J381" s="210"/>
    </row>
    <row r="382" spans="1:10" ht="45">
      <c r="A382" s="89">
        <v>374</v>
      </c>
      <c r="B382" s="585" t="s">
        <v>1855</v>
      </c>
      <c r="C382" s="585" t="s">
        <v>2264</v>
      </c>
      <c r="D382" s="585" t="s">
        <v>2265</v>
      </c>
      <c r="E382" s="585" t="s">
        <v>1453</v>
      </c>
      <c r="F382" s="585" t="s">
        <v>1454</v>
      </c>
      <c r="G382" s="586">
        <v>50</v>
      </c>
      <c r="H382" s="586">
        <v>50</v>
      </c>
      <c r="J382" s="210"/>
    </row>
    <row r="383" spans="1:10" ht="45">
      <c r="A383" s="89">
        <v>375</v>
      </c>
      <c r="B383" s="585" t="s">
        <v>2266</v>
      </c>
      <c r="C383" s="585" t="s">
        <v>2253</v>
      </c>
      <c r="D383" s="585" t="s">
        <v>2267</v>
      </c>
      <c r="E383" s="585" t="s">
        <v>1453</v>
      </c>
      <c r="F383" s="585" t="s">
        <v>1454</v>
      </c>
      <c r="G383" s="586">
        <v>49.017857142857139</v>
      </c>
      <c r="H383" s="586">
        <v>49.017857142857139</v>
      </c>
      <c r="J383" s="210"/>
    </row>
    <row r="384" spans="1:10" ht="45">
      <c r="A384" s="89">
        <v>376</v>
      </c>
      <c r="B384" s="585" t="s">
        <v>2268</v>
      </c>
      <c r="C384" s="585" t="s">
        <v>1986</v>
      </c>
      <c r="D384" s="585" t="s">
        <v>2269</v>
      </c>
      <c r="E384" s="585" t="s">
        <v>1453</v>
      </c>
      <c r="F384" s="585" t="s">
        <v>1454</v>
      </c>
      <c r="G384" s="586">
        <v>50</v>
      </c>
      <c r="H384" s="586">
        <v>50</v>
      </c>
      <c r="J384" s="210"/>
    </row>
    <row r="385" spans="1:10" ht="45">
      <c r="A385" s="89">
        <v>377</v>
      </c>
      <c r="B385" s="585" t="s">
        <v>2086</v>
      </c>
      <c r="C385" s="585" t="s">
        <v>1959</v>
      </c>
      <c r="D385" s="585" t="s">
        <v>2270</v>
      </c>
      <c r="E385" s="585" t="s">
        <v>1453</v>
      </c>
      <c r="F385" s="585" t="s">
        <v>1454</v>
      </c>
      <c r="G385" s="586">
        <v>49.017857142857139</v>
      </c>
      <c r="H385" s="586">
        <v>49.017857142857139</v>
      </c>
      <c r="J385" s="210"/>
    </row>
    <row r="386" spans="1:10" ht="45">
      <c r="A386" s="89">
        <v>378</v>
      </c>
      <c r="B386" s="585" t="s">
        <v>2271</v>
      </c>
      <c r="C386" s="585" t="s">
        <v>2176</v>
      </c>
      <c r="D386" s="585" t="s">
        <v>2272</v>
      </c>
      <c r="E386" s="585" t="s">
        <v>1453</v>
      </c>
      <c r="F386" s="585" t="s">
        <v>1454</v>
      </c>
      <c r="G386" s="586">
        <v>49.017857142857139</v>
      </c>
      <c r="H386" s="586">
        <v>49.017857142857139</v>
      </c>
      <c r="J386" s="210"/>
    </row>
    <row r="387" spans="1:10" ht="45">
      <c r="A387" s="89">
        <v>379</v>
      </c>
      <c r="B387" s="585" t="s">
        <v>2191</v>
      </c>
      <c r="C387" s="585" t="s">
        <v>2176</v>
      </c>
      <c r="D387" s="585" t="s">
        <v>2273</v>
      </c>
      <c r="E387" s="585" t="s">
        <v>1453</v>
      </c>
      <c r="F387" s="585" t="s">
        <v>1454</v>
      </c>
      <c r="G387" s="586">
        <v>49.017857142857139</v>
      </c>
      <c r="H387" s="586">
        <v>49.017857142857139</v>
      </c>
      <c r="J387" s="210"/>
    </row>
    <row r="388" spans="1:10" ht="45">
      <c r="A388" s="89">
        <v>380</v>
      </c>
      <c r="B388" s="585" t="s">
        <v>2274</v>
      </c>
      <c r="C388" s="585" t="s">
        <v>1311</v>
      </c>
      <c r="D388" s="585" t="s">
        <v>2275</v>
      </c>
      <c r="E388" s="585" t="s">
        <v>1453</v>
      </c>
      <c r="F388" s="585" t="s">
        <v>1454</v>
      </c>
      <c r="G388" s="586">
        <v>50</v>
      </c>
      <c r="H388" s="586">
        <v>50</v>
      </c>
      <c r="J388" s="210"/>
    </row>
    <row r="389" spans="1:10" ht="45">
      <c r="A389" s="89">
        <v>381</v>
      </c>
      <c r="B389" s="585" t="s">
        <v>2276</v>
      </c>
      <c r="C389" s="585" t="s">
        <v>1317</v>
      </c>
      <c r="D389" s="585" t="s">
        <v>2277</v>
      </c>
      <c r="E389" s="585" t="s">
        <v>1453</v>
      </c>
      <c r="F389" s="585" t="s">
        <v>1454</v>
      </c>
      <c r="G389" s="586">
        <v>49.017857142857139</v>
      </c>
      <c r="H389" s="586">
        <v>49.017857142857139</v>
      </c>
      <c r="J389" s="210"/>
    </row>
    <row r="390" spans="1:10" ht="45">
      <c r="A390" s="89">
        <v>382</v>
      </c>
      <c r="B390" s="585" t="s">
        <v>2132</v>
      </c>
      <c r="C390" s="585" t="s">
        <v>2209</v>
      </c>
      <c r="D390" s="585" t="s">
        <v>2278</v>
      </c>
      <c r="E390" s="585" t="s">
        <v>1453</v>
      </c>
      <c r="F390" s="585" t="s">
        <v>1454</v>
      </c>
      <c r="G390" s="586">
        <v>50</v>
      </c>
      <c r="H390" s="586">
        <v>50</v>
      </c>
      <c r="J390" s="210"/>
    </row>
    <row r="391" spans="1:10" ht="45">
      <c r="A391" s="89">
        <v>383</v>
      </c>
      <c r="B391" s="585" t="s">
        <v>2279</v>
      </c>
      <c r="C391" s="585" t="s">
        <v>2280</v>
      </c>
      <c r="D391" s="585" t="s">
        <v>2281</v>
      </c>
      <c r="E391" s="585" t="s">
        <v>1453</v>
      </c>
      <c r="F391" s="585" t="s">
        <v>1454</v>
      </c>
      <c r="G391" s="586">
        <v>49.017857142857139</v>
      </c>
      <c r="H391" s="586">
        <v>49.017857142857139</v>
      </c>
      <c r="J391" s="210"/>
    </row>
    <row r="392" spans="1:10" ht="45">
      <c r="A392" s="89">
        <v>384</v>
      </c>
      <c r="B392" s="585" t="s">
        <v>2024</v>
      </c>
      <c r="C392" s="585" t="s">
        <v>2282</v>
      </c>
      <c r="D392" s="585" t="s">
        <v>2283</v>
      </c>
      <c r="E392" s="585" t="s">
        <v>1453</v>
      </c>
      <c r="F392" s="585" t="s">
        <v>1454</v>
      </c>
      <c r="G392" s="586">
        <v>49.017857142857139</v>
      </c>
      <c r="H392" s="586">
        <v>49.017857142857139</v>
      </c>
      <c r="J392" s="210"/>
    </row>
    <row r="393" spans="1:10" ht="45">
      <c r="A393" s="89">
        <v>385</v>
      </c>
      <c r="B393" s="585" t="s">
        <v>1499</v>
      </c>
      <c r="C393" s="585" t="s">
        <v>2284</v>
      </c>
      <c r="D393" s="585" t="s">
        <v>2285</v>
      </c>
      <c r="E393" s="585" t="s">
        <v>1453</v>
      </c>
      <c r="F393" s="585" t="s">
        <v>1454</v>
      </c>
      <c r="G393" s="586">
        <v>49.017857142857139</v>
      </c>
      <c r="H393" s="586">
        <v>49.017857142857139</v>
      </c>
      <c r="J393" s="210"/>
    </row>
    <row r="394" spans="1:10" ht="45">
      <c r="A394" s="89">
        <v>386</v>
      </c>
      <c r="B394" s="585" t="s">
        <v>2072</v>
      </c>
      <c r="C394" s="585" t="s">
        <v>2215</v>
      </c>
      <c r="D394" s="585" t="s">
        <v>2286</v>
      </c>
      <c r="E394" s="585" t="s">
        <v>1453</v>
      </c>
      <c r="F394" s="585" t="s">
        <v>1454</v>
      </c>
      <c r="G394" s="586">
        <v>49.017857142857139</v>
      </c>
      <c r="H394" s="586">
        <v>49.017857142857139</v>
      </c>
      <c r="J394" s="210"/>
    </row>
    <row r="395" spans="1:10" ht="45">
      <c r="A395" s="89">
        <v>387</v>
      </c>
      <c r="B395" s="585" t="s">
        <v>1588</v>
      </c>
      <c r="C395" s="585" t="s">
        <v>2069</v>
      </c>
      <c r="D395" s="585" t="s">
        <v>2287</v>
      </c>
      <c r="E395" s="585" t="s">
        <v>1453</v>
      </c>
      <c r="F395" s="585" t="s">
        <v>1454</v>
      </c>
      <c r="G395" s="586">
        <v>49.017857142857139</v>
      </c>
      <c r="H395" s="586">
        <v>49.017857142857139</v>
      </c>
      <c r="J395" s="210"/>
    </row>
    <row r="396" spans="1:10" ht="45">
      <c r="A396" s="89">
        <v>388</v>
      </c>
      <c r="B396" s="585" t="s">
        <v>1683</v>
      </c>
      <c r="C396" s="585" t="s">
        <v>2288</v>
      </c>
      <c r="D396" s="585" t="s">
        <v>2289</v>
      </c>
      <c r="E396" s="585" t="s">
        <v>1453</v>
      </c>
      <c r="F396" s="585" t="s">
        <v>1454</v>
      </c>
      <c r="G396" s="586">
        <v>49.017857142857139</v>
      </c>
      <c r="H396" s="586">
        <v>49.017857142857139</v>
      </c>
      <c r="J396" s="210"/>
    </row>
    <row r="397" spans="1:10" ht="45">
      <c r="A397" s="89">
        <v>389</v>
      </c>
      <c r="B397" s="585" t="s">
        <v>2290</v>
      </c>
      <c r="C397" s="585" t="s">
        <v>2291</v>
      </c>
      <c r="D397" s="585" t="s">
        <v>2292</v>
      </c>
      <c r="E397" s="585" t="s">
        <v>1453</v>
      </c>
      <c r="F397" s="585" t="s">
        <v>1454</v>
      </c>
      <c r="G397" s="586">
        <v>49.017857142857139</v>
      </c>
      <c r="H397" s="586">
        <v>49.017857142857139</v>
      </c>
      <c r="J397" s="210"/>
    </row>
    <row r="398" spans="1:10" ht="45">
      <c r="A398" s="89">
        <v>390</v>
      </c>
      <c r="B398" s="585" t="s">
        <v>2293</v>
      </c>
      <c r="C398" s="585" t="s">
        <v>2294</v>
      </c>
      <c r="D398" s="585" t="s">
        <v>2295</v>
      </c>
      <c r="E398" s="585" t="s">
        <v>1453</v>
      </c>
      <c r="F398" s="585" t="s">
        <v>1454</v>
      </c>
      <c r="G398" s="586">
        <v>50</v>
      </c>
      <c r="H398" s="586">
        <v>50</v>
      </c>
      <c r="J398" s="210"/>
    </row>
    <row r="399" spans="1:10" ht="45">
      <c r="A399" s="89">
        <v>391</v>
      </c>
      <c r="B399" s="585" t="s">
        <v>2001</v>
      </c>
      <c r="C399" s="585" t="s">
        <v>2294</v>
      </c>
      <c r="D399" s="585" t="s">
        <v>2296</v>
      </c>
      <c r="E399" s="585" t="s">
        <v>1453</v>
      </c>
      <c r="F399" s="585" t="s">
        <v>1454</v>
      </c>
      <c r="G399" s="586">
        <v>49.017857142857139</v>
      </c>
      <c r="H399" s="586">
        <v>49.017857142857139</v>
      </c>
      <c r="J399" s="210"/>
    </row>
    <row r="400" spans="1:10" ht="45">
      <c r="A400" s="89">
        <v>392</v>
      </c>
      <c r="B400" s="585" t="s">
        <v>1530</v>
      </c>
      <c r="C400" s="585" t="s">
        <v>2297</v>
      </c>
      <c r="D400" s="585" t="s">
        <v>2298</v>
      </c>
      <c r="E400" s="585" t="s">
        <v>1453</v>
      </c>
      <c r="F400" s="585" t="s">
        <v>1454</v>
      </c>
      <c r="G400" s="586">
        <v>50</v>
      </c>
      <c r="H400" s="586">
        <v>50</v>
      </c>
      <c r="J400" s="210"/>
    </row>
    <row r="401" spans="1:10" ht="45">
      <c r="A401" s="89">
        <v>393</v>
      </c>
      <c r="B401" s="585" t="s">
        <v>2299</v>
      </c>
      <c r="C401" s="585" t="s">
        <v>1325</v>
      </c>
      <c r="D401" s="585" t="s">
        <v>2300</v>
      </c>
      <c r="E401" s="585" t="s">
        <v>1453</v>
      </c>
      <c r="F401" s="585" t="s">
        <v>1454</v>
      </c>
      <c r="G401" s="586">
        <v>49.017857142857139</v>
      </c>
      <c r="H401" s="586">
        <v>49.017857142857139</v>
      </c>
      <c r="J401" s="210"/>
    </row>
    <row r="402" spans="1:10" ht="45">
      <c r="A402" s="89">
        <v>394</v>
      </c>
      <c r="B402" s="585" t="s">
        <v>1825</v>
      </c>
      <c r="C402" s="585" t="s">
        <v>2204</v>
      </c>
      <c r="D402" s="585" t="s">
        <v>2301</v>
      </c>
      <c r="E402" s="585" t="s">
        <v>1453</v>
      </c>
      <c r="F402" s="585" t="s">
        <v>1454</v>
      </c>
      <c r="G402" s="586">
        <v>49.017857142857139</v>
      </c>
      <c r="H402" s="586">
        <v>49.017857142857139</v>
      </c>
      <c r="J402" s="210"/>
    </row>
    <row r="403" spans="1:10" ht="45">
      <c r="A403" s="89">
        <v>395</v>
      </c>
      <c r="B403" s="585" t="s">
        <v>2302</v>
      </c>
      <c r="C403" s="585" t="s">
        <v>2257</v>
      </c>
      <c r="D403" s="585" t="s">
        <v>2303</v>
      </c>
      <c r="E403" s="585" t="s">
        <v>1453</v>
      </c>
      <c r="F403" s="585" t="s">
        <v>1454</v>
      </c>
      <c r="G403" s="586">
        <v>49.017857142857139</v>
      </c>
      <c r="H403" s="586">
        <v>49.017857142857139</v>
      </c>
      <c r="J403" s="210"/>
    </row>
    <row r="404" spans="1:10" ht="45">
      <c r="A404" s="89">
        <v>396</v>
      </c>
      <c r="B404" s="585" t="s">
        <v>1503</v>
      </c>
      <c r="C404" s="585" t="s">
        <v>2304</v>
      </c>
      <c r="D404" s="585" t="s">
        <v>2305</v>
      </c>
      <c r="E404" s="585" t="s">
        <v>1453</v>
      </c>
      <c r="F404" s="585" t="s">
        <v>1454</v>
      </c>
      <c r="G404" s="586">
        <v>49.017857142857139</v>
      </c>
      <c r="H404" s="586">
        <v>49.017857142857139</v>
      </c>
      <c r="J404" s="210"/>
    </row>
    <row r="405" spans="1:10" ht="45">
      <c r="A405" s="89">
        <v>397</v>
      </c>
      <c r="B405" s="585" t="s">
        <v>1980</v>
      </c>
      <c r="C405" s="585" t="s">
        <v>2306</v>
      </c>
      <c r="D405" s="585" t="s">
        <v>2307</v>
      </c>
      <c r="E405" s="585" t="s">
        <v>1453</v>
      </c>
      <c r="F405" s="585" t="s">
        <v>1454</v>
      </c>
      <c r="G405" s="586">
        <v>50</v>
      </c>
      <c r="H405" s="586">
        <v>50</v>
      </c>
      <c r="J405" s="210"/>
    </row>
    <row r="406" spans="1:10" ht="45">
      <c r="A406" s="89">
        <v>398</v>
      </c>
      <c r="B406" s="585" t="s">
        <v>1707</v>
      </c>
      <c r="C406" s="585" t="s">
        <v>1278</v>
      </c>
      <c r="D406" s="585" t="s">
        <v>2308</v>
      </c>
      <c r="E406" s="585" t="s">
        <v>1453</v>
      </c>
      <c r="F406" s="585" t="s">
        <v>1454</v>
      </c>
      <c r="G406" s="586">
        <v>50</v>
      </c>
      <c r="H406" s="586">
        <v>50</v>
      </c>
      <c r="J406" s="210"/>
    </row>
    <row r="407" spans="1:10" ht="45">
      <c r="A407" s="89">
        <v>399</v>
      </c>
      <c r="B407" s="585" t="s">
        <v>2309</v>
      </c>
      <c r="C407" s="585" t="s">
        <v>2212</v>
      </c>
      <c r="D407" s="585" t="s">
        <v>2310</v>
      </c>
      <c r="E407" s="585" t="s">
        <v>1453</v>
      </c>
      <c r="F407" s="585" t="s">
        <v>1454</v>
      </c>
      <c r="G407" s="586">
        <v>49.017857142857139</v>
      </c>
      <c r="H407" s="586">
        <v>49.017857142857139</v>
      </c>
      <c r="J407" s="210"/>
    </row>
    <row r="408" spans="1:10" ht="45">
      <c r="A408" s="89">
        <v>400</v>
      </c>
      <c r="B408" s="585" t="s">
        <v>1265</v>
      </c>
      <c r="C408" s="585" t="s">
        <v>2311</v>
      </c>
      <c r="D408" s="585" t="s">
        <v>2312</v>
      </c>
      <c r="E408" s="585" t="s">
        <v>1453</v>
      </c>
      <c r="F408" s="585" t="s">
        <v>1454</v>
      </c>
      <c r="G408" s="586">
        <v>49.017857142857139</v>
      </c>
      <c r="H408" s="586">
        <v>49.017857142857139</v>
      </c>
      <c r="J408" s="210"/>
    </row>
    <row r="409" spans="1:10" ht="45">
      <c r="A409" s="89">
        <v>401</v>
      </c>
      <c r="B409" s="585" t="s">
        <v>1303</v>
      </c>
      <c r="C409" s="585" t="s">
        <v>2257</v>
      </c>
      <c r="D409" s="585" t="s">
        <v>2313</v>
      </c>
      <c r="E409" s="585" t="s">
        <v>1453</v>
      </c>
      <c r="F409" s="585" t="s">
        <v>1454</v>
      </c>
      <c r="G409" s="586">
        <v>49.017857142857139</v>
      </c>
      <c r="H409" s="586">
        <v>49.017857142857139</v>
      </c>
      <c r="J409" s="210"/>
    </row>
    <row r="410" spans="1:10" ht="45">
      <c r="A410" s="89">
        <v>402</v>
      </c>
      <c r="B410" s="585" t="s">
        <v>1463</v>
      </c>
      <c r="C410" s="585" t="s">
        <v>1986</v>
      </c>
      <c r="D410" s="585" t="s">
        <v>2314</v>
      </c>
      <c r="E410" s="585" t="s">
        <v>1453</v>
      </c>
      <c r="F410" s="585" t="s">
        <v>1454</v>
      </c>
      <c r="G410" s="586">
        <v>49.017857142857139</v>
      </c>
      <c r="H410" s="586">
        <v>49.017857142857139</v>
      </c>
      <c r="J410" s="210"/>
    </row>
    <row r="411" spans="1:10" ht="45">
      <c r="A411" s="89">
        <v>403</v>
      </c>
      <c r="B411" s="585" t="s">
        <v>1968</v>
      </c>
      <c r="C411" s="585" t="s">
        <v>2315</v>
      </c>
      <c r="D411" s="585" t="s">
        <v>2316</v>
      </c>
      <c r="E411" s="585" t="s">
        <v>1453</v>
      </c>
      <c r="F411" s="585" t="s">
        <v>1454</v>
      </c>
      <c r="G411" s="586">
        <v>50</v>
      </c>
      <c r="H411" s="586">
        <v>50</v>
      </c>
      <c r="J411" s="210"/>
    </row>
    <row r="412" spans="1:10" ht="45">
      <c r="A412" s="89">
        <v>404</v>
      </c>
      <c r="B412" s="585" t="s">
        <v>1285</v>
      </c>
      <c r="C412" s="585" t="s">
        <v>2317</v>
      </c>
      <c r="D412" s="585" t="s">
        <v>2318</v>
      </c>
      <c r="E412" s="585" t="s">
        <v>1453</v>
      </c>
      <c r="F412" s="585" t="s">
        <v>1454</v>
      </c>
      <c r="G412" s="586">
        <v>49.017857142857139</v>
      </c>
      <c r="H412" s="586">
        <v>49.017857142857139</v>
      </c>
      <c r="J412" s="210"/>
    </row>
    <row r="413" spans="1:10" ht="45">
      <c r="A413" s="89">
        <v>405</v>
      </c>
      <c r="B413" s="585" t="s">
        <v>2028</v>
      </c>
      <c r="C413" s="585" t="s">
        <v>2319</v>
      </c>
      <c r="D413" s="585" t="s">
        <v>2320</v>
      </c>
      <c r="E413" s="585" t="s">
        <v>1453</v>
      </c>
      <c r="F413" s="585" t="s">
        <v>1454</v>
      </c>
      <c r="G413" s="586">
        <v>49.017857142857139</v>
      </c>
      <c r="H413" s="586">
        <v>49.017857142857139</v>
      </c>
      <c r="J413" s="210"/>
    </row>
    <row r="414" spans="1:10" ht="45">
      <c r="A414" s="89">
        <v>406</v>
      </c>
      <c r="B414" s="585" t="s">
        <v>1468</v>
      </c>
      <c r="C414" s="585" t="s">
        <v>2249</v>
      </c>
      <c r="D414" s="585" t="s">
        <v>2321</v>
      </c>
      <c r="E414" s="585" t="s">
        <v>1453</v>
      </c>
      <c r="F414" s="585" t="s">
        <v>1454</v>
      </c>
      <c r="G414" s="586">
        <v>49.017857142857139</v>
      </c>
      <c r="H414" s="586">
        <v>49.017857142857139</v>
      </c>
      <c r="J414" s="210"/>
    </row>
    <row r="415" spans="1:10" ht="45">
      <c r="A415" s="89">
        <v>407</v>
      </c>
      <c r="B415" s="585" t="s">
        <v>1483</v>
      </c>
      <c r="C415" s="585" t="s">
        <v>2322</v>
      </c>
      <c r="D415" s="585" t="s">
        <v>2323</v>
      </c>
      <c r="E415" s="585" t="s">
        <v>1453</v>
      </c>
      <c r="F415" s="585" t="s">
        <v>1454</v>
      </c>
      <c r="G415" s="586">
        <v>49.017857142857139</v>
      </c>
      <c r="H415" s="586">
        <v>49.017857142857139</v>
      </c>
      <c r="J415" s="210"/>
    </row>
    <row r="416" spans="1:10" ht="45">
      <c r="A416" s="89">
        <v>408</v>
      </c>
      <c r="B416" s="585" t="s">
        <v>1512</v>
      </c>
      <c r="C416" s="585" t="s">
        <v>1959</v>
      </c>
      <c r="D416" s="585" t="s">
        <v>2324</v>
      </c>
      <c r="E416" s="585" t="s">
        <v>1453</v>
      </c>
      <c r="F416" s="585" t="s">
        <v>1454</v>
      </c>
      <c r="G416" s="586">
        <v>49.017857142857139</v>
      </c>
      <c r="H416" s="586">
        <v>49.017857142857139</v>
      </c>
      <c r="J416" s="210"/>
    </row>
    <row r="417" spans="1:10" ht="45">
      <c r="A417" s="89">
        <v>409</v>
      </c>
      <c r="B417" s="585" t="s">
        <v>1313</v>
      </c>
      <c r="C417" s="585" t="s">
        <v>1710</v>
      </c>
      <c r="D417" s="585" t="s">
        <v>2325</v>
      </c>
      <c r="E417" s="585" t="s">
        <v>1453</v>
      </c>
      <c r="F417" s="585" t="s">
        <v>1454</v>
      </c>
      <c r="G417" s="586">
        <v>49.017857142857139</v>
      </c>
      <c r="H417" s="586">
        <v>49.017857142857139</v>
      </c>
      <c r="J417" s="210"/>
    </row>
    <row r="418" spans="1:10" ht="45">
      <c r="A418" s="89">
        <v>410</v>
      </c>
      <c r="B418" s="585" t="s">
        <v>1580</v>
      </c>
      <c r="C418" s="585" t="s">
        <v>2326</v>
      </c>
      <c r="D418" s="585" t="s">
        <v>2327</v>
      </c>
      <c r="E418" s="585" t="s">
        <v>1453</v>
      </c>
      <c r="F418" s="585" t="s">
        <v>1454</v>
      </c>
      <c r="G418" s="586">
        <v>50</v>
      </c>
      <c r="H418" s="586">
        <v>50</v>
      </c>
      <c r="J418" s="210"/>
    </row>
    <row r="419" spans="1:10" ht="45">
      <c r="A419" s="89">
        <v>411</v>
      </c>
      <c r="B419" s="585" t="s">
        <v>1972</v>
      </c>
      <c r="C419" s="585" t="s">
        <v>2328</v>
      </c>
      <c r="D419" s="585" t="s">
        <v>2329</v>
      </c>
      <c r="E419" s="585" t="s">
        <v>1453</v>
      </c>
      <c r="F419" s="585" t="s">
        <v>1454</v>
      </c>
      <c r="G419" s="586">
        <v>49.017857142857139</v>
      </c>
      <c r="H419" s="586">
        <v>49.017857142857139</v>
      </c>
      <c r="J419" s="210"/>
    </row>
    <row r="420" spans="1:10" ht="45">
      <c r="A420" s="89">
        <v>412</v>
      </c>
      <c r="B420" s="585" t="s">
        <v>2330</v>
      </c>
      <c r="C420" s="585" t="s">
        <v>2331</v>
      </c>
      <c r="D420" s="585" t="s">
        <v>2332</v>
      </c>
      <c r="E420" s="585" t="s">
        <v>1453</v>
      </c>
      <c r="F420" s="585" t="s">
        <v>1454</v>
      </c>
      <c r="G420" s="586">
        <v>50</v>
      </c>
      <c r="H420" s="586">
        <v>50</v>
      </c>
      <c r="J420" s="210"/>
    </row>
    <row r="421" spans="1:10" ht="45">
      <c r="A421" s="89">
        <v>413</v>
      </c>
      <c r="B421" s="585" t="s">
        <v>2333</v>
      </c>
      <c r="C421" s="585" t="s">
        <v>2334</v>
      </c>
      <c r="D421" s="585" t="s">
        <v>2335</v>
      </c>
      <c r="E421" s="585" t="s">
        <v>1453</v>
      </c>
      <c r="F421" s="585" t="s">
        <v>1454</v>
      </c>
      <c r="G421" s="586">
        <v>49.017857142857139</v>
      </c>
      <c r="H421" s="586">
        <v>49.017857142857139</v>
      </c>
      <c r="J421" s="210"/>
    </row>
    <row r="422" spans="1:10" ht="45">
      <c r="A422" s="89">
        <v>414</v>
      </c>
      <c r="B422" s="585" t="s">
        <v>1499</v>
      </c>
      <c r="C422" s="585" t="s">
        <v>2020</v>
      </c>
      <c r="D422" s="585" t="s">
        <v>2336</v>
      </c>
      <c r="E422" s="585" t="s">
        <v>1453</v>
      </c>
      <c r="F422" s="585" t="s">
        <v>1454</v>
      </c>
      <c r="G422" s="586">
        <v>50</v>
      </c>
      <c r="H422" s="586">
        <v>50</v>
      </c>
      <c r="J422" s="210"/>
    </row>
    <row r="423" spans="1:10" ht="45">
      <c r="A423" s="89">
        <v>415</v>
      </c>
      <c r="B423" s="585" t="s">
        <v>2337</v>
      </c>
      <c r="C423" s="585" t="s">
        <v>2200</v>
      </c>
      <c r="D423" s="585" t="s">
        <v>2338</v>
      </c>
      <c r="E423" s="585" t="s">
        <v>1453</v>
      </c>
      <c r="F423" s="585" t="s">
        <v>1454</v>
      </c>
      <c r="G423" s="586">
        <v>49.017857142857139</v>
      </c>
      <c r="H423" s="586">
        <v>49.017857142857139</v>
      </c>
      <c r="J423" s="210"/>
    </row>
    <row r="424" spans="1:10" ht="45">
      <c r="A424" s="89">
        <v>416</v>
      </c>
      <c r="B424" s="585" t="s">
        <v>1585</v>
      </c>
      <c r="C424" s="585" t="s">
        <v>2339</v>
      </c>
      <c r="D424" s="585" t="s">
        <v>2340</v>
      </c>
      <c r="E424" s="585" t="s">
        <v>1453</v>
      </c>
      <c r="F424" s="585" t="s">
        <v>1454</v>
      </c>
      <c r="G424" s="586">
        <v>50</v>
      </c>
      <c r="H424" s="586">
        <v>50</v>
      </c>
      <c r="J424" s="210"/>
    </row>
    <row r="425" spans="1:10" ht="45">
      <c r="A425" s="89">
        <v>417</v>
      </c>
      <c r="B425" s="585" t="s">
        <v>2151</v>
      </c>
      <c r="C425" s="585" t="s">
        <v>2222</v>
      </c>
      <c r="D425" s="585" t="s">
        <v>2341</v>
      </c>
      <c r="E425" s="585" t="s">
        <v>1453</v>
      </c>
      <c r="F425" s="585" t="s">
        <v>1454</v>
      </c>
      <c r="G425" s="586">
        <v>49.017857142857139</v>
      </c>
      <c r="H425" s="586">
        <v>49.017857142857139</v>
      </c>
      <c r="J425" s="210"/>
    </row>
    <row r="426" spans="1:10" ht="45">
      <c r="A426" s="89">
        <v>418</v>
      </c>
      <c r="B426" s="585" t="s">
        <v>1303</v>
      </c>
      <c r="C426" s="585" t="s">
        <v>1710</v>
      </c>
      <c r="D426" s="585" t="s">
        <v>2342</v>
      </c>
      <c r="E426" s="585" t="s">
        <v>1453</v>
      </c>
      <c r="F426" s="585" t="s">
        <v>1454</v>
      </c>
      <c r="G426" s="586">
        <v>49.017857142857139</v>
      </c>
      <c r="H426" s="586">
        <v>49.017857142857139</v>
      </c>
      <c r="J426" s="210"/>
    </row>
    <row r="427" spans="1:10" ht="45">
      <c r="A427" s="89">
        <v>419</v>
      </c>
      <c r="B427" s="585" t="s">
        <v>2164</v>
      </c>
      <c r="C427" s="585" t="s">
        <v>2322</v>
      </c>
      <c r="D427" s="585" t="s">
        <v>2343</v>
      </c>
      <c r="E427" s="585" t="s">
        <v>1453</v>
      </c>
      <c r="F427" s="585" t="s">
        <v>1454</v>
      </c>
      <c r="G427" s="586">
        <v>50</v>
      </c>
      <c r="H427" s="586">
        <v>50</v>
      </c>
      <c r="J427" s="210"/>
    </row>
    <row r="428" spans="1:10" ht="45">
      <c r="A428" s="89">
        <v>420</v>
      </c>
      <c r="B428" s="585" t="s">
        <v>2344</v>
      </c>
      <c r="C428" s="585" t="s">
        <v>2135</v>
      </c>
      <c r="D428" s="585" t="s">
        <v>2345</v>
      </c>
      <c r="E428" s="585" t="s">
        <v>1453</v>
      </c>
      <c r="F428" s="585" t="s">
        <v>1454</v>
      </c>
      <c r="G428" s="586">
        <v>49.017857142857139</v>
      </c>
      <c r="H428" s="586">
        <v>49.017857142857139</v>
      </c>
      <c r="J428" s="210"/>
    </row>
    <row r="429" spans="1:10" ht="45">
      <c r="A429" s="89">
        <v>421</v>
      </c>
      <c r="B429" s="585" t="s">
        <v>2346</v>
      </c>
      <c r="C429" s="585" t="s">
        <v>2135</v>
      </c>
      <c r="D429" s="585" t="s">
        <v>2347</v>
      </c>
      <c r="E429" s="585" t="s">
        <v>1453</v>
      </c>
      <c r="F429" s="585" t="s">
        <v>1454</v>
      </c>
      <c r="G429" s="586">
        <v>49.017857142857139</v>
      </c>
      <c r="H429" s="586">
        <v>49.017857142857139</v>
      </c>
      <c r="J429" s="210"/>
    </row>
    <row r="430" spans="1:10" ht="45">
      <c r="A430" s="89">
        <v>422</v>
      </c>
      <c r="B430" s="585" t="s">
        <v>2054</v>
      </c>
      <c r="C430" s="585" t="s">
        <v>2234</v>
      </c>
      <c r="D430" s="585" t="s">
        <v>2348</v>
      </c>
      <c r="E430" s="585" t="s">
        <v>1453</v>
      </c>
      <c r="F430" s="585" t="s">
        <v>1454</v>
      </c>
      <c r="G430" s="586">
        <v>49.017857142857139</v>
      </c>
      <c r="H430" s="586">
        <v>49.017857142857139</v>
      </c>
      <c r="J430" s="210"/>
    </row>
    <row r="431" spans="1:10" ht="45">
      <c r="A431" s="89">
        <v>423</v>
      </c>
      <c r="B431" s="585" t="s">
        <v>2349</v>
      </c>
      <c r="C431" s="585" t="s">
        <v>1986</v>
      </c>
      <c r="D431" s="585" t="s">
        <v>2350</v>
      </c>
      <c r="E431" s="585" t="s">
        <v>1453</v>
      </c>
      <c r="F431" s="585" t="s">
        <v>1454</v>
      </c>
      <c r="G431" s="586">
        <v>49.017857142857139</v>
      </c>
      <c r="H431" s="586">
        <v>49.017857142857139</v>
      </c>
      <c r="J431" s="210"/>
    </row>
    <row r="432" spans="1:10" ht="45">
      <c r="A432" s="89">
        <v>424</v>
      </c>
      <c r="B432" s="585" t="s">
        <v>2309</v>
      </c>
      <c r="C432" s="585" t="s">
        <v>2005</v>
      </c>
      <c r="D432" s="585" t="s">
        <v>2351</v>
      </c>
      <c r="E432" s="585" t="s">
        <v>1453</v>
      </c>
      <c r="F432" s="585" t="s">
        <v>1454</v>
      </c>
      <c r="G432" s="586">
        <v>49.017857142857139</v>
      </c>
      <c r="H432" s="586">
        <v>49.017857142857139</v>
      </c>
      <c r="J432" s="210"/>
    </row>
    <row r="433" spans="1:10" ht="45">
      <c r="A433" s="89">
        <v>425</v>
      </c>
      <c r="B433" s="585" t="s">
        <v>1265</v>
      </c>
      <c r="C433" s="585" t="s">
        <v>2352</v>
      </c>
      <c r="D433" s="585" t="s">
        <v>2353</v>
      </c>
      <c r="E433" s="585" t="s">
        <v>1453</v>
      </c>
      <c r="F433" s="585" t="s">
        <v>1454</v>
      </c>
      <c r="G433" s="586">
        <v>50</v>
      </c>
      <c r="H433" s="586">
        <v>50</v>
      </c>
      <c r="J433" s="210"/>
    </row>
    <row r="434" spans="1:10" ht="45">
      <c r="A434" s="89">
        <v>426</v>
      </c>
      <c r="B434" s="585" t="s">
        <v>1593</v>
      </c>
      <c r="C434" s="585" t="s">
        <v>1986</v>
      </c>
      <c r="D434" s="585" t="s">
        <v>2354</v>
      </c>
      <c r="E434" s="585" t="s">
        <v>1453</v>
      </c>
      <c r="F434" s="585" t="s">
        <v>1454</v>
      </c>
      <c r="G434" s="586">
        <v>49.017857142857139</v>
      </c>
      <c r="H434" s="586">
        <v>49.017857142857139</v>
      </c>
      <c r="J434" s="210"/>
    </row>
    <row r="435" spans="1:10" ht="45">
      <c r="A435" s="89">
        <v>427</v>
      </c>
      <c r="B435" s="585" t="s">
        <v>2355</v>
      </c>
      <c r="C435" s="585" t="s">
        <v>1986</v>
      </c>
      <c r="D435" s="585" t="s">
        <v>2356</v>
      </c>
      <c r="E435" s="585" t="s">
        <v>1453</v>
      </c>
      <c r="F435" s="585" t="s">
        <v>1454</v>
      </c>
      <c r="G435" s="586">
        <v>49.017857142857139</v>
      </c>
      <c r="H435" s="586">
        <v>49.017857142857139</v>
      </c>
      <c r="J435" s="210"/>
    </row>
    <row r="436" spans="1:10" ht="45">
      <c r="A436" s="89">
        <v>428</v>
      </c>
      <c r="B436" s="585" t="s">
        <v>1585</v>
      </c>
      <c r="C436" s="585" t="s">
        <v>2357</v>
      </c>
      <c r="D436" s="585" t="s">
        <v>2358</v>
      </c>
      <c r="E436" s="585" t="s">
        <v>1453</v>
      </c>
      <c r="F436" s="585" t="s">
        <v>1454</v>
      </c>
      <c r="G436" s="586">
        <v>50</v>
      </c>
      <c r="H436" s="586">
        <v>50</v>
      </c>
      <c r="J436" s="210"/>
    </row>
    <row r="437" spans="1:10" ht="45">
      <c r="A437" s="89">
        <v>429</v>
      </c>
      <c r="B437" s="585" t="s">
        <v>2086</v>
      </c>
      <c r="C437" s="585" t="s">
        <v>2357</v>
      </c>
      <c r="D437" s="585" t="s">
        <v>2359</v>
      </c>
      <c r="E437" s="585" t="s">
        <v>1453</v>
      </c>
      <c r="F437" s="585" t="s">
        <v>1454</v>
      </c>
      <c r="G437" s="586">
        <v>50</v>
      </c>
      <c r="H437" s="586">
        <v>50</v>
      </c>
      <c r="J437" s="210"/>
    </row>
    <row r="438" spans="1:10" ht="45">
      <c r="A438" s="89">
        <v>430</v>
      </c>
      <c r="B438" s="585" t="s">
        <v>2360</v>
      </c>
      <c r="C438" s="585" t="s">
        <v>2043</v>
      </c>
      <c r="D438" s="585" t="s">
        <v>2361</v>
      </c>
      <c r="E438" s="585" t="s">
        <v>1453</v>
      </c>
      <c r="F438" s="585" t="s">
        <v>1454</v>
      </c>
      <c r="G438" s="586">
        <v>49.017857142857139</v>
      </c>
      <c r="H438" s="586">
        <v>49.017857142857139</v>
      </c>
      <c r="J438" s="210"/>
    </row>
    <row r="439" spans="1:10" ht="45">
      <c r="A439" s="89">
        <v>431</v>
      </c>
      <c r="B439" s="585" t="s">
        <v>1523</v>
      </c>
      <c r="C439" s="585" t="s">
        <v>2200</v>
      </c>
      <c r="D439" s="585" t="s">
        <v>2362</v>
      </c>
      <c r="E439" s="585" t="s">
        <v>1453</v>
      </c>
      <c r="F439" s="585" t="s">
        <v>1454</v>
      </c>
      <c r="G439" s="586">
        <v>49.017857142857139</v>
      </c>
      <c r="H439" s="586">
        <v>49.017857142857139</v>
      </c>
      <c r="J439" s="210"/>
    </row>
    <row r="440" spans="1:10" ht="45">
      <c r="A440" s="89">
        <v>432</v>
      </c>
      <c r="B440" s="585" t="s">
        <v>2363</v>
      </c>
      <c r="C440" s="585" t="s">
        <v>2364</v>
      </c>
      <c r="D440" s="585" t="s">
        <v>2365</v>
      </c>
      <c r="E440" s="585" t="s">
        <v>1453</v>
      </c>
      <c r="F440" s="585" t="s">
        <v>1454</v>
      </c>
      <c r="G440" s="586">
        <v>49.017857142857139</v>
      </c>
      <c r="H440" s="586">
        <v>49.017857142857139</v>
      </c>
      <c r="J440" s="210"/>
    </row>
    <row r="441" spans="1:10" ht="45">
      <c r="A441" s="89">
        <v>433</v>
      </c>
      <c r="B441" s="585" t="s">
        <v>2366</v>
      </c>
      <c r="C441" s="585" t="s">
        <v>2098</v>
      </c>
      <c r="D441" s="585" t="s">
        <v>2367</v>
      </c>
      <c r="E441" s="585" t="s">
        <v>1453</v>
      </c>
      <c r="F441" s="585" t="s">
        <v>1454</v>
      </c>
      <c r="G441" s="586">
        <v>49.017857142857139</v>
      </c>
      <c r="H441" s="586">
        <v>49.017857142857139</v>
      </c>
      <c r="J441" s="210"/>
    </row>
    <row r="442" spans="1:10" ht="45">
      <c r="A442" s="89">
        <v>434</v>
      </c>
      <c r="B442" s="585" t="s">
        <v>1503</v>
      </c>
      <c r="C442" s="585" t="s">
        <v>2368</v>
      </c>
      <c r="D442" s="585" t="s">
        <v>2369</v>
      </c>
      <c r="E442" s="585" t="s">
        <v>1453</v>
      </c>
      <c r="F442" s="585" t="s">
        <v>1454</v>
      </c>
      <c r="G442" s="586">
        <v>50</v>
      </c>
      <c r="H442" s="586">
        <v>50</v>
      </c>
      <c r="J442" s="210"/>
    </row>
    <row r="443" spans="1:10" ht="45">
      <c r="A443" s="89">
        <v>435</v>
      </c>
      <c r="B443" s="585" t="s">
        <v>2370</v>
      </c>
      <c r="C443" s="585" t="s">
        <v>2257</v>
      </c>
      <c r="D443" s="585" t="s">
        <v>2371</v>
      </c>
      <c r="E443" s="585" t="s">
        <v>1453</v>
      </c>
      <c r="F443" s="585" t="s">
        <v>1454</v>
      </c>
      <c r="G443" s="586">
        <v>49.017857142857139</v>
      </c>
      <c r="H443" s="586">
        <v>49.017857142857139</v>
      </c>
      <c r="J443" s="210"/>
    </row>
    <row r="444" spans="1:10" ht="45">
      <c r="A444" s="89">
        <v>436</v>
      </c>
      <c r="B444" s="585" t="s">
        <v>2372</v>
      </c>
      <c r="C444" s="585" t="s">
        <v>1986</v>
      </c>
      <c r="D444" s="585" t="s">
        <v>2373</v>
      </c>
      <c r="E444" s="585" t="s">
        <v>1453</v>
      </c>
      <c r="F444" s="585" t="s">
        <v>1454</v>
      </c>
      <c r="G444" s="586">
        <v>50</v>
      </c>
      <c r="H444" s="586">
        <v>50</v>
      </c>
      <c r="J444" s="210"/>
    </row>
    <row r="445" spans="1:10" ht="45">
      <c r="A445" s="89">
        <v>437</v>
      </c>
      <c r="B445" s="585" t="s">
        <v>2374</v>
      </c>
      <c r="C445" s="585" t="s">
        <v>2375</v>
      </c>
      <c r="D445" s="585" t="s">
        <v>2376</v>
      </c>
      <c r="E445" s="585" t="s">
        <v>1453</v>
      </c>
      <c r="F445" s="585" t="s">
        <v>1454</v>
      </c>
      <c r="G445" s="586">
        <v>50</v>
      </c>
      <c r="H445" s="586">
        <v>50</v>
      </c>
      <c r="J445" s="210"/>
    </row>
    <row r="446" spans="1:10" ht="45">
      <c r="A446" s="89">
        <v>438</v>
      </c>
      <c r="B446" s="585" t="s">
        <v>1988</v>
      </c>
      <c r="C446" s="585" t="s">
        <v>2377</v>
      </c>
      <c r="D446" s="585" t="s">
        <v>2378</v>
      </c>
      <c r="E446" s="585" t="s">
        <v>1453</v>
      </c>
      <c r="F446" s="585" t="s">
        <v>1454</v>
      </c>
      <c r="G446" s="586">
        <v>49.017857142857139</v>
      </c>
      <c r="H446" s="586">
        <v>49.017857142857139</v>
      </c>
      <c r="J446" s="210"/>
    </row>
    <row r="447" spans="1:10" ht="45">
      <c r="A447" s="89">
        <v>439</v>
      </c>
      <c r="B447" s="585" t="s">
        <v>1972</v>
      </c>
      <c r="C447" s="585" t="s">
        <v>1959</v>
      </c>
      <c r="D447" s="585" t="s">
        <v>2379</v>
      </c>
      <c r="E447" s="585" t="s">
        <v>1453</v>
      </c>
      <c r="F447" s="585" t="s">
        <v>1454</v>
      </c>
      <c r="G447" s="586">
        <v>50</v>
      </c>
      <c r="H447" s="586">
        <v>50</v>
      </c>
      <c r="J447" s="210"/>
    </row>
    <row r="448" spans="1:10" ht="45">
      <c r="A448" s="89">
        <v>440</v>
      </c>
      <c r="B448" s="585" t="s">
        <v>2074</v>
      </c>
      <c r="C448" s="585" t="s">
        <v>2380</v>
      </c>
      <c r="D448" s="585" t="s">
        <v>2381</v>
      </c>
      <c r="E448" s="585" t="s">
        <v>1453</v>
      </c>
      <c r="F448" s="585" t="s">
        <v>1454</v>
      </c>
      <c r="G448" s="586">
        <v>50</v>
      </c>
      <c r="H448" s="586">
        <v>50</v>
      </c>
      <c r="J448" s="210"/>
    </row>
    <row r="449" spans="1:10" ht="45">
      <c r="A449" s="89">
        <v>441</v>
      </c>
      <c r="B449" s="585" t="s">
        <v>1934</v>
      </c>
      <c r="C449" s="585" t="s">
        <v>1492</v>
      </c>
      <c r="D449" s="585" t="s">
        <v>2382</v>
      </c>
      <c r="E449" s="585" t="s">
        <v>1453</v>
      </c>
      <c r="F449" s="585" t="s">
        <v>1454</v>
      </c>
      <c r="G449" s="586">
        <v>49.017857142857139</v>
      </c>
      <c r="H449" s="586">
        <v>49.017857142857139</v>
      </c>
      <c r="J449" s="210"/>
    </row>
    <row r="450" spans="1:10" ht="45">
      <c r="A450" s="89">
        <v>442</v>
      </c>
      <c r="B450" s="585" t="s">
        <v>2383</v>
      </c>
      <c r="C450" s="585" t="s">
        <v>2364</v>
      </c>
      <c r="D450" s="585" t="s">
        <v>2384</v>
      </c>
      <c r="E450" s="585" t="s">
        <v>1453</v>
      </c>
      <c r="F450" s="585" t="s">
        <v>1454</v>
      </c>
      <c r="G450" s="586">
        <v>49.017857142857139</v>
      </c>
      <c r="H450" s="586">
        <v>49.017857142857139</v>
      </c>
      <c r="J450" s="210"/>
    </row>
    <row r="451" spans="1:10" ht="45">
      <c r="A451" s="89">
        <v>443</v>
      </c>
      <c r="B451" s="585" t="s">
        <v>2385</v>
      </c>
      <c r="C451" s="585" t="s">
        <v>2257</v>
      </c>
      <c r="D451" s="585" t="s">
        <v>2386</v>
      </c>
      <c r="E451" s="585" t="s">
        <v>1453</v>
      </c>
      <c r="F451" s="585" t="s">
        <v>1454</v>
      </c>
      <c r="G451" s="586">
        <v>49.017857142857139</v>
      </c>
      <c r="H451" s="586">
        <v>49.017857142857139</v>
      </c>
      <c r="J451" s="210"/>
    </row>
    <row r="452" spans="1:10" ht="45">
      <c r="A452" s="89">
        <v>444</v>
      </c>
      <c r="B452" s="585" t="s">
        <v>1503</v>
      </c>
      <c r="C452" s="585" t="s">
        <v>2291</v>
      </c>
      <c r="D452" s="585" t="s">
        <v>2387</v>
      </c>
      <c r="E452" s="585" t="s">
        <v>1453</v>
      </c>
      <c r="F452" s="585" t="s">
        <v>1454</v>
      </c>
      <c r="G452" s="586">
        <v>49.017857142857139</v>
      </c>
      <c r="H452" s="586">
        <v>49.017857142857139</v>
      </c>
      <c r="J452" s="210"/>
    </row>
    <row r="453" spans="1:10" ht="45">
      <c r="A453" s="89">
        <v>445</v>
      </c>
      <c r="B453" s="585" t="s">
        <v>1468</v>
      </c>
      <c r="C453" s="585" t="s">
        <v>2291</v>
      </c>
      <c r="D453" s="585" t="s">
        <v>2388</v>
      </c>
      <c r="E453" s="585" t="s">
        <v>1453</v>
      </c>
      <c r="F453" s="585" t="s">
        <v>1454</v>
      </c>
      <c r="G453" s="586">
        <v>49.017857142857139</v>
      </c>
      <c r="H453" s="586">
        <v>49.017857142857139</v>
      </c>
      <c r="J453" s="210"/>
    </row>
    <row r="454" spans="1:10" ht="45">
      <c r="A454" s="89">
        <v>446</v>
      </c>
      <c r="B454" s="585" t="s">
        <v>1285</v>
      </c>
      <c r="C454" s="585" t="s">
        <v>2389</v>
      </c>
      <c r="D454" s="585" t="s">
        <v>2390</v>
      </c>
      <c r="E454" s="585" t="s">
        <v>1453</v>
      </c>
      <c r="F454" s="585" t="s">
        <v>1454</v>
      </c>
      <c r="G454" s="586">
        <v>49.017857142857139</v>
      </c>
      <c r="H454" s="586">
        <v>49.017857142857139</v>
      </c>
      <c r="J454" s="210"/>
    </row>
    <row r="455" spans="1:10" ht="45">
      <c r="A455" s="89">
        <v>447</v>
      </c>
      <c r="B455" s="585" t="s">
        <v>2116</v>
      </c>
      <c r="C455" s="585" t="s">
        <v>2391</v>
      </c>
      <c r="D455" s="585" t="s">
        <v>2392</v>
      </c>
      <c r="E455" s="585" t="s">
        <v>1453</v>
      </c>
      <c r="F455" s="585" t="s">
        <v>1454</v>
      </c>
      <c r="G455" s="586">
        <v>49.017857142857139</v>
      </c>
      <c r="H455" s="586">
        <v>49.017857142857139</v>
      </c>
      <c r="J455" s="210"/>
    </row>
    <row r="456" spans="1:10" ht="45">
      <c r="A456" s="89">
        <v>448</v>
      </c>
      <c r="B456" s="585" t="s">
        <v>2393</v>
      </c>
      <c r="C456" s="585" t="s">
        <v>1325</v>
      </c>
      <c r="D456" s="585" t="s">
        <v>2394</v>
      </c>
      <c r="E456" s="585" t="s">
        <v>1453</v>
      </c>
      <c r="F456" s="585" t="s">
        <v>1454</v>
      </c>
      <c r="G456" s="586">
        <v>50</v>
      </c>
      <c r="H456" s="586">
        <v>50</v>
      </c>
      <c r="J456" s="210"/>
    </row>
    <row r="457" spans="1:10" ht="45">
      <c r="A457" s="89">
        <v>449</v>
      </c>
      <c r="B457" s="585" t="s">
        <v>2395</v>
      </c>
      <c r="C457" s="585" t="s">
        <v>2249</v>
      </c>
      <c r="D457" s="585" t="s">
        <v>2396</v>
      </c>
      <c r="E457" s="585" t="s">
        <v>1453</v>
      </c>
      <c r="F457" s="585" t="s">
        <v>1454</v>
      </c>
      <c r="G457" s="586">
        <v>48.03</v>
      </c>
      <c r="H457" s="586">
        <v>48.03</v>
      </c>
      <c r="J457" s="210"/>
    </row>
    <row r="458" spans="1:10" ht="45">
      <c r="A458" s="89">
        <v>450</v>
      </c>
      <c r="B458" s="585" t="s">
        <v>2397</v>
      </c>
      <c r="C458" s="585" t="s">
        <v>2398</v>
      </c>
      <c r="D458" s="585" t="s">
        <v>2399</v>
      </c>
      <c r="E458" s="585" t="s">
        <v>1453</v>
      </c>
      <c r="F458" s="585" t="s">
        <v>1454</v>
      </c>
      <c r="G458" s="586">
        <v>49.017857142857139</v>
      </c>
      <c r="H458" s="586">
        <v>49.017857142857139</v>
      </c>
      <c r="J458" s="210"/>
    </row>
    <row r="459" spans="1:10" ht="45">
      <c r="A459" s="89">
        <v>451</v>
      </c>
      <c r="B459" s="585" t="s">
        <v>2155</v>
      </c>
      <c r="C459" s="585" t="s">
        <v>2089</v>
      </c>
      <c r="D459" s="585" t="s">
        <v>2400</v>
      </c>
      <c r="E459" s="585" t="s">
        <v>1453</v>
      </c>
      <c r="F459" s="585" t="s">
        <v>1454</v>
      </c>
      <c r="G459" s="586">
        <v>49.017857142857139</v>
      </c>
      <c r="H459" s="586">
        <v>49.017857142857139</v>
      </c>
      <c r="J459" s="210"/>
    </row>
    <row r="460" spans="1:10" ht="45">
      <c r="A460" s="89">
        <v>452</v>
      </c>
      <c r="B460" s="585" t="s">
        <v>1523</v>
      </c>
      <c r="C460" s="585" t="s">
        <v>2234</v>
      </c>
      <c r="D460" s="585" t="s">
        <v>2401</v>
      </c>
      <c r="E460" s="585" t="s">
        <v>1453</v>
      </c>
      <c r="F460" s="585" t="s">
        <v>1454</v>
      </c>
      <c r="G460" s="586">
        <v>49.017857142857139</v>
      </c>
      <c r="H460" s="586">
        <v>49.017857142857139</v>
      </c>
      <c r="J460" s="210"/>
    </row>
    <row r="461" spans="1:10" ht="45">
      <c r="A461" s="89">
        <v>453</v>
      </c>
      <c r="B461" s="585" t="s">
        <v>2132</v>
      </c>
      <c r="C461" s="585" t="s">
        <v>2402</v>
      </c>
      <c r="D461" s="585" t="s">
        <v>2403</v>
      </c>
      <c r="E461" s="585" t="s">
        <v>1453</v>
      </c>
      <c r="F461" s="585" t="s">
        <v>1454</v>
      </c>
      <c r="G461" s="586">
        <v>50</v>
      </c>
      <c r="H461" s="586">
        <v>50</v>
      </c>
      <c r="J461" s="210"/>
    </row>
    <row r="462" spans="1:10" ht="45">
      <c r="A462" s="89">
        <v>454</v>
      </c>
      <c r="B462" s="585" t="s">
        <v>2404</v>
      </c>
      <c r="C462" s="585" t="s">
        <v>1986</v>
      </c>
      <c r="D462" s="585" t="s">
        <v>2405</v>
      </c>
      <c r="E462" s="585" t="s">
        <v>1453</v>
      </c>
      <c r="F462" s="585" t="s">
        <v>1454</v>
      </c>
      <c r="G462" s="586">
        <v>49.017857142857139</v>
      </c>
      <c r="H462" s="586">
        <v>49.017857142857139</v>
      </c>
      <c r="J462" s="210"/>
    </row>
    <row r="463" spans="1:10" ht="45">
      <c r="A463" s="89">
        <v>455</v>
      </c>
      <c r="B463" s="585" t="s">
        <v>2406</v>
      </c>
      <c r="C463" s="585" t="s">
        <v>1986</v>
      </c>
      <c r="D463" s="585" t="s">
        <v>2407</v>
      </c>
      <c r="E463" s="585" t="s">
        <v>1453</v>
      </c>
      <c r="F463" s="585" t="s">
        <v>1454</v>
      </c>
      <c r="G463" s="586">
        <v>49.017857142857139</v>
      </c>
      <c r="H463" s="586">
        <v>49.017857142857139</v>
      </c>
      <c r="J463" s="210"/>
    </row>
    <row r="464" spans="1:10" ht="45">
      <c r="A464" s="89">
        <v>456</v>
      </c>
      <c r="B464" s="585" t="s">
        <v>2408</v>
      </c>
      <c r="C464" s="585" t="s">
        <v>2409</v>
      </c>
      <c r="D464" s="585" t="s">
        <v>2410</v>
      </c>
      <c r="E464" s="585" t="s">
        <v>1453</v>
      </c>
      <c r="F464" s="585" t="s">
        <v>1454</v>
      </c>
      <c r="G464" s="586">
        <v>49.017857142857139</v>
      </c>
      <c r="H464" s="586">
        <v>49.017857142857139</v>
      </c>
      <c r="J464" s="210"/>
    </row>
    <row r="465" spans="1:10" ht="45">
      <c r="A465" s="89">
        <v>457</v>
      </c>
      <c r="B465" s="585" t="s">
        <v>2370</v>
      </c>
      <c r="C465" s="585" t="s">
        <v>2218</v>
      </c>
      <c r="D465" s="585" t="s">
        <v>2411</v>
      </c>
      <c r="E465" s="585" t="s">
        <v>1453</v>
      </c>
      <c r="F465" s="585" t="s">
        <v>1454</v>
      </c>
      <c r="G465" s="586">
        <v>49.017857142857139</v>
      </c>
      <c r="H465" s="586">
        <v>49.017857142857139</v>
      </c>
      <c r="J465" s="210"/>
    </row>
    <row r="466" spans="1:10" ht="45">
      <c r="A466" s="89">
        <v>458</v>
      </c>
      <c r="B466" s="585" t="s">
        <v>1822</v>
      </c>
      <c r="C466" s="585" t="s">
        <v>2412</v>
      </c>
      <c r="D466" s="585" t="s">
        <v>2413</v>
      </c>
      <c r="E466" s="585" t="s">
        <v>1453</v>
      </c>
      <c r="F466" s="585" t="s">
        <v>1454</v>
      </c>
      <c r="G466" s="586">
        <v>49.017857142857139</v>
      </c>
      <c r="H466" s="586">
        <v>49.017857142857139</v>
      </c>
      <c r="J466" s="210"/>
    </row>
    <row r="467" spans="1:10" ht="45">
      <c r="A467" s="89">
        <v>459</v>
      </c>
      <c r="B467" s="585" t="s">
        <v>2414</v>
      </c>
      <c r="C467" s="585" t="s">
        <v>2415</v>
      </c>
      <c r="D467" s="585" t="s">
        <v>2416</v>
      </c>
      <c r="E467" s="585" t="s">
        <v>1453</v>
      </c>
      <c r="F467" s="585" t="s">
        <v>1454</v>
      </c>
      <c r="G467" s="586">
        <v>49.017857142857139</v>
      </c>
      <c r="H467" s="586">
        <v>49.017857142857139</v>
      </c>
      <c r="J467" s="210"/>
    </row>
    <row r="468" spans="1:10" ht="45">
      <c r="A468" s="89">
        <v>460</v>
      </c>
      <c r="B468" s="585" t="s">
        <v>2417</v>
      </c>
      <c r="C468" s="585" t="s">
        <v>2418</v>
      </c>
      <c r="D468" s="585" t="s">
        <v>2419</v>
      </c>
      <c r="E468" s="585" t="s">
        <v>1453</v>
      </c>
      <c r="F468" s="585" t="s">
        <v>1454</v>
      </c>
      <c r="G468" s="586">
        <v>75</v>
      </c>
      <c r="H468" s="586">
        <v>75</v>
      </c>
      <c r="J468" s="210"/>
    </row>
    <row r="469" spans="1:10" ht="45">
      <c r="A469" s="89">
        <v>461</v>
      </c>
      <c r="B469" s="585" t="s">
        <v>1855</v>
      </c>
      <c r="C469" s="585" t="s">
        <v>2420</v>
      </c>
      <c r="D469" s="585">
        <v>41001029020</v>
      </c>
      <c r="E469" s="585" t="s">
        <v>1453</v>
      </c>
      <c r="F469" s="585" t="s">
        <v>1454</v>
      </c>
      <c r="G469" s="586">
        <v>73.533163265306129</v>
      </c>
      <c r="H469" s="586">
        <v>73.533163265306129</v>
      </c>
      <c r="J469" s="210"/>
    </row>
    <row r="470" spans="1:10" ht="45">
      <c r="A470" s="89">
        <v>462</v>
      </c>
      <c r="B470" s="585" t="s">
        <v>1972</v>
      </c>
      <c r="C470" s="585" t="s">
        <v>2421</v>
      </c>
      <c r="D470" s="585" t="s">
        <v>2422</v>
      </c>
      <c r="E470" s="585" t="s">
        <v>1453</v>
      </c>
      <c r="F470" s="585" t="s">
        <v>1454</v>
      </c>
      <c r="G470" s="586">
        <v>50</v>
      </c>
      <c r="H470" s="586">
        <v>50</v>
      </c>
      <c r="J470" s="210"/>
    </row>
    <row r="471" spans="1:10" ht="45">
      <c r="A471" s="89">
        <v>463</v>
      </c>
      <c r="B471" s="585" t="s">
        <v>1512</v>
      </c>
      <c r="C471" s="585" t="s">
        <v>2418</v>
      </c>
      <c r="D471" s="585" t="s">
        <v>2423</v>
      </c>
      <c r="E471" s="585" t="s">
        <v>1453</v>
      </c>
      <c r="F471" s="585" t="s">
        <v>1454</v>
      </c>
      <c r="G471" s="586">
        <v>49.017857142857139</v>
      </c>
      <c r="H471" s="586">
        <v>49.017857142857139</v>
      </c>
      <c r="J471" s="210"/>
    </row>
    <row r="472" spans="1:10" ht="45">
      <c r="A472" s="89">
        <v>464</v>
      </c>
      <c r="B472" s="585" t="s">
        <v>1269</v>
      </c>
      <c r="C472" s="585" t="s">
        <v>2424</v>
      </c>
      <c r="D472" s="585" t="s">
        <v>2425</v>
      </c>
      <c r="E472" s="585" t="s">
        <v>1453</v>
      </c>
      <c r="F472" s="585" t="s">
        <v>1454</v>
      </c>
      <c r="G472" s="586">
        <v>49.017857142857139</v>
      </c>
      <c r="H472" s="586">
        <v>49.017857142857139</v>
      </c>
      <c r="J472" s="210"/>
    </row>
    <row r="473" spans="1:10" ht="45">
      <c r="A473" s="89">
        <v>465</v>
      </c>
      <c r="B473" s="585" t="s">
        <v>1273</v>
      </c>
      <c r="C473" s="585" t="s">
        <v>2426</v>
      </c>
      <c r="D473" s="585" t="s">
        <v>2427</v>
      </c>
      <c r="E473" s="585" t="s">
        <v>1453</v>
      </c>
      <c r="F473" s="585" t="s">
        <v>1454</v>
      </c>
      <c r="G473" s="586">
        <v>49.017857142857139</v>
      </c>
      <c r="H473" s="586">
        <v>49.017857142857139</v>
      </c>
      <c r="J473" s="210"/>
    </row>
    <row r="474" spans="1:10" ht="45">
      <c r="A474" s="89">
        <v>466</v>
      </c>
      <c r="B474" s="585" t="s">
        <v>1265</v>
      </c>
      <c r="C474" s="585" t="s">
        <v>2428</v>
      </c>
      <c r="D474" s="585" t="s">
        <v>2429</v>
      </c>
      <c r="E474" s="585" t="s">
        <v>1453</v>
      </c>
      <c r="F474" s="585" t="s">
        <v>1454</v>
      </c>
      <c r="G474" s="586">
        <v>50</v>
      </c>
      <c r="H474" s="586">
        <v>50</v>
      </c>
      <c r="J474" s="210"/>
    </row>
    <row r="475" spans="1:10" ht="45">
      <c r="A475" s="89">
        <v>467</v>
      </c>
      <c r="B475" s="585" t="s">
        <v>1468</v>
      </c>
      <c r="C475" s="585" t="s">
        <v>1325</v>
      </c>
      <c r="D475" s="585" t="s">
        <v>2430</v>
      </c>
      <c r="E475" s="585" t="s">
        <v>1453</v>
      </c>
      <c r="F475" s="585" t="s">
        <v>1454</v>
      </c>
      <c r="G475" s="586">
        <v>50</v>
      </c>
      <c r="H475" s="586">
        <v>50</v>
      </c>
      <c r="J475" s="210"/>
    </row>
    <row r="476" spans="1:10" ht="45">
      <c r="A476" s="89">
        <v>468</v>
      </c>
      <c r="B476" s="585" t="s">
        <v>2164</v>
      </c>
      <c r="C476" s="585" t="s">
        <v>2431</v>
      </c>
      <c r="D476" s="585" t="s">
        <v>2432</v>
      </c>
      <c r="E476" s="585" t="s">
        <v>1453</v>
      </c>
      <c r="F476" s="585" t="s">
        <v>1454</v>
      </c>
      <c r="G476" s="586">
        <v>50</v>
      </c>
      <c r="H476" s="586">
        <v>50</v>
      </c>
      <c r="J476" s="210"/>
    </row>
    <row r="477" spans="1:10" ht="45">
      <c r="A477" s="89">
        <v>469</v>
      </c>
      <c r="B477" s="585" t="s">
        <v>2203</v>
      </c>
      <c r="C477" s="585" t="s">
        <v>2433</v>
      </c>
      <c r="D477" s="585" t="s">
        <v>2434</v>
      </c>
      <c r="E477" s="585" t="s">
        <v>1453</v>
      </c>
      <c r="F477" s="585" t="s">
        <v>1454</v>
      </c>
      <c r="G477" s="586">
        <v>50</v>
      </c>
      <c r="H477" s="586">
        <v>50</v>
      </c>
      <c r="J477" s="210"/>
    </row>
    <row r="478" spans="1:10" ht="45">
      <c r="A478" s="89">
        <v>470</v>
      </c>
      <c r="B478" s="585" t="s">
        <v>1477</v>
      </c>
      <c r="C478" s="585" t="s">
        <v>2435</v>
      </c>
      <c r="D478" s="585" t="s">
        <v>2436</v>
      </c>
      <c r="E478" s="585" t="s">
        <v>1453</v>
      </c>
      <c r="F478" s="585" t="s">
        <v>1454</v>
      </c>
      <c r="G478" s="586">
        <v>73.533163265306129</v>
      </c>
      <c r="H478" s="586">
        <v>73.533163265306129</v>
      </c>
      <c r="J478" s="210"/>
    </row>
    <row r="479" spans="1:10" ht="45">
      <c r="A479" s="89">
        <v>471</v>
      </c>
      <c r="B479" s="585" t="s">
        <v>1523</v>
      </c>
      <c r="C479" s="585" t="s">
        <v>2437</v>
      </c>
      <c r="D479" s="585" t="s">
        <v>2438</v>
      </c>
      <c r="E479" s="585" t="s">
        <v>1453</v>
      </c>
      <c r="F479" s="585" t="s">
        <v>1454</v>
      </c>
      <c r="G479" s="586">
        <v>73.533163265306129</v>
      </c>
      <c r="H479" s="586">
        <v>73.533163265306129</v>
      </c>
      <c r="J479" s="210"/>
    </row>
    <row r="480" spans="1:10" ht="45">
      <c r="A480" s="89">
        <v>472</v>
      </c>
      <c r="B480" s="585" t="s">
        <v>1565</v>
      </c>
      <c r="C480" s="585" t="s">
        <v>2439</v>
      </c>
      <c r="D480" s="585" t="s">
        <v>2440</v>
      </c>
      <c r="E480" s="585" t="s">
        <v>1453</v>
      </c>
      <c r="F480" s="585" t="s">
        <v>1454</v>
      </c>
      <c r="G480" s="586">
        <v>50</v>
      </c>
      <c r="H480" s="586">
        <v>50</v>
      </c>
      <c r="J480" s="210"/>
    </row>
    <row r="481" spans="1:10" ht="45">
      <c r="A481" s="89">
        <v>473</v>
      </c>
      <c r="B481" s="585" t="s">
        <v>2441</v>
      </c>
      <c r="C481" s="585" t="s">
        <v>2442</v>
      </c>
      <c r="D481" s="585">
        <v>53001057510</v>
      </c>
      <c r="E481" s="585" t="s">
        <v>1453</v>
      </c>
      <c r="F481" s="585" t="s">
        <v>1454</v>
      </c>
      <c r="G481" s="586">
        <v>49.017857142857139</v>
      </c>
      <c r="H481" s="586">
        <v>49.017857142857139</v>
      </c>
      <c r="J481" s="210"/>
    </row>
    <row r="482" spans="1:10" ht="45">
      <c r="A482" s="89">
        <v>474</v>
      </c>
      <c r="B482" s="585" t="s">
        <v>1512</v>
      </c>
      <c r="C482" s="585" t="s">
        <v>2443</v>
      </c>
      <c r="D482" s="585" t="s">
        <v>2444</v>
      </c>
      <c r="E482" s="585" t="s">
        <v>1453</v>
      </c>
      <c r="F482" s="585" t="s">
        <v>1454</v>
      </c>
      <c r="G482" s="586">
        <v>49.017857142857139</v>
      </c>
      <c r="H482" s="586">
        <v>49.017857142857139</v>
      </c>
      <c r="J482" s="210"/>
    </row>
    <row r="483" spans="1:10" ht="45">
      <c r="A483" s="89">
        <v>475</v>
      </c>
      <c r="B483" s="585" t="s">
        <v>2445</v>
      </c>
      <c r="C483" s="585" t="s">
        <v>2446</v>
      </c>
      <c r="D483" s="585" t="s">
        <v>2447</v>
      </c>
      <c r="E483" s="585" t="s">
        <v>1453</v>
      </c>
      <c r="F483" s="585" t="s">
        <v>1454</v>
      </c>
      <c r="G483" s="586">
        <v>49.017857142857139</v>
      </c>
      <c r="H483" s="586">
        <v>49.017857142857139</v>
      </c>
      <c r="J483" s="210"/>
    </row>
    <row r="484" spans="1:10" ht="45">
      <c r="A484" s="89">
        <v>476</v>
      </c>
      <c r="B484" s="585" t="s">
        <v>1265</v>
      </c>
      <c r="C484" s="585" t="s">
        <v>2448</v>
      </c>
      <c r="D484" s="585" t="s">
        <v>2449</v>
      </c>
      <c r="E484" s="585" t="s">
        <v>1453</v>
      </c>
      <c r="F484" s="585" t="s">
        <v>1454</v>
      </c>
      <c r="G484" s="586">
        <v>49.017857142857139</v>
      </c>
      <c r="H484" s="586">
        <v>49.017857142857139</v>
      </c>
      <c r="J484" s="210"/>
    </row>
    <row r="485" spans="1:10" ht="45">
      <c r="A485" s="89">
        <v>477</v>
      </c>
      <c r="B485" s="585" t="s">
        <v>2450</v>
      </c>
      <c r="C485" s="585" t="s">
        <v>2451</v>
      </c>
      <c r="D485" s="585" t="s">
        <v>2452</v>
      </c>
      <c r="E485" s="585" t="s">
        <v>1453</v>
      </c>
      <c r="F485" s="585" t="s">
        <v>1454</v>
      </c>
      <c r="G485" s="586">
        <v>49.017857142857139</v>
      </c>
      <c r="H485" s="586">
        <v>49.017857142857139</v>
      </c>
      <c r="J485" s="210"/>
    </row>
    <row r="486" spans="1:10" ht="45">
      <c r="A486" s="89">
        <v>478</v>
      </c>
      <c r="B486" s="585" t="s">
        <v>2158</v>
      </c>
      <c r="C486" s="585" t="s">
        <v>2453</v>
      </c>
      <c r="D486" s="585" t="s">
        <v>2454</v>
      </c>
      <c r="E486" s="585" t="s">
        <v>1453</v>
      </c>
      <c r="F486" s="585" t="s">
        <v>1454</v>
      </c>
      <c r="G486" s="586">
        <v>50</v>
      </c>
      <c r="H486" s="586">
        <v>50</v>
      </c>
      <c r="J486" s="210"/>
    </row>
    <row r="487" spans="1:10" ht="45">
      <c r="A487" s="89">
        <v>479</v>
      </c>
      <c r="B487" s="585" t="s">
        <v>2455</v>
      </c>
      <c r="C487" s="585" t="s">
        <v>2456</v>
      </c>
      <c r="D487" s="585" t="s">
        <v>2457</v>
      </c>
      <c r="E487" s="585" t="s">
        <v>1453</v>
      </c>
      <c r="F487" s="585" t="s">
        <v>1454</v>
      </c>
      <c r="G487" s="586">
        <v>49.017857142857139</v>
      </c>
      <c r="H487" s="586">
        <v>49.017857142857139</v>
      </c>
      <c r="J487" s="210"/>
    </row>
    <row r="488" spans="1:10" ht="45">
      <c r="A488" s="89">
        <v>480</v>
      </c>
      <c r="B488" s="585" t="s">
        <v>1653</v>
      </c>
      <c r="C488" s="585" t="s">
        <v>2458</v>
      </c>
      <c r="D488" s="585">
        <v>33001008951</v>
      </c>
      <c r="E488" s="585" t="s">
        <v>1453</v>
      </c>
      <c r="F488" s="585" t="s">
        <v>1454</v>
      </c>
      <c r="G488" s="586">
        <v>73.533163265306129</v>
      </c>
      <c r="H488" s="586">
        <v>73.533163265306129</v>
      </c>
      <c r="J488" s="210"/>
    </row>
    <row r="489" spans="1:10" ht="45">
      <c r="A489" s="89">
        <v>481</v>
      </c>
      <c r="B489" s="585" t="s">
        <v>2459</v>
      </c>
      <c r="C489" s="585" t="s">
        <v>1684</v>
      </c>
      <c r="D489" s="585" t="s">
        <v>2460</v>
      </c>
      <c r="E489" s="585" t="s">
        <v>1453</v>
      </c>
      <c r="F489" s="585" t="s">
        <v>1454</v>
      </c>
      <c r="G489" s="586">
        <v>73.533163265306129</v>
      </c>
      <c r="H489" s="586">
        <v>73.533163265306129</v>
      </c>
      <c r="J489" s="210"/>
    </row>
    <row r="490" spans="1:10" ht="45">
      <c r="A490" s="89">
        <v>482</v>
      </c>
      <c r="B490" s="585" t="s">
        <v>2461</v>
      </c>
      <c r="C490" s="585" t="s">
        <v>2462</v>
      </c>
      <c r="D490" s="585">
        <v>33001074448</v>
      </c>
      <c r="E490" s="585" t="s">
        <v>1453</v>
      </c>
      <c r="F490" s="585" t="s">
        <v>1454</v>
      </c>
      <c r="G490" s="586">
        <v>49.017857142857139</v>
      </c>
      <c r="H490" s="586">
        <v>49.017857142857139</v>
      </c>
      <c r="J490" s="210"/>
    </row>
    <row r="491" spans="1:10" ht="45">
      <c r="A491" s="89">
        <v>483</v>
      </c>
      <c r="B491" s="585" t="s">
        <v>1556</v>
      </c>
      <c r="C491" s="585" t="s">
        <v>2180</v>
      </c>
      <c r="D491" s="585">
        <v>33001015776</v>
      </c>
      <c r="E491" s="585" t="s">
        <v>1453</v>
      </c>
      <c r="F491" s="585" t="s">
        <v>1454</v>
      </c>
      <c r="G491" s="586">
        <v>49.017857142857139</v>
      </c>
      <c r="H491" s="586">
        <v>49.017857142857139</v>
      </c>
      <c r="J491" s="210"/>
    </row>
    <row r="492" spans="1:10" ht="45">
      <c r="A492" s="89">
        <v>484</v>
      </c>
      <c r="B492" s="585" t="s">
        <v>2461</v>
      </c>
      <c r="C492" s="585" t="s">
        <v>2462</v>
      </c>
      <c r="D492" s="585" t="s">
        <v>2463</v>
      </c>
      <c r="E492" s="585" t="s">
        <v>1453</v>
      </c>
      <c r="F492" s="585" t="s">
        <v>1454</v>
      </c>
      <c r="G492" s="586">
        <v>49.017857142857139</v>
      </c>
      <c r="H492" s="586">
        <v>49.017857142857139</v>
      </c>
      <c r="J492" s="210"/>
    </row>
    <row r="493" spans="1:10" ht="45">
      <c r="A493" s="89">
        <v>485</v>
      </c>
      <c r="B493" s="585" t="s">
        <v>1855</v>
      </c>
      <c r="C493" s="585" t="s">
        <v>2464</v>
      </c>
      <c r="D493" s="585" t="s">
        <v>2465</v>
      </c>
      <c r="E493" s="585" t="s">
        <v>1453</v>
      </c>
      <c r="F493" s="585" t="s">
        <v>1454</v>
      </c>
      <c r="G493" s="586">
        <v>49.017857142857139</v>
      </c>
      <c r="H493" s="586">
        <v>49.017857142857139</v>
      </c>
      <c r="J493" s="210"/>
    </row>
    <row r="494" spans="1:10" ht="45">
      <c r="A494" s="89">
        <v>486</v>
      </c>
      <c r="B494" s="585" t="s">
        <v>2461</v>
      </c>
      <c r="C494" s="585" t="s">
        <v>2462</v>
      </c>
      <c r="D494" s="585" t="s">
        <v>2463</v>
      </c>
      <c r="E494" s="585" t="s">
        <v>1453</v>
      </c>
      <c r="F494" s="585" t="s">
        <v>1454</v>
      </c>
      <c r="G494" s="586">
        <v>49.017857142857139</v>
      </c>
      <c r="H494" s="586">
        <v>49.017857142857139</v>
      </c>
      <c r="J494" s="210"/>
    </row>
    <row r="495" spans="1:10" ht="45">
      <c r="A495" s="89">
        <v>487</v>
      </c>
      <c r="B495" s="585" t="s">
        <v>1463</v>
      </c>
      <c r="C495" s="585" t="s">
        <v>2466</v>
      </c>
      <c r="D495" s="585" t="s">
        <v>2467</v>
      </c>
      <c r="E495" s="585" t="s">
        <v>1453</v>
      </c>
      <c r="F495" s="585" t="s">
        <v>1454</v>
      </c>
      <c r="G495" s="586">
        <v>49.017857142857139</v>
      </c>
      <c r="H495" s="586">
        <v>49.017857142857139</v>
      </c>
      <c r="J495" s="210"/>
    </row>
    <row r="496" spans="1:10" ht="45">
      <c r="A496" s="89">
        <v>488</v>
      </c>
      <c r="B496" s="585" t="s">
        <v>1474</v>
      </c>
      <c r="C496" s="585" t="s">
        <v>2468</v>
      </c>
      <c r="D496" s="585" t="s">
        <v>2469</v>
      </c>
      <c r="E496" s="585" t="s">
        <v>1453</v>
      </c>
      <c r="F496" s="585" t="s">
        <v>1454</v>
      </c>
      <c r="G496" s="586">
        <v>49.017857142857139</v>
      </c>
      <c r="H496" s="586">
        <v>49.017857142857139</v>
      </c>
      <c r="J496" s="210"/>
    </row>
    <row r="497" spans="1:10" ht="45">
      <c r="A497" s="89">
        <v>489</v>
      </c>
      <c r="B497" s="585" t="s">
        <v>2461</v>
      </c>
      <c r="C497" s="585" t="s">
        <v>2462</v>
      </c>
      <c r="D497" s="585" t="s">
        <v>2463</v>
      </c>
      <c r="E497" s="585" t="s">
        <v>1453</v>
      </c>
      <c r="F497" s="585" t="s">
        <v>1454</v>
      </c>
      <c r="G497" s="586">
        <v>49.017857142857139</v>
      </c>
      <c r="H497" s="586">
        <v>49.017857142857139</v>
      </c>
      <c r="J497" s="210"/>
    </row>
    <row r="498" spans="1:10" ht="45">
      <c r="A498" s="89">
        <v>490</v>
      </c>
      <c r="B498" s="585" t="s">
        <v>2461</v>
      </c>
      <c r="C498" s="585" t="s">
        <v>2462</v>
      </c>
      <c r="D498" s="585" t="s">
        <v>2463</v>
      </c>
      <c r="E498" s="585" t="s">
        <v>1453</v>
      </c>
      <c r="F498" s="585" t="s">
        <v>1454</v>
      </c>
      <c r="G498" s="586">
        <v>49.017857142857139</v>
      </c>
      <c r="H498" s="586">
        <v>49.017857142857139</v>
      </c>
      <c r="J498" s="210"/>
    </row>
    <row r="499" spans="1:10" ht="45">
      <c r="A499" s="89">
        <v>491</v>
      </c>
      <c r="B499" s="585" t="s">
        <v>1512</v>
      </c>
      <c r="C499" s="585" t="s">
        <v>2470</v>
      </c>
      <c r="D499" s="585" t="s">
        <v>2471</v>
      </c>
      <c r="E499" s="585" t="s">
        <v>1453</v>
      </c>
      <c r="F499" s="585" t="s">
        <v>1454</v>
      </c>
      <c r="G499" s="586">
        <v>50</v>
      </c>
      <c r="H499" s="586">
        <v>50</v>
      </c>
      <c r="J499" s="210"/>
    </row>
    <row r="500" spans="1:10" ht="45">
      <c r="A500" s="89">
        <v>492</v>
      </c>
      <c r="B500" s="585" t="s">
        <v>2472</v>
      </c>
      <c r="C500" s="585" t="s">
        <v>2473</v>
      </c>
      <c r="D500" s="585" t="s">
        <v>2474</v>
      </c>
      <c r="E500" s="585" t="s">
        <v>1453</v>
      </c>
      <c r="F500" s="585" t="s">
        <v>1454</v>
      </c>
      <c r="G500" s="586">
        <v>73.533163265306129</v>
      </c>
      <c r="H500" s="586">
        <v>73.533163265306129</v>
      </c>
      <c r="J500" s="210"/>
    </row>
    <row r="501" spans="1:10" ht="45">
      <c r="A501" s="89">
        <v>493</v>
      </c>
      <c r="B501" s="585" t="s">
        <v>2475</v>
      </c>
      <c r="C501" s="585" t="s">
        <v>2476</v>
      </c>
      <c r="D501" s="585" t="s">
        <v>2477</v>
      </c>
      <c r="E501" s="585" t="s">
        <v>1453</v>
      </c>
      <c r="F501" s="585" t="s">
        <v>1454</v>
      </c>
      <c r="G501" s="586">
        <v>73.533163265306129</v>
      </c>
      <c r="H501" s="586">
        <v>73.533163265306129</v>
      </c>
      <c r="J501" s="210"/>
    </row>
    <row r="502" spans="1:10" ht="45">
      <c r="A502" s="89">
        <v>494</v>
      </c>
      <c r="B502" s="585" t="s">
        <v>2478</v>
      </c>
      <c r="C502" s="585" t="s">
        <v>2456</v>
      </c>
      <c r="D502" s="585" t="s">
        <v>2479</v>
      </c>
      <c r="E502" s="585" t="s">
        <v>1453</v>
      </c>
      <c r="F502" s="585" t="s">
        <v>1454</v>
      </c>
      <c r="G502" s="586">
        <v>50</v>
      </c>
      <c r="H502" s="586">
        <v>50</v>
      </c>
      <c r="J502" s="210"/>
    </row>
    <row r="503" spans="1:10" ht="45">
      <c r="A503" s="89">
        <v>495</v>
      </c>
      <c r="B503" s="585" t="s">
        <v>1269</v>
      </c>
      <c r="C503" s="585" t="s">
        <v>2476</v>
      </c>
      <c r="D503" s="585" t="s">
        <v>2480</v>
      </c>
      <c r="E503" s="585" t="s">
        <v>1453</v>
      </c>
      <c r="F503" s="585" t="s">
        <v>1454</v>
      </c>
      <c r="G503" s="586">
        <v>49.017857142857139</v>
      </c>
      <c r="H503" s="586">
        <v>49.017857142857139</v>
      </c>
      <c r="J503" s="210"/>
    </row>
    <row r="504" spans="1:10" ht="45">
      <c r="A504" s="89">
        <v>496</v>
      </c>
      <c r="B504" s="585" t="s">
        <v>2481</v>
      </c>
      <c r="C504" s="585" t="s">
        <v>2482</v>
      </c>
      <c r="D504" s="585" t="s">
        <v>2483</v>
      </c>
      <c r="E504" s="585" t="s">
        <v>1453</v>
      </c>
      <c r="F504" s="585" t="s">
        <v>1454</v>
      </c>
      <c r="G504" s="586">
        <v>49.017857142857139</v>
      </c>
      <c r="H504" s="586">
        <v>49.017857142857139</v>
      </c>
      <c r="J504" s="210"/>
    </row>
    <row r="505" spans="1:10" ht="45">
      <c r="A505" s="89">
        <v>497</v>
      </c>
      <c r="B505" s="585" t="s">
        <v>1528</v>
      </c>
      <c r="C505" s="585" t="s">
        <v>2484</v>
      </c>
      <c r="D505" s="585" t="s">
        <v>2485</v>
      </c>
      <c r="E505" s="585" t="s">
        <v>1453</v>
      </c>
      <c r="F505" s="585" t="s">
        <v>1454</v>
      </c>
      <c r="G505" s="586">
        <v>49.017857142857139</v>
      </c>
      <c r="H505" s="586">
        <v>49.017857142857139</v>
      </c>
      <c r="J505" s="210"/>
    </row>
    <row r="506" spans="1:10" ht="45">
      <c r="A506" s="89">
        <v>498</v>
      </c>
      <c r="B506" s="585" t="s">
        <v>1512</v>
      </c>
      <c r="C506" s="585" t="s">
        <v>2486</v>
      </c>
      <c r="D506" s="585" t="s">
        <v>2487</v>
      </c>
      <c r="E506" s="585" t="s">
        <v>1453</v>
      </c>
      <c r="F506" s="585" t="s">
        <v>1454</v>
      </c>
      <c r="G506" s="586">
        <v>49.017857142857139</v>
      </c>
      <c r="H506" s="586">
        <v>49.017857142857139</v>
      </c>
      <c r="J506" s="210"/>
    </row>
    <row r="507" spans="1:10" ht="45">
      <c r="A507" s="89">
        <v>499</v>
      </c>
      <c r="B507" s="585" t="s">
        <v>2052</v>
      </c>
      <c r="C507" s="585" t="s">
        <v>2488</v>
      </c>
      <c r="D507" s="585" t="s">
        <v>2489</v>
      </c>
      <c r="E507" s="585" t="s">
        <v>1453</v>
      </c>
      <c r="F507" s="585" t="s">
        <v>1454</v>
      </c>
      <c r="G507" s="586">
        <v>50</v>
      </c>
      <c r="H507" s="586">
        <v>50</v>
      </c>
      <c r="J507" s="210"/>
    </row>
    <row r="508" spans="1:10" ht="45">
      <c r="A508" s="89">
        <v>500</v>
      </c>
      <c r="B508" s="585" t="s">
        <v>2490</v>
      </c>
      <c r="C508" s="585" t="s">
        <v>2491</v>
      </c>
      <c r="D508" s="585" t="s">
        <v>2492</v>
      </c>
      <c r="E508" s="585" t="s">
        <v>1453</v>
      </c>
      <c r="F508" s="585" t="s">
        <v>1454</v>
      </c>
      <c r="G508" s="586">
        <v>49.017857142857139</v>
      </c>
      <c r="H508" s="586">
        <v>49.017857142857139</v>
      </c>
      <c r="J508" s="210"/>
    </row>
    <row r="509" spans="1:10" ht="45">
      <c r="A509" s="89">
        <v>501</v>
      </c>
      <c r="B509" s="585" t="s">
        <v>2493</v>
      </c>
      <c r="C509" s="585" t="s">
        <v>2494</v>
      </c>
      <c r="D509" s="585" t="s">
        <v>2495</v>
      </c>
      <c r="E509" s="585" t="s">
        <v>1453</v>
      </c>
      <c r="F509" s="585" t="s">
        <v>1454</v>
      </c>
      <c r="G509" s="586">
        <v>49.017857142857139</v>
      </c>
      <c r="H509" s="586">
        <v>49.017857142857139</v>
      </c>
      <c r="J509" s="210"/>
    </row>
    <row r="510" spans="1:10" ht="45">
      <c r="A510" s="89">
        <v>502</v>
      </c>
      <c r="B510" s="585" t="s">
        <v>2496</v>
      </c>
      <c r="C510" s="585" t="s">
        <v>2497</v>
      </c>
      <c r="D510" s="585" t="s">
        <v>2498</v>
      </c>
      <c r="E510" s="585" t="s">
        <v>1453</v>
      </c>
      <c r="F510" s="585" t="s">
        <v>1454</v>
      </c>
      <c r="G510" s="586">
        <v>49.017857142857139</v>
      </c>
      <c r="H510" s="586">
        <v>49.017857142857139</v>
      </c>
      <c r="J510" s="210"/>
    </row>
    <row r="511" spans="1:10" ht="45">
      <c r="A511" s="89">
        <v>503</v>
      </c>
      <c r="B511" s="585" t="s">
        <v>2191</v>
      </c>
      <c r="C511" s="585" t="s">
        <v>2499</v>
      </c>
      <c r="D511" s="585" t="s">
        <v>2500</v>
      </c>
      <c r="E511" s="585" t="s">
        <v>1453</v>
      </c>
      <c r="F511" s="585" t="s">
        <v>1454</v>
      </c>
      <c r="G511" s="586">
        <v>49.017857142857139</v>
      </c>
      <c r="H511" s="586">
        <v>49.017857142857139</v>
      </c>
      <c r="J511" s="210"/>
    </row>
    <row r="512" spans="1:10" ht="45">
      <c r="A512" s="89">
        <v>504</v>
      </c>
      <c r="B512" s="585" t="s">
        <v>2501</v>
      </c>
      <c r="C512" s="585" t="s">
        <v>2502</v>
      </c>
      <c r="D512" s="585" t="s">
        <v>2503</v>
      </c>
      <c r="E512" s="585" t="s">
        <v>1453</v>
      </c>
      <c r="F512" s="585" t="s">
        <v>1454</v>
      </c>
      <c r="G512" s="586">
        <v>49.017857142857139</v>
      </c>
      <c r="H512" s="586">
        <v>49.017857142857139</v>
      </c>
      <c r="J512" s="210"/>
    </row>
    <row r="513" spans="1:10" ht="45">
      <c r="A513" s="89">
        <v>505</v>
      </c>
      <c r="B513" s="585" t="s">
        <v>1277</v>
      </c>
      <c r="C513" s="585" t="s">
        <v>2502</v>
      </c>
      <c r="D513" s="585" t="s">
        <v>2504</v>
      </c>
      <c r="E513" s="585" t="s">
        <v>1453</v>
      </c>
      <c r="F513" s="585" t="s">
        <v>1454</v>
      </c>
      <c r="G513" s="586">
        <v>49.017857142857139</v>
      </c>
      <c r="H513" s="586">
        <v>49.017857142857139</v>
      </c>
      <c r="J513" s="210"/>
    </row>
    <row r="514" spans="1:10" ht="45">
      <c r="A514" s="89">
        <v>506</v>
      </c>
      <c r="B514" s="585" t="s">
        <v>2505</v>
      </c>
      <c r="C514" s="585" t="s">
        <v>2473</v>
      </c>
      <c r="D514" s="585" t="s">
        <v>2506</v>
      </c>
      <c r="E514" s="585" t="s">
        <v>1453</v>
      </c>
      <c r="F514" s="585" t="s">
        <v>1454</v>
      </c>
      <c r="G514" s="586">
        <v>49.017857142857139</v>
      </c>
      <c r="H514" s="586">
        <v>49.017857142857139</v>
      </c>
      <c r="J514" s="210"/>
    </row>
    <row r="515" spans="1:10" ht="45">
      <c r="A515" s="89">
        <v>507</v>
      </c>
      <c r="B515" s="585" t="s">
        <v>2507</v>
      </c>
      <c r="C515" s="585" t="s">
        <v>2508</v>
      </c>
      <c r="D515" s="585" t="s">
        <v>2509</v>
      </c>
      <c r="E515" s="585" t="s">
        <v>1453</v>
      </c>
      <c r="F515" s="585" t="s">
        <v>1454</v>
      </c>
      <c r="G515" s="586">
        <v>49.017857142857139</v>
      </c>
      <c r="H515" s="586">
        <v>49.017857142857139</v>
      </c>
      <c r="J515" s="210"/>
    </row>
    <row r="516" spans="1:10" ht="45">
      <c r="A516" s="89">
        <v>508</v>
      </c>
      <c r="B516" s="585" t="s">
        <v>2193</v>
      </c>
      <c r="C516" s="585" t="s">
        <v>2510</v>
      </c>
      <c r="D516" s="585" t="s">
        <v>2511</v>
      </c>
      <c r="E516" s="585" t="s">
        <v>1453</v>
      </c>
      <c r="F516" s="585" t="s">
        <v>1454</v>
      </c>
      <c r="G516" s="586">
        <v>49.017857142857139</v>
      </c>
      <c r="H516" s="586">
        <v>49.017857142857139</v>
      </c>
      <c r="J516" s="210"/>
    </row>
    <row r="517" spans="1:10" ht="45">
      <c r="A517" s="89">
        <v>509</v>
      </c>
      <c r="B517" s="585" t="s">
        <v>1580</v>
      </c>
      <c r="C517" s="585" t="s">
        <v>2512</v>
      </c>
      <c r="D517" s="585" t="s">
        <v>2513</v>
      </c>
      <c r="E517" s="585" t="s">
        <v>1453</v>
      </c>
      <c r="F517" s="585" t="s">
        <v>1454</v>
      </c>
      <c r="G517" s="586">
        <v>49.017857142857139</v>
      </c>
      <c r="H517" s="586">
        <v>49.017857142857139</v>
      </c>
      <c r="J517" s="210"/>
    </row>
    <row r="518" spans="1:10" ht="45">
      <c r="A518" s="89">
        <v>510</v>
      </c>
      <c r="B518" s="585" t="s">
        <v>2047</v>
      </c>
      <c r="C518" s="585" t="s">
        <v>2476</v>
      </c>
      <c r="D518" s="585" t="s">
        <v>2514</v>
      </c>
      <c r="E518" s="585" t="s">
        <v>1453</v>
      </c>
      <c r="F518" s="585" t="s">
        <v>1454</v>
      </c>
      <c r="G518" s="586">
        <v>49.017857142857139</v>
      </c>
      <c r="H518" s="586">
        <v>49.017857142857139</v>
      </c>
      <c r="J518" s="210"/>
    </row>
    <row r="519" spans="1:10" ht="45">
      <c r="A519" s="89">
        <v>511</v>
      </c>
      <c r="B519" s="585" t="s">
        <v>1503</v>
      </c>
      <c r="C519" s="585" t="s">
        <v>2515</v>
      </c>
      <c r="D519" s="585" t="s">
        <v>2516</v>
      </c>
      <c r="E519" s="585" t="s">
        <v>1453</v>
      </c>
      <c r="F519" s="585" t="s">
        <v>1454</v>
      </c>
      <c r="G519" s="586">
        <v>49.017857142857139</v>
      </c>
      <c r="H519" s="586">
        <v>49.017857142857139</v>
      </c>
      <c r="J519" s="210"/>
    </row>
    <row r="520" spans="1:10" ht="45">
      <c r="A520" s="89">
        <v>512</v>
      </c>
      <c r="B520" s="585" t="s">
        <v>2245</v>
      </c>
      <c r="C520" s="585" t="s">
        <v>2473</v>
      </c>
      <c r="D520" s="585" t="s">
        <v>2517</v>
      </c>
      <c r="E520" s="585" t="s">
        <v>1453</v>
      </c>
      <c r="F520" s="585" t="s">
        <v>1454</v>
      </c>
      <c r="G520" s="586">
        <v>49.017857142857139</v>
      </c>
      <c r="H520" s="586">
        <v>49.017857142857139</v>
      </c>
      <c r="J520" s="210"/>
    </row>
    <row r="521" spans="1:10" ht="45">
      <c r="A521" s="89">
        <v>513</v>
      </c>
      <c r="B521" s="585" t="s">
        <v>2518</v>
      </c>
      <c r="C521" s="585" t="s">
        <v>2519</v>
      </c>
      <c r="D521" s="585" t="s">
        <v>2520</v>
      </c>
      <c r="E521" s="585" t="s">
        <v>1453</v>
      </c>
      <c r="F521" s="585" t="s">
        <v>1454</v>
      </c>
      <c r="G521" s="586">
        <v>49.017857142857139</v>
      </c>
      <c r="H521" s="586">
        <v>49.017857142857139</v>
      </c>
      <c r="J521" s="210"/>
    </row>
    <row r="522" spans="1:10" ht="45">
      <c r="A522" s="89">
        <v>514</v>
      </c>
      <c r="B522" s="585" t="s">
        <v>2478</v>
      </c>
      <c r="C522" s="585" t="s">
        <v>2484</v>
      </c>
      <c r="D522" s="585" t="s">
        <v>2521</v>
      </c>
      <c r="E522" s="585" t="s">
        <v>1453</v>
      </c>
      <c r="F522" s="585" t="s">
        <v>1454</v>
      </c>
      <c r="G522" s="586">
        <v>49.017857142857139</v>
      </c>
      <c r="H522" s="586">
        <v>49.017857142857139</v>
      </c>
      <c r="J522" s="210"/>
    </row>
    <row r="523" spans="1:10" ht="45">
      <c r="A523" s="89">
        <v>515</v>
      </c>
      <c r="B523" s="585" t="s">
        <v>2522</v>
      </c>
      <c r="C523" s="585" t="s">
        <v>2484</v>
      </c>
      <c r="D523" s="585" t="s">
        <v>2523</v>
      </c>
      <c r="E523" s="585" t="s">
        <v>1453</v>
      </c>
      <c r="F523" s="585" t="s">
        <v>1454</v>
      </c>
      <c r="G523" s="586">
        <v>49.017857142857139</v>
      </c>
      <c r="H523" s="586">
        <v>49.017857142857139</v>
      </c>
      <c r="J523" s="210"/>
    </row>
    <row r="524" spans="1:10" ht="45">
      <c r="A524" s="89">
        <v>516</v>
      </c>
      <c r="B524" s="585" t="s">
        <v>2524</v>
      </c>
      <c r="C524" s="585" t="s">
        <v>2476</v>
      </c>
      <c r="D524" s="585" t="s">
        <v>2525</v>
      </c>
      <c r="E524" s="585" t="s">
        <v>1453</v>
      </c>
      <c r="F524" s="585" t="s">
        <v>1454</v>
      </c>
      <c r="G524" s="586">
        <v>49.017857142857139</v>
      </c>
      <c r="H524" s="586">
        <v>49.017857142857139</v>
      </c>
      <c r="J524" s="210"/>
    </row>
    <row r="525" spans="1:10" ht="45">
      <c r="A525" s="89">
        <v>517</v>
      </c>
      <c r="B525" s="585" t="s">
        <v>2526</v>
      </c>
      <c r="C525" s="585" t="s">
        <v>2494</v>
      </c>
      <c r="D525" s="585" t="s">
        <v>2527</v>
      </c>
      <c r="E525" s="585" t="s">
        <v>1453</v>
      </c>
      <c r="F525" s="585" t="s">
        <v>1454</v>
      </c>
      <c r="G525" s="586">
        <v>49.017857142857139</v>
      </c>
      <c r="H525" s="586">
        <v>49.017857142857139</v>
      </c>
      <c r="J525" s="210"/>
    </row>
    <row r="526" spans="1:10" ht="45">
      <c r="A526" s="89">
        <v>518</v>
      </c>
      <c r="B526" s="585" t="s">
        <v>1503</v>
      </c>
      <c r="C526" s="585" t="s">
        <v>2494</v>
      </c>
      <c r="D526" s="585" t="s">
        <v>2528</v>
      </c>
      <c r="E526" s="585" t="s">
        <v>1453</v>
      </c>
      <c r="F526" s="585" t="s">
        <v>1454</v>
      </c>
      <c r="G526" s="586">
        <v>50</v>
      </c>
      <c r="H526" s="586">
        <v>50</v>
      </c>
      <c r="J526" s="210"/>
    </row>
    <row r="527" spans="1:10" ht="45">
      <c r="A527" s="89">
        <v>519</v>
      </c>
      <c r="B527" s="585" t="s">
        <v>2529</v>
      </c>
      <c r="C527" s="585" t="s">
        <v>2530</v>
      </c>
      <c r="D527" s="585" t="s">
        <v>2531</v>
      </c>
      <c r="E527" s="585" t="s">
        <v>1453</v>
      </c>
      <c r="F527" s="585" t="s">
        <v>1454</v>
      </c>
      <c r="G527" s="586">
        <v>49.017857142857139</v>
      </c>
      <c r="H527" s="586">
        <v>49.017857142857139</v>
      </c>
      <c r="J527" s="210"/>
    </row>
    <row r="528" spans="1:10" ht="45">
      <c r="A528" s="89">
        <v>520</v>
      </c>
      <c r="B528" s="585" t="s">
        <v>2532</v>
      </c>
      <c r="C528" s="585" t="s">
        <v>2533</v>
      </c>
      <c r="D528" s="585" t="s">
        <v>2534</v>
      </c>
      <c r="E528" s="585" t="s">
        <v>1453</v>
      </c>
      <c r="F528" s="585" t="s">
        <v>1454</v>
      </c>
      <c r="G528" s="586">
        <v>49.017857142857139</v>
      </c>
      <c r="H528" s="586">
        <v>49.017857142857139</v>
      </c>
      <c r="J528" s="210"/>
    </row>
    <row r="529" spans="1:10" ht="45">
      <c r="A529" s="89">
        <v>521</v>
      </c>
      <c r="B529" s="585" t="s">
        <v>2535</v>
      </c>
      <c r="C529" s="585" t="s">
        <v>1891</v>
      </c>
      <c r="D529" s="585" t="s">
        <v>2536</v>
      </c>
      <c r="E529" s="585" t="s">
        <v>1453</v>
      </c>
      <c r="F529" s="585" t="s">
        <v>1454</v>
      </c>
      <c r="G529" s="586">
        <v>49.017857142857139</v>
      </c>
      <c r="H529" s="586">
        <v>49.017857142857139</v>
      </c>
      <c r="J529" s="210"/>
    </row>
    <row r="530" spans="1:10" ht="45">
      <c r="A530" s="89">
        <v>522</v>
      </c>
      <c r="B530" s="585" t="s">
        <v>2537</v>
      </c>
      <c r="C530" s="585" t="s">
        <v>2538</v>
      </c>
      <c r="D530" s="585" t="s">
        <v>2539</v>
      </c>
      <c r="E530" s="585" t="s">
        <v>1453</v>
      </c>
      <c r="F530" s="585" t="s">
        <v>1454</v>
      </c>
      <c r="G530" s="586">
        <v>49.017857142857139</v>
      </c>
      <c r="H530" s="586">
        <v>49.017857142857139</v>
      </c>
      <c r="J530" s="210"/>
    </row>
    <row r="531" spans="1:10" ht="45">
      <c r="A531" s="89">
        <v>523</v>
      </c>
      <c r="B531" s="585" t="s">
        <v>1273</v>
      </c>
      <c r="C531" s="585" t="s">
        <v>2540</v>
      </c>
      <c r="D531" s="585" t="s">
        <v>2541</v>
      </c>
      <c r="E531" s="585" t="s">
        <v>1453</v>
      </c>
      <c r="F531" s="585" t="s">
        <v>1454</v>
      </c>
      <c r="G531" s="586">
        <v>49.017857142857139</v>
      </c>
      <c r="H531" s="586">
        <v>49.017857142857139</v>
      </c>
      <c r="J531" s="210"/>
    </row>
    <row r="532" spans="1:10" ht="45">
      <c r="A532" s="89">
        <v>524</v>
      </c>
      <c r="B532" s="585" t="s">
        <v>1980</v>
      </c>
      <c r="C532" s="585" t="s">
        <v>2542</v>
      </c>
      <c r="D532" s="585" t="s">
        <v>2543</v>
      </c>
      <c r="E532" s="585" t="s">
        <v>1453</v>
      </c>
      <c r="F532" s="585" t="s">
        <v>1454</v>
      </c>
      <c r="G532" s="586">
        <v>49.017857142857139</v>
      </c>
      <c r="H532" s="586">
        <v>49.017857142857139</v>
      </c>
      <c r="J532" s="210"/>
    </row>
    <row r="533" spans="1:10" ht="45">
      <c r="A533" s="89">
        <v>525</v>
      </c>
      <c r="B533" s="585" t="s">
        <v>2544</v>
      </c>
      <c r="C533" s="585" t="s">
        <v>2538</v>
      </c>
      <c r="D533" s="585" t="s">
        <v>2545</v>
      </c>
      <c r="E533" s="585" t="s">
        <v>1453</v>
      </c>
      <c r="F533" s="585" t="s">
        <v>1454</v>
      </c>
      <c r="G533" s="586">
        <v>49.017857142857139</v>
      </c>
      <c r="H533" s="586">
        <v>49.017857142857139</v>
      </c>
      <c r="J533" s="210"/>
    </row>
    <row r="534" spans="1:10" ht="45">
      <c r="A534" s="89">
        <v>526</v>
      </c>
      <c r="B534" s="585" t="s">
        <v>2546</v>
      </c>
      <c r="C534" s="585" t="s">
        <v>2540</v>
      </c>
      <c r="D534" s="585" t="s">
        <v>2547</v>
      </c>
      <c r="E534" s="585" t="s">
        <v>1453</v>
      </c>
      <c r="F534" s="585" t="s">
        <v>1454</v>
      </c>
      <c r="G534" s="586">
        <v>49.017857142857139</v>
      </c>
      <c r="H534" s="586">
        <v>49.017857142857139</v>
      </c>
      <c r="J534" s="210"/>
    </row>
    <row r="535" spans="1:10" ht="45">
      <c r="A535" s="89">
        <v>527</v>
      </c>
      <c r="B535" s="585" t="s">
        <v>2203</v>
      </c>
      <c r="C535" s="585" t="s">
        <v>2548</v>
      </c>
      <c r="D535" s="585" t="s">
        <v>2549</v>
      </c>
      <c r="E535" s="585" t="s">
        <v>1453</v>
      </c>
      <c r="F535" s="585" t="s">
        <v>1454</v>
      </c>
      <c r="G535" s="586">
        <v>49.017857142857139</v>
      </c>
      <c r="H535" s="586">
        <v>49.017857142857139</v>
      </c>
      <c r="J535" s="210"/>
    </row>
    <row r="536" spans="1:10" ht="45">
      <c r="A536" s="89">
        <v>528</v>
      </c>
      <c r="B536" s="585" t="s">
        <v>2550</v>
      </c>
      <c r="C536" s="585" t="s">
        <v>2551</v>
      </c>
      <c r="D536" s="585" t="s">
        <v>2552</v>
      </c>
      <c r="E536" s="585" t="s">
        <v>1453</v>
      </c>
      <c r="F536" s="585" t="s">
        <v>1454</v>
      </c>
      <c r="G536" s="586">
        <v>49.017857142857139</v>
      </c>
      <c r="H536" s="586">
        <v>49.017857142857139</v>
      </c>
      <c r="J536" s="210"/>
    </row>
    <row r="537" spans="1:10" ht="45">
      <c r="A537" s="89">
        <v>529</v>
      </c>
      <c r="B537" s="585" t="s">
        <v>2553</v>
      </c>
      <c r="C537" s="585" t="s">
        <v>2554</v>
      </c>
      <c r="D537" s="585" t="s">
        <v>2555</v>
      </c>
      <c r="E537" s="585" t="s">
        <v>1453</v>
      </c>
      <c r="F537" s="585" t="s">
        <v>1454</v>
      </c>
      <c r="G537" s="586">
        <v>49.017857142857139</v>
      </c>
      <c r="H537" s="586">
        <v>49.017857142857139</v>
      </c>
      <c r="J537" s="210"/>
    </row>
    <row r="538" spans="1:10" ht="45">
      <c r="A538" s="89">
        <v>530</v>
      </c>
      <c r="B538" s="585" t="s">
        <v>2537</v>
      </c>
      <c r="C538" s="585" t="s">
        <v>2515</v>
      </c>
      <c r="D538" s="585" t="s">
        <v>2556</v>
      </c>
      <c r="E538" s="585" t="s">
        <v>1453</v>
      </c>
      <c r="F538" s="585" t="s">
        <v>1454</v>
      </c>
      <c r="G538" s="586">
        <v>49.017857142857139</v>
      </c>
      <c r="H538" s="586">
        <v>49.017857142857139</v>
      </c>
      <c r="J538" s="210"/>
    </row>
    <row r="539" spans="1:10" ht="45">
      <c r="A539" s="89">
        <v>531</v>
      </c>
      <c r="B539" s="585" t="s">
        <v>2557</v>
      </c>
      <c r="C539" s="585" t="s">
        <v>2515</v>
      </c>
      <c r="D539" s="585" t="s">
        <v>2558</v>
      </c>
      <c r="E539" s="585" t="s">
        <v>1453</v>
      </c>
      <c r="F539" s="585" t="s">
        <v>1454</v>
      </c>
      <c r="G539" s="586">
        <v>50</v>
      </c>
      <c r="H539" s="586">
        <v>50</v>
      </c>
      <c r="J539" s="210"/>
    </row>
    <row r="540" spans="1:10" ht="45">
      <c r="A540" s="89">
        <v>532</v>
      </c>
      <c r="B540" s="585" t="s">
        <v>1269</v>
      </c>
      <c r="C540" s="585" t="s">
        <v>2515</v>
      </c>
      <c r="D540" s="585" t="s">
        <v>2559</v>
      </c>
      <c r="E540" s="585" t="s">
        <v>1453</v>
      </c>
      <c r="F540" s="585" t="s">
        <v>1454</v>
      </c>
      <c r="G540" s="586">
        <v>49.017857142857139</v>
      </c>
      <c r="H540" s="586">
        <v>49.017857142857139</v>
      </c>
      <c r="J540" s="210"/>
    </row>
    <row r="541" spans="1:10" ht="45">
      <c r="A541" s="89">
        <v>533</v>
      </c>
      <c r="B541" s="585" t="s">
        <v>1580</v>
      </c>
      <c r="C541" s="585" t="s">
        <v>2515</v>
      </c>
      <c r="D541" s="585" t="s">
        <v>2560</v>
      </c>
      <c r="E541" s="585" t="s">
        <v>1453</v>
      </c>
      <c r="F541" s="585" t="s">
        <v>1454</v>
      </c>
      <c r="G541" s="586">
        <v>49.017857142857139</v>
      </c>
      <c r="H541" s="586">
        <v>49.017857142857139</v>
      </c>
      <c r="J541" s="210"/>
    </row>
    <row r="542" spans="1:10" ht="45">
      <c r="A542" s="89">
        <v>534</v>
      </c>
      <c r="B542" s="585" t="s">
        <v>2518</v>
      </c>
      <c r="C542" s="585" t="s">
        <v>2494</v>
      </c>
      <c r="D542" s="585" t="s">
        <v>2561</v>
      </c>
      <c r="E542" s="585" t="s">
        <v>1453</v>
      </c>
      <c r="F542" s="585" t="s">
        <v>1454</v>
      </c>
      <c r="G542" s="586">
        <v>49.017857142857139</v>
      </c>
      <c r="H542" s="586">
        <v>49.017857142857139</v>
      </c>
      <c r="J542" s="210"/>
    </row>
    <row r="543" spans="1:10" ht="45">
      <c r="A543" s="89">
        <v>535</v>
      </c>
      <c r="B543" s="585" t="s">
        <v>2562</v>
      </c>
      <c r="C543" s="585" t="s">
        <v>2476</v>
      </c>
      <c r="D543" s="585" t="s">
        <v>2563</v>
      </c>
      <c r="E543" s="585" t="s">
        <v>1453</v>
      </c>
      <c r="F543" s="585" t="s">
        <v>1454</v>
      </c>
      <c r="G543" s="586">
        <v>49.017857142857139</v>
      </c>
      <c r="H543" s="586">
        <v>49.017857142857139</v>
      </c>
      <c r="J543" s="210"/>
    </row>
    <row r="544" spans="1:10" ht="45">
      <c r="A544" s="89">
        <v>536</v>
      </c>
      <c r="B544" s="585" t="s">
        <v>2564</v>
      </c>
      <c r="C544" s="585" t="s">
        <v>2468</v>
      </c>
      <c r="D544" s="585" t="s">
        <v>2565</v>
      </c>
      <c r="E544" s="585" t="s">
        <v>1453</v>
      </c>
      <c r="F544" s="585" t="s">
        <v>1454</v>
      </c>
      <c r="G544" s="586">
        <v>49.017857142857139</v>
      </c>
      <c r="H544" s="586">
        <v>49.017857142857139</v>
      </c>
      <c r="J544" s="210"/>
    </row>
    <row r="545" spans="1:10" ht="45">
      <c r="A545" s="89">
        <v>537</v>
      </c>
      <c r="B545" s="585" t="s">
        <v>2566</v>
      </c>
      <c r="C545" s="585" t="s">
        <v>2468</v>
      </c>
      <c r="D545" s="585" t="s">
        <v>2567</v>
      </c>
      <c r="E545" s="585" t="s">
        <v>1453</v>
      </c>
      <c r="F545" s="585" t="s">
        <v>1454</v>
      </c>
      <c r="G545" s="586">
        <v>49.017857142857139</v>
      </c>
      <c r="H545" s="586">
        <v>49.017857142857139</v>
      </c>
      <c r="J545" s="210"/>
    </row>
    <row r="546" spans="1:10" ht="45">
      <c r="A546" s="89">
        <v>538</v>
      </c>
      <c r="B546" s="585" t="s">
        <v>2568</v>
      </c>
      <c r="C546" s="585" t="s">
        <v>1513</v>
      </c>
      <c r="D546" s="585" t="s">
        <v>2569</v>
      </c>
      <c r="E546" s="585" t="s">
        <v>1453</v>
      </c>
      <c r="F546" s="585" t="s">
        <v>1454</v>
      </c>
      <c r="G546" s="586">
        <v>49.017857142857139</v>
      </c>
      <c r="H546" s="586">
        <v>49.017857142857139</v>
      </c>
      <c r="J546" s="210"/>
    </row>
    <row r="547" spans="1:10" ht="45">
      <c r="A547" s="89">
        <v>539</v>
      </c>
      <c r="B547" s="585" t="s">
        <v>1273</v>
      </c>
      <c r="C547" s="585" t="s">
        <v>2570</v>
      </c>
      <c r="D547" s="585" t="s">
        <v>2571</v>
      </c>
      <c r="E547" s="585" t="s">
        <v>1453</v>
      </c>
      <c r="F547" s="585" t="s">
        <v>1454</v>
      </c>
      <c r="G547" s="586">
        <v>49.017857142857139</v>
      </c>
      <c r="H547" s="586">
        <v>49.017857142857139</v>
      </c>
      <c r="J547" s="210"/>
    </row>
    <row r="548" spans="1:10" ht="45">
      <c r="A548" s="89">
        <v>540</v>
      </c>
      <c r="B548" s="585" t="s">
        <v>2572</v>
      </c>
      <c r="C548" s="585" t="s">
        <v>2540</v>
      </c>
      <c r="D548" s="585" t="s">
        <v>2573</v>
      </c>
      <c r="E548" s="585" t="s">
        <v>1453</v>
      </c>
      <c r="F548" s="585" t="s">
        <v>1454</v>
      </c>
      <c r="G548" s="586">
        <v>49.017857142857139</v>
      </c>
      <c r="H548" s="586">
        <v>49.017857142857139</v>
      </c>
      <c r="J548" s="210"/>
    </row>
    <row r="549" spans="1:10" ht="45">
      <c r="A549" s="89">
        <v>541</v>
      </c>
      <c r="B549" s="585" t="s">
        <v>2574</v>
      </c>
      <c r="C549" s="585" t="s">
        <v>2322</v>
      </c>
      <c r="D549" s="585" t="s">
        <v>2575</v>
      </c>
      <c r="E549" s="585" t="s">
        <v>1453</v>
      </c>
      <c r="F549" s="585" t="s">
        <v>1454</v>
      </c>
      <c r="G549" s="586">
        <v>49.017857142857139</v>
      </c>
      <c r="H549" s="586">
        <v>49.017857142857139</v>
      </c>
      <c r="J549" s="210"/>
    </row>
    <row r="550" spans="1:10" ht="45">
      <c r="A550" s="89">
        <v>542</v>
      </c>
      <c r="B550" s="585" t="s">
        <v>2576</v>
      </c>
      <c r="C550" s="585" t="s">
        <v>2577</v>
      </c>
      <c r="D550" s="585" t="s">
        <v>2578</v>
      </c>
      <c r="E550" s="585" t="s">
        <v>1453</v>
      </c>
      <c r="F550" s="585" t="s">
        <v>1454</v>
      </c>
      <c r="G550" s="586">
        <v>49.017857142857139</v>
      </c>
      <c r="H550" s="586">
        <v>49.017857142857139</v>
      </c>
      <c r="J550" s="210"/>
    </row>
    <row r="551" spans="1:10" ht="45">
      <c r="A551" s="89">
        <v>543</v>
      </c>
      <c r="B551" s="585" t="s">
        <v>2537</v>
      </c>
      <c r="C551" s="585" t="s">
        <v>2519</v>
      </c>
      <c r="D551" s="585" t="s">
        <v>2579</v>
      </c>
      <c r="E551" s="585" t="s">
        <v>1453</v>
      </c>
      <c r="F551" s="585" t="s">
        <v>1454</v>
      </c>
      <c r="G551" s="586">
        <v>49.017857142857139</v>
      </c>
      <c r="H551" s="586">
        <v>49.017857142857139</v>
      </c>
      <c r="J551" s="210"/>
    </row>
    <row r="552" spans="1:10" ht="45">
      <c r="A552" s="89">
        <v>544</v>
      </c>
      <c r="B552" s="585" t="s">
        <v>2580</v>
      </c>
      <c r="C552" s="585" t="s">
        <v>2473</v>
      </c>
      <c r="D552" s="585" t="s">
        <v>2581</v>
      </c>
      <c r="E552" s="585" t="s">
        <v>1453</v>
      </c>
      <c r="F552" s="585" t="s">
        <v>1454</v>
      </c>
      <c r="G552" s="586">
        <v>49.017857142857139</v>
      </c>
      <c r="H552" s="586">
        <v>49.017857142857139</v>
      </c>
      <c r="J552" s="210"/>
    </row>
    <row r="553" spans="1:10" ht="45">
      <c r="A553" s="89">
        <v>545</v>
      </c>
      <c r="B553" s="585" t="s">
        <v>2481</v>
      </c>
      <c r="C553" s="585" t="s">
        <v>2494</v>
      </c>
      <c r="D553" s="585" t="s">
        <v>2582</v>
      </c>
      <c r="E553" s="585" t="s">
        <v>1453</v>
      </c>
      <c r="F553" s="585" t="s">
        <v>1454</v>
      </c>
      <c r="G553" s="586">
        <v>49.017857142857139</v>
      </c>
      <c r="H553" s="586">
        <v>49.017857142857139</v>
      </c>
      <c r="J553" s="210"/>
    </row>
    <row r="554" spans="1:10" ht="45">
      <c r="A554" s="89">
        <v>546</v>
      </c>
      <c r="B554" s="585" t="s">
        <v>2583</v>
      </c>
      <c r="C554" s="585" t="s">
        <v>2482</v>
      </c>
      <c r="D554" s="585" t="s">
        <v>2584</v>
      </c>
      <c r="E554" s="585" t="s">
        <v>1453</v>
      </c>
      <c r="F554" s="585" t="s">
        <v>1454</v>
      </c>
      <c r="G554" s="586">
        <v>49.017857142857139</v>
      </c>
      <c r="H554" s="586">
        <v>49.017857142857139</v>
      </c>
      <c r="J554" s="210"/>
    </row>
    <row r="555" spans="1:10" ht="45">
      <c r="A555" s="89">
        <v>547</v>
      </c>
      <c r="B555" s="585" t="s">
        <v>2472</v>
      </c>
      <c r="C555" s="585" t="s">
        <v>2494</v>
      </c>
      <c r="D555" s="585" t="s">
        <v>2585</v>
      </c>
      <c r="E555" s="585" t="s">
        <v>1453</v>
      </c>
      <c r="F555" s="585" t="s">
        <v>1454</v>
      </c>
      <c r="G555" s="586">
        <v>49.017857142857139</v>
      </c>
      <c r="H555" s="586">
        <v>49.017857142857139</v>
      </c>
      <c r="J555" s="210"/>
    </row>
    <row r="556" spans="1:10" ht="45">
      <c r="A556" s="89">
        <v>548</v>
      </c>
      <c r="B556" s="585" t="s">
        <v>2191</v>
      </c>
      <c r="C556" s="585" t="s">
        <v>2476</v>
      </c>
      <c r="D556" s="585" t="s">
        <v>2586</v>
      </c>
      <c r="E556" s="585" t="s">
        <v>1453</v>
      </c>
      <c r="F556" s="585" t="s">
        <v>1454</v>
      </c>
      <c r="G556" s="586">
        <v>49.017857142857139</v>
      </c>
      <c r="H556" s="586">
        <v>49.017857142857139</v>
      </c>
      <c r="J556" s="210"/>
    </row>
    <row r="557" spans="1:10" ht="45">
      <c r="A557" s="89">
        <v>549</v>
      </c>
      <c r="B557" s="585" t="s">
        <v>2346</v>
      </c>
      <c r="C557" s="585" t="s">
        <v>2494</v>
      </c>
      <c r="D557" s="585" t="s">
        <v>2587</v>
      </c>
      <c r="E557" s="585" t="s">
        <v>1453</v>
      </c>
      <c r="F557" s="585" t="s">
        <v>1454</v>
      </c>
      <c r="G557" s="586">
        <v>49.017857142857139</v>
      </c>
      <c r="H557" s="586">
        <v>49.017857142857139</v>
      </c>
      <c r="J557" s="210"/>
    </row>
    <row r="558" spans="1:10" ht="45">
      <c r="A558" s="89">
        <v>550</v>
      </c>
      <c r="B558" s="585" t="s">
        <v>1468</v>
      </c>
      <c r="C558" s="585" t="s">
        <v>2588</v>
      </c>
      <c r="D558" s="585" t="s">
        <v>2589</v>
      </c>
      <c r="E558" s="585" t="s">
        <v>1453</v>
      </c>
      <c r="F558" s="585" t="s">
        <v>1454</v>
      </c>
      <c r="G558" s="586">
        <v>49.017857142857139</v>
      </c>
      <c r="H558" s="586">
        <v>49.017857142857139</v>
      </c>
      <c r="J558" s="210"/>
    </row>
    <row r="559" spans="1:10" ht="45">
      <c r="A559" s="89">
        <v>551</v>
      </c>
      <c r="B559" s="585" t="s">
        <v>1528</v>
      </c>
      <c r="C559" s="585" t="s">
        <v>2491</v>
      </c>
      <c r="D559" s="585" t="s">
        <v>2590</v>
      </c>
      <c r="E559" s="585" t="s">
        <v>1453</v>
      </c>
      <c r="F559" s="585" t="s">
        <v>1454</v>
      </c>
      <c r="G559" s="586">
        <v>49.017857142857139</v>
      </c>
      <c r="H559" s="586">
        <v>49.017857142857139</v>
      </c>
      <c r="J559" s="210"/>
    </row>
    <row r="560" spans="1:10" ht="45">
      <c r="A560" s="89">
        <v>552</v>
      </c>
      <c r="B560" s="585" t="s">
        <v>1822</v>
      </c>
      <c r="C560" s="585" t="s">
        <v>2486</v>
      </c>
      <c r="D560" s="585" t="s">
        <v>2591</v>
      </c>
      <c r="E560" s="585" t="s">
        <v>1453</v>
      </c>
      <c r="F560" s="585" t="s">
        <v>1454</v>
      </c>
      <c r="G560" s="586">
        <v>49.017857142857139</v>
      </c>
      <c r="H560" s="586">
        <v>49.017857142857139</v>
      </c>
      <c r="J560" s="210"/>
    </row>
    <row r="561" spans="1:10" ht="45">
      <c r="A561" s="89">
        <v>553</v>
      </c>
      <c r="B561" s="585" t="s">
        <v>1277</v>
      </c>
      <c r="C561" s="585" t="s">
        <v>2486</v>
      </c>
      <c r="D561" s="585" t="s">
        <v>2592</v>
      </c>
      <c r="E561" s="585" t="s">
        <v>1453</v>
      </c>
      <c r="F561" s="585" t="s">
        <v>1454</v>
      </c>
      <c r="G561" s="586">
        <v>49.017857142857139</v>
      </c>
      <c r="H561" s="586">
        <v>49.017857142857139</v>
      </c>
      <c r="J561" s="210"/>
    </row>
    <row r="562" spans="1:10" ht="45">
      <c r="A562" s="89">
        <v>554</v>
      </c>
      <c r="B562" s="585" t="s">
        <v>2583</v>
      </c>
      <c r="C562" s="585" t="s">
        <v>2486</v>
      </c>
      <c r="D562" s="585" t="s">
        <v>2593</v>
      </c>
      <c r="E562" s="585" t="s">
        <v>1453</v>
      </c>
      <c r="F562" s="585" t="s">
        <v>1454</v>
      </c>
      <c r="G562" s="586">
        <v>49.017857142857139</v>
      </c>
      <c r="H562" s="586">
        <v>49.017857142857139</v>
      </c>
      <c r="J562" s="210"/>
    </row>
    <row r="563" spans="1:10" ht="45">
      <c r="A563" s="89">
        <v>555</v>
      </c>
      <c r="B563" s="585" t="s">
        <v>2568</v>
      </c>
      <c r="C563" s="585" t="s">
        <v>2486</v>
      </c>
      <c r="D563" s="585" t="s">
        <v>2594</v>
      </c>
      <c r="E563" s="585" t="s">
        <v>1453</v>
      </c>
      <c r="F563" s="585" t="s">
        <v>1454</v>
      </c>
      <c r="G563" s="586">
        <v>49.017857142857139</v>
      </c>
      <c r="H563" s="586">
        <v>49.017857142857139</v>
      </c>
      <c r="J563" s="210"/>
    </row>
    <row r="564" spans="1:10" ht="45">
      <c r="A564" s="89">
        <v>556</v>
      </c>
      <c r="B564" s="585" t="s">
        <v>2406</v>
      </c>
      <c r="C564" s="585" t="s">
        <v>2595</v>
      </c>
      <c r="D564" s="585" t="s">
        <v>2596</v>
      </c>
      <c r="E564" s="585" t="s">
        <v>1453</v>
      </c>
      <c r="F564" s="585" t="s">
        <v>1454</v>
      </c>
      <c r="G564" s="586">
        <v>49.017857142857139</v>
      </c>
      <c r="H564" s="586">
        <v>49.017857142857139</v>
      </c>
      <c r="J564" s="210"/>
    </row>
    <row r="565" spans="1:10" ht="45">
      <c r="A565" s="89">
        <v>557</v>
      </c>
      <c r="B565" s="585" t="s">
        <v>2597</v>
      </c>
      <c r="C565" s="585" t="s">
        <v>2595</v>
      </c>
      <c r="D565" s="585" t="s">
        <v>2598</v>
      </c>
      <c r="E565" s="585" t="s">
        <v>1453</v>
      </c>
      <c r="F565" s="585" t="s">
        <v>1454</v>
      </c>
      <c r="G565" s="586">
        <v>49.017857142857139</v>
      </c>
      <c r="H565" s="586">
        <v>49.017857142857139</v>
      </c>
      <c r="J565" s="210"/>
    </row>
    <row r="566" spans="1:10" ht="45">
      <c r="A566" s="89">
        <v>558</v>
      </c>
      <c r="B566" s="585" t="s">
        <v>1565</v>
      </c>
      <c r="C566" s="585" t="s">
        <v>2542</v>
      </c>
      <c r="D566" s="585" t="s">
        <v>2599</v>
      </c>
      <c r="E566" s="585" t="s">
        <v>1453</v>
      </c>
      <c r="F566" s="585" t="s">
        <v>1454</v>
      </c>
      <c r="G566" s="586">
        <v>49.017857142857139</v>
      </c>
      <c r="H566" s="586">
        <v>49.017857142857139</v>
      </c>
      <c r="J566" s="210"/>
    </row>
    <row r="567" spans="1:10" ht="45">
      <c r="A567" s="89">
        <v>559</v>
      </c>
      <c r="B567" s="585" t="s">
        <v>2600</v>
      </c>
      <c r="C567" s="585" t="s">
        <v>2601</v>
      </c>
      <c r="D567" s="585" t="s">
        <v>2602</v>
      </c>
      <c r="E567" s="585" t="s">
        <v>1453</v>
      </c>
      <c r="F567" s="585" t="s">
        <v>1454</v>
      </c>
      <c r="G567" s="586">
        <v>49.017857142857139</v>
      </c>
      <c r="H567" s="586">
        <v>49.017857142857139</v>
      </c>
      <c r="J567" s="210"/>
    </row>
    <row r="568" spans="1:10" ht="45">
      <c r="A568" s="89">
        <v>560</v>
      </c>
      <c r="B568" s="585" t="s">
        <v>1577</v>
      </c>
      <c r="C568" s="585" t="s">
        <v>2468</v>
      </c>
      <c r="D568" s="585" t="s">
        <v>2603</v>
      </c>
      <c r="E568" s="585" t="s">
        <v>1453</v>
      </c>
      <c r="F568" s="585" t="s">
        <v>1454</v>
      </c>
      <c r="G568" s="586">
        <v>49.017857142857139</v>
      </c>
      <c r="H568" s="586">
        <v>49.017857142857139</v>
      </c>
      <c r="J568" s="210"/>
    </row>
    <row r="569" spans="1:10" ht="45">
      <c r="A569" s="89">
        <v>561</v>
      </c>
      <c r="B569" s="585" t="s">
        <v>1530</v>
      </c>
      <c r="C569" s="585" t="s">
        <v>2491</v>
      </c>
      <c r="D569" s="585" t="s">
        <v>2604</v>
      </c>
      <c r="E569" s="585" t="s">
        <v>1453</v>
      </c>
      <c r="F569" s="585" t="s">
        <v>1454</v>
      </c>
      <c r="G569" s="586">
        <v>50</v>
      </c>
      <c r="H569" s="586">
        <v>50</v>
      </c>
      <c r="J569" s="210"/>
    </row>
    <row r="570" spans="1:10" ht="45">
      <c r="A570" s="89">
        <v>562</v>
      </c>
      <c r="B570" s="585" t="s">
        <v>1934</v>
      </c>
      <c r="C570" s="585" t="s">
        <v>2494</v>
      </c>
      <c r="D570" s="585" t="s">
        <v>2605</v>
      </c>
      <c r="E570" s="585" t="s">
        <v>1453</v>
      </c>
      <c r="F570" s="585" t="s">
        <v>1454</v>
      </c>
      <c r="G570" s="586">
        <v>49.017857142857139</v>
      </c>
      <c r="H570" s="586">
        <v>49.017857142857139</v>
      </c>
      <c r="J570" s="210"/>
    </row>
    <row r="571" spans="1:10" ht="45">
      <c r="A571" s="89">
        <v>563</v>
      </c>
      <c r="B571" s="585" t="s">
        <v>1825</v>
      </c>
      <c r="C571" s="585" t="s">
        <v>2588</v>
      </c>
      <c r="D571" s="585" t="s">
        <v>2606</v>
      </c>
      <c r="E571" s="585" t="s">
        <v>1453</v>
      </c>
      <c r="F571" s="585" t="s">
        <v>1454</v>
      </c>
      <c r="G571" s="586">
        <v>49.017857142857139</v>
      </c>
      <c r="H571" s="586">
        <v>49.017857142857139</v>
      </c>
      <c r="J571" s="210"/>
    </row>
    <row r="572" spans="1:10" ht="45">
      <c r="A572" s="89">
        <v>564</v>
      </c>
      <c r="B572" s="585" t="s">
        <v>1273</v>
      </c>
      <c r="C572" s="585" t="s">
        <v>2607</v>
      </c>
      <c r="D572" s="585" t="s">
        <v>2608</v>
      </c>
      <c r="E572" s="585" t="s">
        <v>1453</v>
      </c>
      <c r="F572" s="585" t="s">
        <v>1454</v>
      </c>
      <c r="G572" s="586">
        <v>49.017857142857139</v>
      </c>
      <c r="H572" s="586">
        <v>49.017857142857139</v>
      </c>
      <c r="J572" s="210"/>
    </row>
    <row r="573" spans="1:10" ht="45">
      <c r="A573" s="89">
        <v>565</v>
      </c>
      <c r="B573" s="585" t="s">
        <v>2609</v>
      </c>
      <c r="C573" s="585" t="s">
        <v>2491</v>
      </c>
      <c r="D573" s="585" t="s">
        <v>2610</v>
      </c>
      <c r="E573" s="585" t="s">
        <v>1453</v>
      </c>
      <c r="F573" s="585" t="s">
        <v>1454</v>
      </c>
      <c r="G573" s="586">
        <v>49.017857142857139</v>
      </c>
      <c r="H573" s="586">
        <v>49.017857142857139</v>
      </c>
      <c r="J573" s="210"/>
    </row>
    <row r="574" spans="1:10" ht="45">
      <c r="A574" s="89">
        <v>566</v>
      </c>
      <c r="B574" s="585" t="s">
        <v>1574</v>
      </c>
      <c r="C574" s="585" t="s">
        <v>2611</v>
      </c>
      <c r="D574" s="585" t="s">
        <v>2612</v>
      </c>
      <c r="E574" s="585" t="s">
        <v>1453</v>
      </c>
      <c r="F574" s="585" t="s">
        <v>1454</v>
      </c>
      <c r="G574" s="586">
        <v>49.017857142857139</v>
      </c>
      <c r="H574" s="586">
        <v>49.017857142857139</v>
      </c>
      <c r="J574" s="210"/>
    </row>
    <row r="575" spans="1:10" ht="45">
      <c r="A575" s="89">
        <v>567</v>
      </c>
      <c r="B575" s="585" t="s">
        <v>2562</v>
      </c>
      <c r="C575" s="585" t="s">
        <v>2613</v>
      </c>
      <c r="D575" s="585" t="s">
        <v>2614</v>
      </c>
      <c r="E575" s="585" t="s">
        <v>1453</v>
      </c>
      <c r="F575" s="585" t="s">
        <v>1454</v>
      </c>
      <c r="G575" s="586">
        <v>49.017857142857139</v>
      </c>
      <c r="H575" s="586">
        <v>49.017857142857139</v>
      </c>
      <c r="J575" s="210"/>
    </row>
    <row r="576" spans="1:10" ht="45">
      <c r="A576" s="89">
        <v>568</v>
      </c>
      <c r="B576" s="585" t="s">
        <v>2615</v>
      </c>
      <c r="C576" s="585" t="s">
        <v>2616</v>
      </c>
      <c r="D576" s="585" t="s">
        <v>2617</v>
      </c>
      <c r="E576" s="585" t="s">
        <v>1453</v>
      </c>
      <c r="F576" s="585" t="s">
        <v>1454</v>
      </c>
      <c r="G576" s="586">
        <v>49.017857142857139</v>
      </c>
      <c r="H576" s="586">
        <v>49.017857142857139</v>
      </c>
      <c r="J576" s="210"/>
    </row>
    <row r="577" spans="1:10" ht="45">
      <c r="A577" s="89">
        <v>569</v>
      </c>
      <c r="B577" s="585" t="s">
        <v>2618</v>
      </c>
      <c r="C577" s="585" t="s">
        <v>2616</v>
      </c>
      <c r="D577" s="585" t="s">
        <v>2619</v>
      </c>
      <c r="E577" s="585" t="s">
        <v>1453</v>
      </c>
      <c r="F577" s="585" t="s">
        <v>1454</v>
      </c>
      <c r="G577" s="586">
        <v>49.017857142857139</v>
      </c>
      <c r="H577" s="586">
        <v>49.017857142857139</v>
      </c>
      <c r="J577" s="210"/>
    </row>
    <row r="578" spans="1:10" ht="45">
      <c r="A578" s="89">
        <v>570</v>
      </c>
      <c r="B578" s="585" t="s">
        <v>1999</v>
      </c>
      <c r="C578" s="585" t="s">
        <v>2577</v>
      </c>
      <c r="D578" s="585" t="s">
        <v>2620</v>
      </c>
      <c r="E578" s="585" t="s">
        <v>1453</v>
      </c>
      <c r="F578" s="585" t="s">
        <v>1454</v>
      </c>
      <c r="G578" s="586">
        <v>49.017857142857139</v>
      </c>
      <c r="H578" s="586">
        <v>49.017857142857139</v>
      </c>
      <c r="J578" s="210"/>
    </row>
    <row r="579" spans="1:10" ht="45">
      <c r="A579" s="89">
        <v>571</v>
      </c>
      <c r="B579" s="585" t="s">
        <v>1265</v>
      </c>
      <c r="C579" s="585" t="s">
        <v>2621</v>
      </c>
      <c r="D579" s="585" t="s">
        <v>2622</v>
      </c>
      <c r="E579" s="585" t="s">
        <v>1453</v>
      </c>
      <c r="F579" s="585" t="s">
        <v>1454</v>
      </c>
      <c r="G579" s="586">
        <v>49.017857142857139</v>
      </c>
      <c r="H579" s="586">
        <v>49.017857142857139</v>
      </c>
      <c r="J579" s="210"/>
    </row>
    <row r="580" spans="1:10" ht="45">
      <c r="A580" s="89">
        <v>572</v>
      </c>
      <c r="B580" s="585" t="s">
        <v>2623</v>
      </c>
      <c r="C580" s="585" t="s">
        <v>2601</v>
      </c>
      <c r="D580" s="585" t="s">
        <v>2624</v>
      </c>
      <c r="E580" s="585" t="s">
        <v>1453</v>
      </c>
      <c r="F580" s="585" t="s">
        <v>1454</v>
      </c>
      <c r="G580" s="586">
        <v>49.017857142857139</v>
      </c>
      <c r="H580" s="586">
        <v>49.017857142857139</v>
      </c>
      <c r="J580" s="210"/>
    </row>
    <row r="581" spans="1:10" ht="45">
      <c r="A581" s="89">
        <v>573</v>
      </c>
      <c r="B581" s="585" t="s">
        <v>2557</v>
      </c>
      <c r="C581" s="585" t="s">
        <v>2625</v>
      </c>
      <c r="D581" s="585" t="s">
        <v>2626</v>
      </c>
      <c r="E581" s="585" t="s">
        <v>1453</v>
      </c>
      <c r="F581" s="585" t="s">
        <v>1454</v>
      </c>
      <c r="G581" s="586">
        <v>50</v>
      </c>
      <c r="H581" s="586">
        <v>50</v>
      </c>
      <c r="J581" s="210"/>
    </row>
    <row r="582" spans="1:10" ht="45">
      <c r="A582" s="89">
        <v>574</v>
      </c>
      <c r="B582" s="585" t="s">
        <v>2104</v>
      </c>
      <c r="C582" s="585" t="s">
        <v>2627</v>
      </c>
      <c r="D582" s="585" t="s">
        <v>2628</v>
      </c>
      <c r="E582" s="585" t="s">
        <v>1453</v>
      </c>
      <c r="F582" s="585" t="s">
        <v>1454</v>
      </c>
      <c r="G582" s="586">
        <v>49.017857142857139</v>
      </c>
      <c r="H582" s="586">
        <v>49.017857142857139</v>
      </c>
      <c r="J582" s="210"/>
    </row>
    <row r="583" spans="1:10" ht="45">
      <c r="A583" s="89">
        <v>575</v>
      </c>
      <c r="B583" s="585" t="s">
        <v>2290</v>
      </c>
      <c r="C583" s="585" t="s">
        <v>2629</v>
      </c>
      <c r="D583" s="585" t="s">
        <v>2630</v>
      </c>
      <c r="E583" s="585" t="s">
        <v>1453</v>
      </c>
      <c r="F583" s="585" t="s">
        <v>1454</v>
      </c>
      <c r="G583" s="586">
        <v>50</v>
      </c>
      <c r="H583" s="586">
        <v>50</v>
      </c>
      <c r="J583" s="210"/>
    </row>
    <row r="584" spans="1:10" ht="45">
      <c r="A584" s="89">
        <v>576</v>
      </c>
      <c r="B584" s="585" t="s">
        <v>2268</v>
      </c>
      <c r="C584" s="585" t="s">
        <v>2631</v>
      </c>
      <c r="D584" s="585" t="s">
        <v>2632</v>
      </c>
      <c r="E584" s="585" t="s">
        <v>1453</v>
      </c>
      <c r="F584" s="585" t="s">
        <v>1454</v>
      </c>
      <c r="G584" s="586">
        <v>49.017857142857139</v>
      </c>
      <c r="H584" s="586">
        <v>49.017857142857139</v>
      </c>
      <c r="J584" s="210"/>
    </row>
    <row r="585" spans="1:10" ht="45">
      <c r="A585" s="89">
        <v>577</v>
      </c>
      <c r="B585" s="585" t="s">
        <v>1463</v>
      </c>
      <c r="C585" s="585" t="s">
        <v>2631</v>
      </c>
      <c r="D585" s="585" t="s">
        <v>2633</v>
      </c>
      <c r="E585" s="585" t="s">
        <v>1453</v>
      </c>
      <c r="F585" s="585" t="s">
        <v>1454</v>
      </c>
      <c r="G585" s="586">
        <v>49.017857142857139</v>
      </c>
      <c r="H585" s="586">
        <v>49.017857142857139</v>
      </c>
      <c r="J585" s="210"/>
    </row>
    <row r="586" spans="1:10" ht="45">
      <c r="A586" s="89">
        <v>578</v>
      </c>
      <c r="B586" s="585" t="s">
        <v>2266</v>
      </c>
      <c r="C586" s="585" t="s">
        <v>2634</v>
      </c>
      <c r="D586" s="585" t="s">
        <v>2635</v>
      </c>
      <c r="E586" s="585" t="s">
        <v>1453</v>
      </c>
      <c r="F586" s="585" t="s">
        <v>1454</v>
      </c>
      <c r="G586" s="586">
        <v>48.03</v>
      </c>
      <c r="H586" s="586">
        <v>48.03</v>
      </c>
      <c r="J586" s="210"/>
    </row>
    <row r="587" spans="1:10" ht="45">
      <c r="A587" s="89">
        <v>579</v>
      </c>
      <c r="B587" s="585" t="s">
        <v>2636</v>
      </c>
      <c r="C587" s="585" t="s">
        <v>2491</v>
      </c>
      <c r="D587" s="585" t="s">
        <v>2637</v>
      </c>
      <c r="E587" s="585" t="s">
        <v>1453</v>
      </c>
      <c r="F587" s="585" t="s">
        <v>1454</v>
      </c>
      <c r="G587" s="586">
        <v>49.017857142857139</v>
      </c>
      <c r="H587" s="586">
        <v>49.017857142857139</v>
      </c>
      <c r="J587" s="210"/>
    </row>
    <row r="588" spans="1:10" ht="45">
      <c r="A588" s="89">
        <v>580</v>
      </c>
      <c r="B588" s="585" t="s">
        <v>2268</v>
      </c>
      <c r="C588" s="585" t="s">
        <v>2638</v>
      </c>
      <c r="D588" s="585" t="s">
        <v>2639</v>
      </c>
      <c r="E588" s="585" t="s">
        <v>1453</v>
      </c>
      <c r="F588" s="585" t="s">
        <v>1454</v>
      </c>
      <c r="G588" s="586">
        <v>49.017857142857139</v>
      </c>
      <c r="H588" s="586">
        <v>49.017857142857139</v>
      </c>
      <c r="J588" s="210"/>
    </row>
    <row r="589" spans="1:10" ht="45">
      <c r="A589" s="89">
        <v>581</v>
      </c>
      <c r="B589" s="585" t="s">
        <v>2126</v>
      </c>
      <c r="C589" s="585" t="s">
        <v>2468</v>
      </c>
      <c r="D589" s="585" t="s">
        <v>2640</v>
      </c>
      <c r="E589" s="585" t="s">
        <v>1453</v>
      </c>
      <c r="F589" s="585" t="s">
        <v>1454</v>
      </c>
      <c r="G589" s="586">
        <v>49.017857142857139</v>
      </c>
      <c r="H589" s="586">
        <v>49.017857142857139</v>
      </c>
      <c r="J589" s="210"/>
    </row>
    <row r="590" spans="1:10" ht="45">
      <c r="A590" s="89">
        <v>582</v>
      </c>
      <c r="B590" s="585" t="s">
        <v>2537</v>
      </c>
      <c r="C590" s="585" t="s">
        <v>2486</v>
      </c>
      <c r="D590" s="585" t="s">
        <v>2641</v>
      </c>
      <c r="E590" s="585" t="s">
        <v>1453</v>
      </c>
      <c r="F590" s="585" t="s">
        <v>1454</v>
      </c>
      <c r="G590" s="586">
        <v>49.017857142857139</v>
      </c>
      <c r="H590" s="586">
        <v>49.017857142857139</v>
      </c>
      <c r="J590" s="210"/>
    </row>
    <row r="591" spans="1:10" ht="45">
      <c r="A591" s="89">
        <v>583</v>
      </c>
      <c r="B591" s="585" t="s">
        <v>2481</v>
      </c>
      <c r="C591" s="585" t="s">
        <v>2588</v>
      </c>
      <c r="D591" s="585" t="s">
        <v>2642</v>
      </c>
      <c r="E591" s="585" t="s">
        <v>1453</v>
      </c>
      <c r="F591" s="585" t="s">
        <v>1454</v>
      </c>
      <c r="G591" s="586">
        <v>49.017857142857139</v>
      </c>
      <c r="H591" s="586">
        <v>49.017857142857139</v>
      </c>
      <c r="J591" s="210"/>
    </row>
    <row r="592" spans="1:10" ht="45">
      <c r="A592" s="89">
        <v>584</v>
      </c>
      <c r="B592" s="585" t="s">
        <v>1822</v>
      </c>
      <c r="C592" s="585" t="s">
        <v>2577</v>
      </c>
      <c r="D592" s="585" t="s">
        <v>2643</v>
      </c>
      <c r="E592" s="585" t="s">
        <v>1453</v>
      </c>
      <c r="F592" s="585" t="s">
        <v>1454</v>
      </c>
      <c r="G592" s="586">
        <v>49.017857142857139</v>
      </c>
      <c r="H592" s="586">
        <v>49.017857142857139</v>
      </c>
      <c r="J592" s="210"/>
    </row>
    <row r="593" spans="1:10" ht="45">
      <c r="A593" s="89">
        <v>585</v>
      </c>
      <c r="B593" s="585" t="s">
        <v>1999</v>
      </c>
      <c r="C593" s="585" t="s">
        <v>2577</v>
      </c>
      <c r="D593" s="585" t="s">
        <v>2644</v>
      </c>
      <c r="E593" s="585" t="s">
        <v>1453</v>
      </c>
      <c r="F593" s="585" t="s">
        <v>1454</v>
      </c>
      <c r="G593" s="586">
        <v>49.017857142857139</v>
      </c>
      <c r="H593" s="586">
        <v>49.017857142857139</v>
      </c>
      <c r="J593" s="210"/>
    </row>
    <row r="594" spans="1:10" ht="45">
      <c r="A594" s="89">
        <v>586</v>
      </c>
      <c r="B594" s="585" t="s">
        <v>1580</v>
      </c>
      <c r="C594" s="585" t="s">
        <v>2530</v>
      </c>
      <c r="D594" s="585" t="s">
        <v>2645</v>
      </c>
      <c r="E594" s="585" t="s">
        <v>1453</v>
      </c>
      <c r="F594" s="585" t="s">
        <v>1454</v>
      </c>
      <c r="G594" s="586">
        <v>49.017857142857139</v>
      </c>
      <c r="H594" s="586">
        <v>49.017857142857139</v>
      </c>
      <c r="J594" s="210"/>
    </row>
    <row r="595" spans="1:10" ht="45">
      <c r="A595" s="89">
        <v>587</v>
      </c>
      <c r="B595" s="585" t="s">
        <v>1293</v>
      </c>
      <c r="C595" s="585" t="s">
        <v>2508</v>
      </c>
      <c r="D595" s="585" t="s">
        <v>2646</v>
      </c>
      <c r="E595" s="585" t="s">
        <v>1453</v>
      </c>
      <c r="F595" s="585" t="s">
        <v>1454</v>
      </c>
      <c r="G595" s="586">
        <v>49.017857142857139</v>
      </c>
      <c r="H595" s="586">
        <v>49.017857142857139</v>
      </c>
      <c r="J595" s="210"/>
    </row>
    <row r="596" spans="1:10" ht="45">
      <c r="A596" s="89">
        <v>588</v>
      </c>
      <c r="B596" s="585" t="s">
        <v>2647</v>
      </c>
      <c r="C596" s="585" t="s">
        <v>2648</v>
      </c>
      <c r="D596" s="585" t="s">
        <v>2649</v>
      </c>
      <c r="E596" s="585" t="s">
        <v>1453</v>
      </c>
      <c r="F596" s="585" t="s">
        <v>1454</v>
      </c>
      <c r="G596" s="586">
        <v>49.017857142857139</v>
      </c>
      <c r="H596" s="586">
        <v>49.017857142857139</v>
      </c>
      <c r="J596" s="210"/>
    </row>
    <row r="597" spans="1:10" ht="45">
      <c r="A597" s="89">
        <v>589</v>
      </c>
      <c r="B597" s="585" t="s">
        <v>1653</v>
      </c>
      <c r="C597" s="585" t="s">
        <v>2650</v>
      </c>
      <c r="D597" s="585" t="s">
        <v>2651</v>
      </c>
      <c r="E597" s="585" t="s">
        <v>1453</v>
      </c>
      <c r="F597" s="585" t="s">
        <v>1454</v>
      </c>
      <c r="G597" s="586">
        <v>49.017857142857139</v>
      </c>
      <c r="H597" s="586">
        <v>49.017857142857139</v>
      </c>
      <c r="J597" s="210"/>
    </row>
    <row r="598" spans="1:10" ht="45">
      <c r="A598" s="89">
        <v>590</v>
      </c>
      <c r="B598" s="585" t="s">
        <v>2652</v>
      </c>
      <c r="C598" s="585" t="s">
        <v>2653</v>
      </c>
      <c r="D598" s="585" t="s">
        <v>2654</v>
      </c>
      <c r="E598" s="585" t="s">
        <v>1453</v>
      </c>
      <c r="F598" s="585" t="s">
        <v>1454</v>
      </c>
      <c r="G598" s="586">
        <v>49.017857142857139</v>
      </c>
      <c r="H598" s="586">
        <v>49.017857142857139</v>
      </c>
      <c r="J598" s="210"/>
    </row>
    <row r="599" spans="1:10" ht="45">
      <c r="A599" s="89">
        <v>591</v>
      </c>
      <c r="B599" s="585" t="s">
        <v>2052</v>
      </c>
      <c r="C599" s="585" t="s">
        <v>2653</v>
      </c>
      <c r="D599" s="585" t="s">
        <v>2655</v>
      </c>
      <c r="E599" s="585" t="s">
        <v>1453</v>
      </c>
      <c r="F599" s="585" t="s">
        <v>1454</v>
      </c>
      <c r="G599" s="586">
        <v>49.017857142857139</v>
      </c>
      <c r="H599" s="586">
        <v>49.017857142857139</v>
      </c>
      <c r="J599" s="210"/>
    </row>
    <row r="600" spans="1:10" ht="45">
      <c r="A600" s="89">
        <v>592</v>
      </c>
      <c r="B600" s="585" t="s">
        <v>2656</v>
      </c>
      <c r="C600" s="585" t="s">
        <v>2653</v>
      </c>
      <c r="D600" s="585" t="s">
        <v>2657</v>
      </c>
      <c r="E600" s="585" t="s">
        <v>1453</v>
      </c>
      <c r="F600" s="585" t="s">
        <v>1454</v>
      </c>
      <c r="G600" s="586">
        <v>49.017857142857139</v>
      </c>
      <c r="H600" s="586">
        <v>49.017857142857139</v>
      </c>
      <c r="J600" s="210"/>
    </row>
    <row r="601" spans="1:10" ht="45">
      <c r="A601" s="89">
        <v>593</v>
      </c>
      <c r="B601" s="585" t="s">
        <v>1999</v>
      </c>
      <c r="C601" s="585" t="s">
        <v>2653</v>
      </c>
      <c r="D601" s="585" t="s">
        <v>2658</v>
      </c>
      <c r="E601" s="585" t="s">
        <v>1453</v>
      </c>
      <c r="F601" s="585" t="s">
        <v>1454</v>
      </c>
      <c r="G601" s="586">
        <v>49.017857142857139</v>
      </c>
      <c r="H601" s="586">
        <v>49.017857142857139</v>
      </c>
      <c r="J601" s="210"/>
    </row>
    <row r="602" spans="1:10" ht="45">
      <c r="A602" s="89">
        <v>594</v>
      </c>
      <c r="B602" s="585" t="s">
        <v>2659</v>
      </c>
      <c r="C602" s="585" t="s">
        <v>2519</v>
      </c>
      <c r="D602" s="585" t="s">
        <v>2660</v>
      </c>
      <c r="E602" s="585" t="s">
        <v>1453</v>
      </c>
      <c r="F602" s="585" t="s">
        <v>1454</v>
      </c>
      <c r="G602" s="586">
        <v>49.017857142857139</v>
      </c>
      <c r="H602" s="586">
        <v>49.017857142857139</v>
      </c>
      <c r="J602" s="210"/>
    </row>
    <row r="603" spans="1:10" ht="45">
      <c r="A603" s="89">
        <v>595</v>
      </c>
      <c r="B603" s="585" t="s">
        <v>2661</v>
      </c>
      <c r="C603" s="585" t="s">
        <v>2519</v>
      </c>
      <c r="D603" s="585" t="s">
        <v>2662</v>
      </c>
      <c r="E603" s="585" t="s">
        <v>1453</v>
      </c>
      <c r="F603" s="585" t="s">
        <v>1454</v>
      </c>
      <c r="G603" s="586">
        <v>49.017857142857139</v>
      </c>
      <c r="H603" s="586">
        <v>49.017857142857139</v>
      </c>
      <c r="J603" s="210"/>
    </row>
    <row r="604" spans="1:10" ht="45">
      <c r="A604" s="89">
        <v>596</v>
      </c>
      <c r="B604" s="585" t="s">
        <v>2178</v>
      </c>
      <c r="C604" s="585" t="s">
        <v>2663</v>
      </c>
      <c r="D604" s="585" t="s">
        <v>2664</v>
      </c>
      <c r="E604" s="585" t="s">
        <v>1453</v>
      </c>
      <c r="F604" s="585" t="s">
        <v>1454</v>
      </c>
      <c r="G604" s="586">
        <v>49.017857142857139</v>
      </c>
      <c r="H604" s="586">
        <v>49.017857142857139</v>
      </c>
      <c r="J604" s="210"/>
    </row>
    <row r="605" spans="1:10" ht="45">
      <c r="A605" s="89">
        <v>597</v>
      </c>
      <c r="B605" s="585" t="s">
        <v>1775</v>
      </c>
      <c r="C605" s="585" t="s">
        <v>2665</v>
      </c>
      <c r="D605" s="585" t="s">
        <v>2666</v>
      </c>
      <c r="E605" s="585" t="s">
        <v>1453</v>
      </c>
      <c r="F605" s="585" t="s">
        <v>1454</v>
      </c>
      <c r="G605" s="586">
        <v>49.017857142857139</v>
      </c>
      <c r="H605" s="586">
        <v>49.017857142857139</v>
      </c>
      <c r="J605" s="210"/>
    </row>
    <row r="606" spans="1:10" ht="45">
      <c r="A606" s="89">
        <v>598</v>
      </c>
      <c r="B606" s="585" t="s">
        <v>2667</v>
      </c>
      <c r="C606" s="585" t="s">
        <v>2663</v>
      </c>
      <c r="D606" s="585" t="s">
        <v>2668</v>
      </c>
      <c r="E606" s="585" t="s">
        <v>1453</v>
      </c>
      <c r="F606" s="585" t="s">
        <v>1454</v>
      </c>
      <c r="G606" s="586">
        <v>50</v>
      </c>
      <c r="H606" s="586">
        <v>50</v>
      </c>
      <c r="J606" s="210"/>
    </row>
    <row r="607" spans="1:10" ht="45">
      <c r="A607" s="89">
        <v>599</v>
      </c>
      <c r="B607" s="585" t="s">
        <v>1277</v>
      </c>
      <c r="C607" s="585" t="s">
        <v>2663</v>
      </c>
      <c r="D607" s="585" t="s">
        <v>2669</v>
      </c>
      <c r="E607" s="585" t="s">
        <v>1453</v>
      </c>
      <c r="F607" s="585" t="s">
        <v>1454</v>
      </c>
      <c r="G607" s="586">
        <v>49.017857142857139</v>
      </c>
      <c r="H607" s="586">
        <v>49.017857142857139</v>
      </c>
      <c r="J607" s="210"/>
    </row>
    <row r="608" spans="1:10" ht="45">
      <c r="A608" s="89">
        <v>600</v>
      </c>
      <c r="B608" s="585" t="s">
        <v>1269</v>
      </c>
      <c r="C608" s="585" t="s">
        <v>2607</v>
      </c>
      <c r="D608" s="585" t="s">
        <v>2670</v>
      </c>
      <c r="E608" s="585" t="s">
        <v>1453</v>
      </c>
      <c r="F608" s="585" t="s">
        <v>1454</v>
      </c>
      <c r="G608" s="586">
        <v>49.017857142857139</v>
      </c>
      <c r="H608" s="586">
        <v>49.017857142857139</v>
      </c>
      <c r="J608" s="210"/>
    </row>
    <row r="609" spans="1:10" ht="45">
      <c r="A609" s="89">
        <v>601</v>
      </c>
      <c r="B609" s="585" t="s">
        <v>2671</v>
      </c>
      <c r="C609" s="585" t="s">
        <v>2601</v>
      </c>
      <c r="D609" s="585" t="s">
        <v>2672</v>
      </c>
      <c r="E609" s="585" t="s">
        <v>1453</v>
      </c>
      <c r="F609" s="585" t="s">
        <v>1454</v>
      </c>
      <c r="G609" s="586">
        <v>49.017857142857139</v>
      </c>
      <c r="H609" s="586">
        <v>49.017857142857139</v>
      </c>
      <c r="J609" s="210"/>
    </row>
    <row r="610" spans="1:10" ht="45">
      <c r="A610" s="89">
        <v>602</v>
      </c>
      <c r="B610" s="585" t="s">
        <v>1313</v>
      </c>
      <c r="C610" s="585" t="s">
        <v>1451</v>
      </c>
      <c r="D610" s="585" t="s">
        <v>2673</v>
      </c>
      <c r="E610" s="585" t="s">
        <v>1453</v>
      </c>
      <c r="F610" s="585" t="s">
        <v>2674</v>
      </c>
      <c r="G610" s="586">
        <v>73.533163265306115</v>
      </c>
      <c r="H610" s="586">
        <v>73.533163265306115</v>
      </c>
      <c r="J610" s="210"/>
    </row>
    <row r="611" spans="1:10" ht="45">
      <c r="A611" s="89">
        <v>603</v>
      </c>
      <c r="B611" s="585" t="s">
        <v>1265</v>
      </c>
      <c r="C611" s="585" t="s">
        <v>1455</v>
      </c>
      <c r="D611" s="585" t="s">
        <v>1456</v>
      </c>
      <c r="E611" s="585" t="s">
        <v>1453</v>
      </c>
      <c r="F611" s="585" t="s">
        <v>2674</v>
      </c>
      <c r="G611" s="586">
        <v>75</v>
      </c>
      <c r="H611" s="586">
        <v>75</v>
      </c>
      <c r="J611" s="210"/>
    </row>
    <row r="612" spans="1:10" ht="45">
      <c r="A612" s="89">
        <v>604</v>
      </c>
      <c r="B612" s="585" t="s">
        <v>1457</v>
      </c>
      <c r="C612" s="585" t="s">
        <v>1458</v>
      </c>
      <c r="D612" s="585" t="s">
        <v>1459</v>
      </c>
      <c r="E612" s="585" t="s">
        <v>1453</v>
      </c>
      <c r="F612" s="585" t="s">
        <v>2674</v>
      </c>
      <c r="G612" s="586">
        <v>49.017857142857146</v>
      </c>
      <c r="H612" s="586">
        <v>49.017857142857146</v>
      </c>
      <c r="J612" s="210"/>
    </row>
    <row r="613" spans="1:10" ht="45">
      <c r="A613" s="89">
        <v>605</v>
      </c>
      <c r="B613" s="585" t="s">
        <v>1460</v>
      </c>
      <c r="C613" s="585" t="s">
        <v>1461</v>
      </c>
      <c r="D613" s="585" t="s">
        <v>1462</v>
      </c>
      <c r="E613" s="585" t="s">
        <v>1453</v>
      </c>
      <c r="F613" s="585" t="s">
        <v>2674</v>
      </c>
      <c r="G613" s="586">
        <v>50</v>
      </c>
      <c r="H613" s="586">
        <v>50</v>
      </c>
      <c r="J613" s="210"/>
    </row>
    <row r="614" spans="1:10" ht="45">
      <c r="A614" s="89">
        <v>606</v>
      </c>
      <c r="B614" s="585" t="s">
        <v>2675</v>
      </c>
      <c r="C614" s="585" t="s">
        <v>1445</v>
      </c>
      <c r="D614" s="585" t="s">
        <v>2676</v>
      </c>
      <c r="E614" s="585" t="s">
        <v>1453</v>
      </c>
      <c r="F614" s="585" t="s">
        <v>2674</v>
      </c>
      <c r="G614" s="586">
        <v>49.017857142857146</v>
      </c>
      <c r="H614" s="586">
        <v>49.017857142857146</v>
      </c>
      <c r="J614" s="210"/>
    </row>
    <row r="615" spans="1:10" ht="45">
      <c r="A615" s="89">
        <v>607</v>
      </c>
      <c r="B615" s="585" t="s">
        <v>1265</v>
      </c>
      <c r="C615" s="585" t="s">
        <v>1466</v>
      </c>
      <c r="D615" s="585" t="s">
        <v>1467</v>
      </c>
      <c r="E615" s="585" t="s">
        <v>1453</v>
      </c>
      <c r="F615" s="585" t="s">
        <v>2674</v>
      </c>
      <c r="G615" s="586">
        <v>50</v>
      </c>
      <c r="H615" s="586">
        <v>50</v>
      </c>
      <c r="J615" s="210"/>
    </row>
    <row r="616" spans="1:10" ht="45">
      <c r="A616" s="89">
        <v>608</v>
      </c>
      <c r="B616" s="585" t="s">
        <v>1468</v>
      </c>
      <c r="C616" s="585" t="s">
        <v>1469</v>
      </c>
      <c r="D616" s="585" t="s">
        <v>1470</v>
      </c>
      <c r="E616" s="585" t="s">
        <v>1453</v>
      </c>
      <c r="F616" s="585" t="s">
        <v>2674</v>
      </c>
      <c r="G616" s="586">
        <v>49.017857142857146</v>
      </c>
      <c r="H616" s="586">
        <v>49.017857142857146</v>
      </c>
      <c r="J616" s="210"/>
    </row>
    <row r="617" spans="1:10" ht="45">
      <c r="A617" s="89">
        <v>609</v>
      </c>
      <c r="B617" s="585" t="s">
        <v>1528</v>
      </c>
      <c r="C617" s="585" t="s">
        <v>1994</v>
      </c>
      <c r="D617" s="585" t="s">
        <v>2677</v>
      </c>
      <c r="E617" s="585" t="s">
        <v>1453</v>
      </c>
      <c r="F617" s="585" t="s">
        <v>2674</v>
      </c>
      <c r="G617" s="586">
        <v>49.017857142857146</v>
      </c>
      <c r="H617" s="586">
        <v>49.017857142857146</v>
      </c>
      <c r="J617" s="210"/>
    </row>
    <row r="618" spans="1:10" ht="45">
      <c r="A618" s="89">
        <v>610</v>
      </c>
      <c r="B618" s="585" t="s">
        <v>1474</v>
      </c>
      <c r="C618" s="585" t="s">
        <v>1475</v>
      </c>
      <c r="D618" s="585" t="s">
        <v>1476</v>
      </c>
      <c r="E618" s="585" t="s">
        <v>1453</v>
      </c>
      <c r="F618" s="585" t="s">
        <v>2674</v>
      </c>
      <c r="G618" s="586">
        <v>49.017857142857146</v>
      </c>
      <c r="H618" s="586">
        <v>49.017857142857146</v>
      </c>
      <c r="J618" s="210"/>
    </row>
    <row r="619" spans="1:10" ht="45">
      <c r="A619" s="89">
        <v>611</v>
      </c>
      <c r="B619" s="585" t="s">
        <v>1477</v>
      </c>
      <c r="C619" s="585" t="s">
        <v>1478</v>
      </c>
      <c r="D619" s="585" t="s">
        <v>1479</v>
      </c>
      <c r="E619" s="585" t="s">
        <v>1453</v>
      </c>
      <c r="F619" s="585" t="s">
        <v>2674</v>
      </c>
      <c r="G619" s="586">
        <v>49.017857142857146</v>
      </c>
      <c r="H619" s="586">
        <v>49.017857142857146</v>
      </c>
      <c r="J619" s="210"/>
    </row>
    <row r="620" spans="1:10" ht="45">
      <c r="A620" s="89">
        <v>612</v>
      </c>
      <c r="B620" s="585" t="s">
        <v>1480</v>
      </c>
      <c r="C620" s="585" t="s">
        <v>1481</v>
      </c>
      <c r="D620" s="585" t="s">
        <v>1482</v>
      </c>
      <c r="E620" s="585" t="s">
        <v>1453</v>
      </c>
      <c r="F620" s="585" t="s">
        <v>2674</v>
      </c>
      <c r="G620" s="586">
        <v>49.017857142857146</v>
      </c>
      <c r="H620" s="586">
        <v>49.017857142857146</v>
      </c>
      <c r="J620" s="210"/>
    </row>
    <row r="621" spans="1:10" ht="45">
      <c r="A621" s="89">
        <v>613</v>
      </c>
      <c r="B621" s="585" t="s">
        <v>1483</v>
      </c>
      <c r="C621" s="585" t="s">
        <v>1484</v>
      </c>
      <c r="D621" s="585" t="s">
        <v>1485</v>
      </c>
      <c r="E621" s="585" t="s">
        <v>1453</v>
      </c>
      <c r="F621" s="585" t="s">
        <v>2674</v>
      </c>
      <c r="G621" s="586">
        <v>49.017857142857146</v>
      </c>
      <c r="H621" s="586">
        <v>49.017857142857146</v>
      </c>
      <c r="J621" s="210"/>
    </row>
    <row r="622" spans="1:10" ht="45">
      <c r="A622" s="89">
        <v>614</v>
      </c>
      <c r="B622" s="585" t="s">
        <v>1303</v>
      </c>
      <c r="C622" s="585" t="s">
        <v>1486</v>
      </c>
      <c r="D622" s="585" t="s">
        <v>1487</v>
      </c>
      <c r="E622" s="585" t="s">
        <v>1453</v>
      </c>
      <c r="F622" s="585" t="s">
        <v>2674</v>
      </c>
      <c r="G622" s="586">
        <v>49.017857142857146</v>
      </c>
      <c r="H622" s="586">
        <v>49.017857142857146</v>
      </c>
      <c r="J622" s="210"/>
    </row>
    <row r="623" spans="1:10" ht="45">
      <c r="A623" s="89">
        <v>615</v>
      </c>
      <c r="B623" s="585" t="s">
        <v>1488</v>
      </c>
      <c r="C623" s="585" t="s">
        <v>1489</v>
      </c>
      <c r="D623" s="585" t="s">
        <v>1490</v>
      </c>
      <c r="E623" s="585" t="s">
        <v>1453</v>
      </c>
      <c r="F623" s="585" t="s">
        <v>2674</v>
      </c>
      <c r="G623" s="586">
        <v>50</v>
      </c>
      <c r="H623" s="586">
        <v>50</v>
      </c>
      <c r="J623" s="210"/>
    </row>
    <row r="624" spans="1:10" ht="45">
      <c r="A624" s="89">
        <v>616</v>
      </c>
      <c r="B624" s="585" t="s">
        <v>1491</v>
      </c>
      <c r="C624" s="585" t="s">
        <v>1492</v>
      </c>
      <c r="D624" s="585" t="s">
        <v>1493</v>
      </c>
      <c r="E624" s="585" t="s">
        <v>1453</v>
      </c>
      <c r="F624" s="585" t="s">
        <v>2674</v>
      </c>
      <c r="G624" s="586">
        <v>50</v>
      </c>
      <c r="H624" s="586">
        <v>50</v>
      </c>
      <c r="J624" s="210"/>
    </row>
    <row r="625" spans="1:10" ht="45">
      <c r="A625" s="89">
        <v>617</v>
      </c>
      <c r="B625" s="585" t="s">
        <v>2072</v>
      </c>
      <c r="C625" s="585" t="s">
        <v>2678</v>
      </c>
      <c r="D625" s="585" t="s">
        <v>2679</v>
      </c>
      <c r="E625" s="585" t="s">
        <v>1453</v>
      </c>
      <c r="F625" s="585" t="s">
        <v>2674</v>
      </c>
      <c r="G625" s="586">
        <v>49.017857142857146</v>
      </c>
      <c r="H625" s="586">
        <v>49.017857142857146</v>
      </c>
      <c r="J625" s="210"/>
    </row>
    <row r="626" spans="1:10" ht="45">
      <c r="A626" s="89">
        <v>618</v>
      </c>
      <c r="B626" s="585" t="s">
        <v>1474</v>
      </c>
      <c r="C626" s="585" t="s">
        <v>1497</v>
      </c>
      <c r="D626" s="585" t="s">
        <v>1498</v>
      </c>
      <c r="E626" s="585" t="s">
        <v>1453</v>
      </c>
      <c r="F626" s="585" t="s">
        <v>2674</v>
      </c>
      <c r="G626" s="586">
        <v>49.017857142857146</v>
      </c>
      <c r="H626" s="586">
        <v>49.017857142857146</v>
      </c>
      <c r="J626" s="210"/>
    </row>
    <row r="627" spans="1:10" ht="45">
      <c r="A627" s="89">
        <v>619</v>
      </c>
      <c r="B627" s="585" t="s">
        <v>1499</v>
      </c>
      <c r="C627" s="585" t="s">
        <v>1311</v>
      </c>
      <c r="D627" s="585" t="s">
        <v>1500</v>
      </c>
      <c r="E627" s="585" t="s">
        <v>1453</v>
      </c>
      <c r="F627" s="585" t="s">
        <v>2674</v>
      </c>
      <c r="G627" s="586">
        <v>49.017857142857146</v>
      </c>
      <c r="H627" s="586">
        <v>49.017857142857146</v>
      </c>
      <c r="J627" s="210"/>
    </row>
    <row r="628" spans="1:10" ht="45">
      <c r="A628" s="89">
        <v>620</v>
      </c>
      <c r="B628" s="585" t="s">
        <v>1265</v>
      </c>
      <c r="C628" s="585" t="s">
        <v>1501</v>
      </c>
      <c r="D628" s="585" t="s">
        <v>1502</v>
      </c>
      <c r="E628" s="585" t="s">
        <v>1453</v>
      </c>
      <c r="F628" s="585" t="s">
        <v>2674</v>
      </c>
      <c r="G628" s="586">
        <v>49.017857142857146</v>
      </c>
      <c r="H628" s="586">
        <v>49.017857142857146</v>
      </c>
      <c r="J628" s="210"/>
    </row>
    <row r="629" spans="1:10" ht="45">
      <c r="A629" s="89">
        <v>621</v>
      </c>
      <c r="B629" s="585" t="s">
        <v>2505</v>
      </c>
      <c r="C629" s="585" t="s">
        <v>2680</v>
      </c>
      <c r="D629" s="585" t="s">
        <v>2681</v>
      </c>
      <c r="E629" s="585" t="s">
        <v>1453</v>
      </c>
      <c r="F629" s="585" t="s">
        <v>2674</v>
      </c>
      <c r="G629" s="586">
        <v>50</v>
      </c>
      <c r="H629" s="586">
        <v>50</v>
      </c>
      <c r="J629" s="210"/>
    </row>
    <row r="630" spans="1:10" ht="45">
      <c r="A630" s="89">
        <v>622</v>
      </c>
      <c r="B630" s="585" t="s">
        <v>1503</v>
      </c>
      <c r="C630" s="585" t="s">
        <v>1504</v>
      </c>
      <c r="D630" s="585" t="s">
        <v>1505</v>
      </c>
      <c r="E630" s="585" t="s">
        <v>1453</v>
      </c>
      <c r="F630" s="585" t="s">
        <v>2674</v>
      </c>
      <c r="G630" s="586">
        <v>49.017857142857146</v>
      </c>
      <c r="H630" s="586">
        <v>49.017857142857146</v>
      </c>
      <c r="J630" s="210"/>
    </row>
    <row r="631" spans="1:10" ht="45">
      <c r="A631" s="89">
        <v>623</v>
      </c>
      <c r="B631" s="585" t="s">
        <v>1509</v>
      </c>
      <c r="C631" s="585" t="s">
        <v>1510</v>
      </c>
      <c r="D631" s="585" t="s">
        <v>1511</v>
      </c>
      <c r="E631" s="585" t="s">
        <v>1453</v>
      </c>
      <c r="F631" s="585" t="s">
        <v>2674</v>
      </c>
      <c r="G631" s="586">
        <v>50</v>
      </c>
      <c r="H631" s="586">
        <v>50</v>
      </c>
      <c r="J631" s="210"/>
    </row>
    <row r="632" spans="1:10" ht="45">
      <c r="A632" s="89">
        <v>624</v>
      </c>
      <c r="B632" s="585" t="s">
        <v>1512</v>
      </c>
      <c r="C632" s="585" t="s">
        <v>1513</v>
      </c>
      <c r="D632" s="585" t="s">
        <v>1514</v>
      </c>
      <c r="E632" s="585" t="s">
        <v>1453</v>
      </c>
      <c r="F632" s="585" t="s">
        <v>2674</v>
      </c>
      <c r="G632" s="586">
        <v>49.017857142857146</v>
      </c>
      <c r="H632" s="586">
        <v>49.017857142857146</v>
      </c>
      <c r="J632" s="210"/>
    </row>
    <row r="633" spans="1:10" ht="45">
      <c r="A633" s="89">
        <v>625</v>
      </c>
      <c r="B633" s="585" t="s">
        <v>1285</v>
      </c>
      <c r="C633" s="585" t="s">
        <v>1515</v>
      </c>
      <c r="D633" s="585" t="s">
        <v>1516</v>
      </c>
      <c r="E633" s="585" t="s">
        <v>1453</v>
      </c>
      <c r="F633" s="585" t="s">
        <v>2674</v>
      </c>
      <c r="G633" s="586">
        <v>98.022959183673478</v>
      </c>
      <c r="H633" s="586">
        <v>98.022959183673478</v>
      </c>
      <c r="J633" s="210"/>
    </row>
    <row r="634" spans="1:10" ht="45">
      <c r="A634" s="89">
        <v>626</v>
      </c>
      <c r="B634" s="585" t="s">
        <v>1517</v>
      </c>
      <c r="C634" s="585" t="s">
        <v>1518</v>
      </c>
      <c r="D634" s="585" t="s">
        <v>1519</v>
      </c>
      <c r="E634" s="585" t="s">
        <v>1453</v>
      </c>
      <c r="F634" s="585" t="s">
        <v>2674</v>
      </c>
      <c r="G634" s="586">
        <v>50</v>
      </c>
      <c r="H634" s="586">
        <v>50</v>
      </c>
      <c r="J634" s="210"/>
    </row>
    <row r="635" spans="1:10" ht="45">
      <c r="A635" s="89">
        <v>627</v>
      </c>
      <c r="B635" s="585" t="s">
        <v>1520</v>
      </c>
      <c r="C635" s="585" t="s">
        <v>1521</v>
      </c>
      <c r="D635" s="585" t="s">
        <v>1522</v>
      </c>
      <c r="E635" s="585" t="s">
        <v>1453</v>
      </c>
      <c r="F635" s="585" t="s">
        <v>2674</v>
      </c>
      <c r="G635" s="586">
        <v>50</v>
      </c>
      <c r="H635" s="586">
        <v>50</v>
      </c>
      <c r="J635" s="210"/>
    </row>
    <row r="636" spans="1:10" ht="45">
      <c r="A636" s="89">
        <v>628</v>
      </c>
      <c r="B636" s="585" t="s">
        <v>1499</v>
      </c>
      <c r="C636" s="585" t="s">
        <v>1328</v>
      </c>
      <c r="D636" s="585" t="s">
        <v>2682</v>
      </c>
      <c r="E636" s="585" t="s">
        <v>1453</v>
      </c>
      <c r="F636" s="585" t="s">
        <v>2674</v>
      </c>
      <c r="G636" s="586">
        <v>49.017857142857146</v>
      </c>
      <c r="H636" s="586">
        <v>49.017857142857146</v>
      </c>
      <c r="J636" s="210"/>
    </row>
    <row r="637" spans="1:10" ht="45">
      <c r="A637" s="89">
        <v>629</v>
      </c>
      <c r="B637" s="585" t="s">
        <v>1520</v>
      </c>
      <c r="C637" s="585" t="s">
        <v>1526</v>
      </c>
      <c r="D637" s="585" t="s">
        <v>1527</v>
      </c>
      <c r="E637" s="585" t="s">
        <v>1453</v>
      </c>
      <c r="F637" s="585" t="s">
        <v>2674</v>
      </c>
      <c r="G637" s="586">
        <v>50</v>
      </c>
      <c r="H637" s="586">
        <v>50</v>
      </c>
      <c r="J637" s="210"/>
    </row>
    <row r="638" spans="1:10" ht="45">
      <c r="A638" s="89">
        <v>630</v>
      </c>
      <c r="B638" s="585" t="s">
        <v>1528</v>
      </c>
      <c r="C638" s="585" t="s">
        <v>1311</v>
      </c>
      <c r="D638" s="585" t="s">
        <v>1529</v>
      </c>
      <c r="E638" s="585" t="s">
        <v>1453</v>
      </c>
      <c r="F638" s="585" t="s">
        <v>2674</v>
      </c>
      <c r="G638" s="586">
        <v>98.022959183673478</v>
      </c>
      <c r="H638" s="586">
        <v>98.022959183673478</v>
      </c>
      <c r="J638" s="210"/>
    </row>
    <row r="639" spans="1:10" ht="45">
      <c r="A639" s="89">
        <v>631</v>
      </c>
      <c r="B639" s="585" t="s">
        <v>1530</v>
      </c>
      <c r="C639" s="585" t="s">
        <v>1531</v>
      </c>
      <c r="D639" s="585" t="s">
        <v>1532</v>
      </c>
      <c r="E639" s="585" t="s">
        <v>1453</v>
      </c>
      <c r="F639" s="585" t="s">
        <v>2674</v>
      </c>
      <c r="G639" s="586">
        <v>50</v>
      </c>
      <c r="H639" s="586">
        <v>50</v>
      </c>
      <c r="J639" s="210"/>
    </row>
    <row r="640" spans="1:10" ht="45">
      <c r="A640" s="89">
        <v>632</v>
      </c>
      <c r="B640" s="585" t="s">
        <v>1319</v>
      </c>
      <c r="C640" s="585" t="s">
        <v>1533</v>
      </c>
      <c r="D640" s="585" t="s">
        <v>1534</v>
      </c>
      <c r="E640" s="585" t="s">
        <v>1453</v>
      </c>
      <c r="F640" s="585" t="s">
        <v>2674</v>
      </c>
      <c r="G640" s="586">
        <v>50</v>
      </c>
      <c r="H640" s="586">
        <v>50</v>
      </c>
      <c r="J640" s="210"/>
    </row>
    <row r="641" spans="1:10" ht="45">
      <c r="A641" s="89">
        <v>633</v>
      </c>
      <c r="B641" s="585" t="s">
        <v>1474</v>
      </c>
      <c r="C641" s="585" t="s">
        <v>1535</v>
      </c>
      <c r="D641" s="585" t="s">
        <v>1536</v>
      </c>
      <c r="E641" s="585" t="s">
        <v>1453</v>
      </c>
      <c r="F641" s="585" t="s">
        <v>2674</v>
      </c>
      <c r="G641" s="586">
        <v>49.017857142857146</v>
      </c>
      <c r="H641" s="586">
        <v>49.017857142857146</v>
      </c>
      <c r="J641" s="210"/>
    </row>
    <row r="642" spans="1:10" ht="45">
      <c r="A642" s="89">
        <v>634</v>
      </c>
      <c r="B642" s="585" t="s">
        <v>1468</v>
      </c>
      <c r="C642" s="585" t="s">
        <v>2683</v>
      </c>
      <c r="D642" s="585" t="s">
        <v>2684</v>
      </c>
      <c r="E642" s="585" t="s">
        <v>1453</v>
      </c>
      <c r="F642" s="585" t="s">
        <v>2674</v>
      </c>
      <c r="G642" s="586">
        <v>50</v>
      </c>
      <c r="H642" s="586">
        <v>50</v>
      </c>
      <c r="J642" s="210"/>
    </row>
    <row r="643" spans="1:10" ht="45">
      <c r="A643" s="89">
        <v>635</v>
      </c>
      <c r="B643" s="585" t="s">
        <v>1540</v>
      </c>
      <c r="C643" s="585" t="s">
        <v>1541</v>
      </c>
      <c r="D643" s="585" t="s">
        <v>1542</v>
      </c>
      <c r="E643" s="585" t="s">
        <v>1453</v>
      </c>
      <c r="F643" s="585" t="s">
        <v>2674</v>
      </c>
      <c r="G643" s="586">
        <v>49.017857142857146</v>
      </c>
      <c r="H643" s="586">
        <v>49.017857142857146</v>
      </c>
      <c r="J643" s="210"/>
    </row>
    <row r="644" spans="1:10" ht="45">
      <c r="A644" s="89">
        <v>636</v>
      </c>
      <c r="B644" s="585" t="s">
        <v>1543</v>
      </c>
      <c r="C644" s="585" t="s">
        <v>1486</v>
      </c>
      <c r="D644" s="585" t="s">
        <v>1544</v>
      </c>
      <c r="E644" s="585" t="s">
        <v>1453</v>
      </c>
      <c r="F644" s="585" t="s">
        <v>2674</v>
      </c>
      <c r="G644" s="586">
        <v>50</v>
      </c>
      <c r="H644" s="586">
        <v>50</v>
      </c>
      <c r="J644" s="210"/>
    </row>
    <row r="645" spans="1:10" ht="45">
      <c r="A645" s="89">
        <v>637</v>
      </c>
      <c r="B645" s="585" t="s">
        <v>1545</v>
      </c>
      <c r="C645" s="585" t="s">
        <v>1546</v>
      </c>
      <c r="D645" s="585" t="s">
        <v>1547</v>
      </c>
      <c r="E645" s="585" t="s">
        <v>1453</v>
      </c>
      <c r="F645" s="585" t="s">
        <v>2674</v>
      </c>
      <c r="G645" s="586">
        <v>98.022959183673478</v>
      </c>
      <c r="H645" s="586">
        <v>98.022959183673478</v>
      </c>
      <c r="J645" s="210"/>
    </row>
    <row r="646" spans="1:10" ht="45">
      <c r="A646" s="89">
        <v>638</v>
      </c>
      <c r="B646" s="585" t="s">
        <v>1548</v>
      </c>
      <c r="C646" s="585" t="s">
        <v>1549</v>
      </c>
      <c r="D646" s="585" t="s">
        <v>1550</v>
      </c>
      <c r="E646" s="585" t="s">
        <v>1453</v>
      </c>
      <c r="F646" s="585" t="s">
        <v>2674</v>
      </c>
      <c r="G646" s="586">
        <v>49.017857142857146</v>
      </c>
      <c r="H646" s="586">
        <v>49.017857142857146</v>
      </c>
      <c r="J646" s="210"/>
    </row>
    <row r="647" spans="1:10" ht="45">
      <c r="A647" s="89">
        <v>639</v>
      </c>
      <c r="B647" s="585" t="s">
        <v>1551</v>
      </c>
      <c r="C647" s="585" t="s">
        <v>1552</v>
      </c>
      <c r="D647" s="585" t="s">
        <v>1553</v>
      </c>
      <c r="E647" s="585" t="s">
        <v>1453</v>
      </c>
      <c r="F647" s="585" t="s">
        <v>2674</v>
      </c>
      <c r="G647" s="586">
        <v>50</v>
      </c>
      <c r="H647" s="586">
        <v>50</v>
      </c>
      <c r="J647" s="210"/>
    </row>
    <row r="648" spans="1:10" ht="15">
      <c r="A648" s="89">
        <v>640</v>
      </c>
      <c r="B648" s="585" t="s">
        <v>1285</v>
      </c>
      <c r="C648" s="585" t="s">
        <v>2685</v>
      </c>
      <c r="D648" s="585" t="s">
        <v>2686</v>
      </c>
      <c r="E648" s="585" t="s">
        <v>2687</v>
      </c>
      <c r="F648" s="585" t="s">
        <v>1454</v>
      </c>
      <c r="G648" s="586">
        <v>191.33</v>
      </c>
      <c r="H648" s="586">
        <v>191.33</v>
      </c>
      <c r="J648" s="210"/>
    </row>
    <row r="649" spans="1:10" ht="15">
      <c r="A649" s="89">
        <v>641</v>
      </c>
      <c r="B649" s="585" t="s">
        <v>2688</v>
      </c>
      <c r="C649" s="585" t="s">
        <v>2433</v>
      </c>
      <c r="D649" s="585" t="s">
        <v>2689</v>
      </c>
      <c r="E649" s="585" t="s">
        <v>2687</v>
      </c>
      <c r="F649" s="585" t="s">
        <v>1454</v>
      </c>
      <c r="G649" s="586">
        <v>191.33</v>
      </c>
      <c r="H649" s="586">
        <v>191.33</v>
      </c>
      <c r="J649" s="210"/>
    </row>
    <row r="650" spans="1:10" ht="15">
      <c r="A650" s="89">
        <v>642</v>
      </c>
      <c r="B650" s="585" t="s">
        <v>1499</v>
      </c>
      <c r="C650" s="585" t="s">
        <v>2418</v>
      </c>
      <c r="D650" s="585" t="s">
        <v>2690</v>
      </c>
      <c r="E650" s="585" t="s">
        <v>2687</v>
      </c>
      <c r="F650" s="585" t="s">
        <v>1454</v>
      </c>
      <c r="G650" s="586">
        <v>191.33</v>
      </c>
      <c r="H650" s="586">
        <v>191.33</v>
      </c>
      <c r="J650" s="210"/>
    </row>
    <row r="651" spans="1:10" ht="15">
      <c r="A651" s="89">
        <v>643</v>
      </c>
      <c r="B651" s="585" t="s">
        <v>2691</v>
      </c>
      <c r="C651" s="585" t="s">
        <v>2685</v>
      </c>
      <c r="D651" s="585" t="s">
        <v>2692</v>
      </c>
      <c r="E651" s="585" t="s">
        <v>2687</v>
      </c>
      <c r="F651" s="585" t="s">
        <v>1454</v>
      </c>
      <c r="G651" s="586">
        <v>187.5</v>
      </c>
      <c r="H651" s="586">
        <v>187.5</v>
      </c>
      <c r="J651" s="210"/>
    </row>
    <row r="652" spans="1:10" ht="15">
      <c r="A652" s="89">
        <v>644</v>
      </c>
      <c r="B652" s="585" t="s">
        <v>1520</v>
      </c>
      <c r="C652" s="585" t="s">
        <v>2693</v>
      </c>
      <c r="D652" s="585" t="s">
        <v>2694</v>
      </c>
      <c r="E652" s="585" t="s">
        <v>2687</v>
      </c>
      <c r="F652" s="585" t="s">
        <v>1454</v>
      </c>
      <c r="G652" s="586">
        <v>191.33</v>
      </c>
      <c r="H652" s="586">
        <v>191.33</v>
      </c>
      <c r="J652" s="210"/>
    </row>
    <row r="653" spans="1:10" ht="15">
      <c r="A653" s="89">
        <v>645</v>
      </c>
      <c r="B653" s="585" t="s">
        <v>1556</v>
      </c>
      <c r="C653" s="585" t="s">
        <v>2695</v>
      </c>
      <c r="D653" s="585" t="s">
        <v>2696</v>
      </c>
      <c r="E653" s="585" t="s">
        <v>2687</v>
      </c>
      <c r="F653" s="585" t="s">
        <v>1454</v>
      </c>
      <c r="G653" s="586">
        <v>187.5</v>
      </c>
      <c r="H653" s="586">
        <v>187.5</v>
      </c>
      <c r="J653" s="210"/>
    </row>
    <row r="654" spans="1:10" ht="15">
      <c r="A654" s="89">
        <v>646</v>
      </c>
      <c r="B654" s="585" t="s">
        <v>1313</v>
      </c>
      <c r="C654" s="585" t="s">
        <v>2697</v>
      </c>
      <c r="D654" s="585" t="s">
        <v>2698</v>
      </c>
      <c r="E654" s="585" t="s">
        <v>2687</v>
      </c>
      <c r="F654" s="585" t="s">
        <v>1454</v>
      </c>
      <c r="G654" s="586">
        <v>191.33</v>
      </c>
      <c r="H654" s="586">
        <v>191.33</v>
      </c>
      <c r="J654" s="210"/>
    </row>
    <row r="655" spans="1:10" ht="15">
      <c r="A655" s="89">
        <v>647</v>
      </c>
      <c r="B655" s="585" t="s">
        <v>1523</v>
      </c>
      <c r="C655" s="585" t="s">
        <v>2699</v>
      </c>
      <c r="D655" s="585" t="s">
        <v>2700</v>
      </c>
      <c r="E655" s="585" t="s">
        <v>2687</v>
      </c>
      <c r="F655" s="585" t="s">
        <v>1454</v>
      </c>
      <c r="G655" s="586">
        <v>187.5</v>
      </c>
      <c r="H655" s="586">
        <v>187.5</v>
      </c>
      <c r="J655" s="210"/>
    </row>
    <row r="656" spans="1:10" ht="15">
      <c r="A656" s="89">
        <v>648</v>
      </c>
      <c r="B656" s="585" t="s">
        <v>2701</v>
      </c>
      <c r="C656" s="585" t="s">
        <v>2702</v>
      </c>
      <c r="D656" s="585" t="s">
        <v>2703</v>
      </c>
      <c r="E656" s="585" t="s">
        <v>2687</v>
      </c>
      <c r="F656" s="585" t="s">
        <v>1454</v>
      </c>
      <c r="G656" s="586">
        <v>187.5</v>
      </c>
      <c r="H656" s="586">
        <v>187.5</v>
      </c>
      <c r="J656" s="210"/>
    </row>
    <row r="657" spans="1:10" ht="15">
      <c r="A657" s="89">
        <v>649</v>
      </c>
      <c r="B657" s="585" t="s">
        <v>1480</v>
      </c>
      <c r="C657" s="585" t="s">
        <v>2704</v>
      </c>
      <c r="D657" s="585" t="s">
        <v>2705</v>
      </c>
      <c r="E657" s="585" t="s">
        <v>2687</v>
      </c>
      <c r="F657" s="585" t="s">
        <v>1454</v>
      </c>
      <c r="G657" s="586">
        <v>187.5</v>
      </c>
      <c r="H657" s="586">
        <v>187.5</v>
      </c>
      <c r="J657" s="210"/>
    </row>
    <row r="658" spans="1:10" ht="15">
      <c r="A658" s="89">
        <v>650</v>
      </c>
      <c r="B658" s="585" t="s">
        <v>2706</v>
      </c>
      <c r="C658" s="585" t="s">
        <v>2702</v>
      </c>
      <c r="D658" s="585" t="s">
        <v>2707</v>
      </c>
      <c r="E658" s="585" t="s">
        <v>2687</v>
      </c>
      <c r="F658" s="585" t="s">
        <v>1454</v>
      </c>
      <c r="G658" s="586">
        <v>187.5</v>
      </c>
      <c r="H658" s="586">
        <v>187.5</v>
      </c>
      <c r="J658" s="210"/>
    </row>
    <row r="659" spans="1:10" ht="15">
      <c r="A659" s="89">
        <v>651</v>
      </c>
      <c r="B659" s="585" t="s">
        <v>2054</v>
      </c>
      <c r="C659" s="585" t="s">
        <v>1740</v>
      </c>
      <c r="D659" s="585" t="s">
        <v>2708</v>
      </c>
      <c r="E659" s="585" t="s">
        <v>2687</v>
      </c>
      <c r="F659" s="585" t="s">
        <v>1454</v>
      </c>
      <c r="G659" s="586">
        <v>191.33</v>
      </c>
      <c r="H659" s="586">
        <v>191.33</v>
      </c>
      <c r="J659" s="210"/>
    </row>
    <row r="660" spans="1:10" ht="15">
      <c r="A660" s="89">
        <v>652</v>
      </c>
      <c r="B660" s="585" t="s">
        <v>1980</v>
      </c>
      <c r="C660" s="585" t="s">
        <v>2127</v>
      </c>
      <c r="D660" s="585" t="s">
        <v>2709</v>
      </c>
      <c r="E660" s="585" t="s">
        <v>2687</v>
      </c>
      <c r="F660" s="585" t="s">
        <v>1454</v>
      </c>
      <c r="G660" s="586">
        <v>191.33</v>
      </c>
      <c r="H660" s="586">
        <v>191.33</v>
      </c>
      <c r="J660" s="210"/>
    </row>
    <row r="661" spans="1:10" ht="15">
      <c r="A661" s="89">
        <v>653</v>
      </c>
      <c r="B661" s="585" t="s">
        <v>2710</v>
      </c>
      <c r="C661" s="585" t="s">
        <v>1538</v>
      </c>
      <c r="D661" s="585" t="s">
        <v>1539</v>
      </c>
      <c r="E661" s="585" t="s">
        <v>2687</v>
      </c>
      <c r="F661" s="585" t="s">
        <v>1454</v>
      </c>
      <c r="G661" s="586">
        <v>191.33</v>
      </c>
      <c r="H661" s="586">
        <v>191.33</v>
      </c>
      <c r="J661" s="210"/>
    </row>
    <row r="662" spans="1:10" ht="15">
      <c r="A662" s="89">
        <v>654</v>
      </c>
      <c r="B662" s="585" t="s">
        <v>2557</v>
      </c>
      <c r="C662" s="585" t="s">
        <v>2711</v>
      </c>
      <c r="D662" s="585" t="s">
        <v>2712</v>
      </c>
      <c r="E662" s="585" t="s">
        <v>2687</v>
      </c>
      <c r="F662" s="585" t="s">
        <v>1454</v>
      </c>
      <c r="G662" s="586">
        <v>191.33</v>
      </c>
      <c r="H662" s="586">
        <v>191.33</v>
      </c>
      <c r="J662" s="210"/>
    </row>
    <row r="663" spans="1:10" ht="15">
      <c r="A663" s="89">
        <v>655</v>
      </c>
      <c r="B663" s="585" t="s">
        <v>2077</v>
      </c>
      <c r="C663" s="585" t="s">
        <v>2713</v>
      </c>
      <c r="D663" s="585">
        <v>35001111407</v>
      </c>
      <c r="E663" s="585" t="s">
        <v>2687</v>
      </c>
      <c r="F663" s="585" t="s">
        <v>1454</v>
      </c>
      <c r="G663" s="586">
        <v>191.33</v>
      </c>
      <c r="H663" s="586">
        <v>191.33</v>
      </c>
      <c r="J663" s="210"/>
    </row>
    <row r="664" spans="1:10" ht="15">
      <c r="A664" s="89">
        <v>656</v>
      </c>
      <c r="B664" s="585" t="s">
        <v>1543</v>
      </c>
      <c r="C664" s="585" t="s">
        <v>2415</v>
      </c>
      <c r="D664" s="585">
        <v>28001008344</v>
      </c>
      <c r="E664" s="585" t="s">
        <v>2687</v>
      </c>
      <c r="F664" s="585" t="s">
        <v>1454</v>
      </c>
      <c r="G664" s="586">
        <v>191.33</v>
      </c>
      <c r="H664" s="586">
        <v>191.33</v>
      </c>
      <c r="J664" s="210"/>
    </row>
    <row r="665" spans="1:10" ht="15">
      <c r="A665" s="89">
        <v>657</v>
      </c>
      <c r="B665" s="585" t="s">
        <v>2714</v>
      </c>
      <c r="C665" s="585" t="s">
        <v>1861</v>
      </c>
      <c r="D665" s="585">
        <v>27001000025</v>
      </c>
      <c r="E665" s="585" t="s">
        <v>2687</v>
      </c>
      <c r="F665" s="585" t="s">
        <v>1454</v>
      </c>
      <c r="G665" s="586">
        <v>191.33</v>
      </c>
      <c r="H665" s="586">
        <v>191.33</v>
      </c>
      <c r="J665" s="210"/>
    </row>
    <row r="666" spans="1:10" ht="15">
      <c r="A666" s="89">
        <v>658</v>
      </c>
      <c r="B666" s="585" t="s">
        <v>2715</v>
      </c>
      <c r="C666" s="585" t="s">
        <v>1610</v>
      </c>
      <c r="D666" s="585">
        <v>28001016867</v>
      </c>
      <c r="E666" s="585" t="s">
        <v>2687</v>
      </c>
      <c r="F666" s="585" t="s">
        <v>1454</v>
      </c>
      <c r="G666" s="586">
        <v>191.33</v>
      </c>
      <c r="H666" s="586">
        <v>191.33</v>
      </c>
      <c r="J666" s="210"/>
    </row>
    <row r="667" spans="1:10" ht="15">
      <c r="A667" s="89">
        <v>659</v>
      </c>
      <c r="B667" s="585" t="s">
        <v>2716</v>
      </c>
      <c r="C667" s="585" t="s">
        <v>1628</v>
      </c>
      <c r="D667" s="585">
        <v>28001112950</v>
      </c>
      <c r="E667" s="585" t="s">
        <v>2687</v>
      </c>
      <c r="F667" s="585" t="s">
        <v>1454</v>
      </c>
      <c r="G667" s="586">
        <v>191.33</v>
      </c>
      <c r="H667" s="586">
        <v>191.33</v>
      </c>
      <c r="J667" s="210"/>
    </row>
    <row r="668" spans="1:10" ht="15">
      <c r="A668" s="89">
        <v>660</v>
      </c>
      <c r="B668" s="585" t="s">
        <v>2717</v>
      </c>
      <c r="C668" s="585" t="s">
        <v>1666</v>
      </c>
      <c r="D668" s="585">
        <v>28001048171</v>
      </c>
      <c r="E668" s="585" t="s">
        <v>2687</v>
      </c>
      <c r="F668" s="585" t="s">
        <v>1454</v>
      </c>
      <c r="G668" s="586">
        <v>191.33</v>
      </c>
      <c r="H668" s="586">
        <v>191.33</v>
      </c>
      <c r="J668" s="210"/>
    </row>
    <row r="669" spans="1:10" ht="15">
      <c r="A669" s="89">
        <v>661</v>
      </c>
      <c r="B669" s="585" t="s">
        <v>2718</v>
      </c>
      <c r="C669" s="585" t="s">
        <v>1607</v>
      </c>
      <c r="D669" s="585">
        <v>28001063531</v>
      </c>
      <c r="E669" s="585" t="s">
        <v>2687</v>
      </c>
      <c r="F669" s="585" t="s">
        <v>1454</v>
      </c>
      <c r="G669" s="586">
        <v>191.33</v>
      </c>
      <c r="H669" s="586">
        <v>191.33</v>
      </c>
      <c r="J669" s="210"/>
    </row>
    <row r="670" spans="1:10" ht="15">
      <c r="A670" s="89">
        <v>662</v>
      </c>
      <c r="B670" s="585" t="s">
        <v>2719</v>
      </c>
      <c r="C670" s="585" t="s">
        <v>1922</v>
      </c>
      <c r="D670" s="585">
        <v>28001112692</v>
      </c>
      <c r="E670" s="585" t="s">
        <v>2687</v>
      </c>
      <c r="F670" s="585" t="s">
        <v>1454</v>
      </c>
      <c r="G670" s="586">
        <v>191.33</v>
      </c>
      <c r="H670" s="586">
        <v>191.33</v>
      </c>
      <c r="J670" s="210"/>
    </row>
    <row r="671" spans="1:10" ht="15">
      <c r="A671" s="89">
        <v>663</v>
      </c>
      <c r="B671" s="585" t="s">
        <v>2720</v>
      </c>
      <c r="C671" s="585" t="s">
        <v>1882</v>
      </c>
      <c r="D671" s="585">
        <v>28001032683</v>
      </c>
      <c r="E671" s="585" t="s">
        <v>2687</v>
      </c>
      <c r="F671" s="585" t="s">
        <v>1454</v>
      </c>
      <c r="G671" s="586">
        <v>191.33</v>
      </c>
      <c r="H671" s="586">
        <v>191.33</v>
      </c>
      <c r="J671" s="210"/>
    </row>
    <row r="672" spans="1:10" ht="15">
      <c r="A672" s="89">
        <v>664</v>
      </c>
      <c r="B672" s="585" t="s">
        <v>2721</v>
      </c>
      <c r="C672" s="585" t="s">
        <v>2722</v>
      </c>
      <c r="D672" s="585">
        <v>28001039300</v>
      </c>
      <c r="E672" s="585" t="s">
        <v>2687</v>
      </c>
      <c r="F672" s="585" t="s">
        <v>1454</v>
      </c>
      <c r="G672" s="586">
        <v>191.33</v>
      </c>
      <c r="H672" s="586">
        <v>191.33</v>
      </c>
      <c r="J672" s="210"/>
    </row>
    <row r="673" spans="1:10" ht="15">
      <c r="A673" s="89">
        <v>665</v>
      </c>
      <c r="B673" s="585" t="s">
        <v>2723</v>
      </c>
      <c r="C673" s="585" t="s">
        <v>1750</v>
      </c>
      <c r="D673" s="585">
        <v>28001046588</v>
      </c>
      <c r="E673" s="585" t="s">
        <v>2687</v>
      </c>
      <c r="F673" s="585" t="s">
        <v>1454</v>
      </c>
      <c r="G673" s="586">
        <v>191.33</v>
      </c>
      <c r="H673" s="586">
        <v>191.33</v>
      </c>
      <c r="J673" s="210"/>
    </row>
    <row r="674" spans="1:10" ht="15">
      <c r="A674" s="89">
        <v>666</v>
      </c>
      <c r="B674" s="585" t="s">
        <v>2537</v>
      </c>
      <c r="C674" s="585" t="s">
        <v>2724</v>
      </c>
      <c r="D674" s="585">
        <v>28001049335</v>
      </c>
      <c r="E674" s="585" t="s">
        <v>2687</v>
      </c>
      <c r="F674" s="585" t="s">
        <v>1454</v>
      </c>
      <c r="G674" s="586">
        <v>191.33</v>
      </c>
      <c r="H674" s="586">
        <v>191.33</v>
      </c>
      <c r="J674" s="210"/>
    </row>
    <row r="675" spans="1:10" ht="15">
      <c r="A675" s="89">
        <v>667</v>
      </c>
      <c r="B675" s="585" t="s">
        <v>2725</v>
      </c>
      <c r="C675" s="585" t="s">
        <v>2726</v>
      </c>
      <c r="D675" s="585">
        <v>28801119150</v>
      </c>
      <c r="E675" s="585" t="s">
        <v>2687</v>
      </c>
      <c r="F675" s="585" t="s">
        <v>1454</v>
      </c>
      <c r="G675" s="586">
        <v>191.33</v>
      </c>
      <c r="H675" s="586">
        <v>191.33</v>
      </c>
      <c r="J675" s="210"/>
    </row>
    <row r="676" spans="1:10" ht="15">
      <c r="A676" s="89">
        <v>668</v>
      </c>
      <c r="B676" s="585" t="s">
        <v>2727</v>
      </c>
      <c r="C676" s="585" t="s">
        <v>1844</v>
      </c>
      <c r="D676" s="585">
        <v>28001116346</v>
      </c>
      <c r="E676" s="585" t="s">
        <v>2687</v>
      </c>
      <c r="F676" s="585" t="s">
        <v>1454</v>
      </c>
      <c r="G676" s="586">
        <v>191.33</v>
      </c>
      <c r="H676" s="586">
        <v>191.33</v>
      </c>
      <c r="J676" s="210"/>
    </row>
    <row r="677" spans="1:10" ht="15">
      <c r="A677" s="89">
        <v>669</v>
      </c>
      <c r="B677" s="585" t="s">
        <v>2728</v>
      </c>
      <c r="C677" s="585" t="s">
        <v>2729</v>
      </c>
      <c r="D677" s="585">
        <v>28001046063</v>
      </c>
      <c r="E677" s="585" t="s">
        <v>2687</v>
      </c>
      <c r="F677" s="585" t="s">
        <v>1454</v>
      </c>
      <c r="G677" s="586">
        <v>191.33</v>
      </c>
      <c r="H677" s="586">
        <v>191.33</v>
      </c>
      <c r="J677" s="210"/>
    </row>
    <row r="678" spans="1:10" ht="15">
      <c r="A678" s="89">
        <v>670</v>
      </c>
      <c r="B678" s="585" t="s">
        <v>2730</v>
      </c>
      <c r="C678" s="585" t="s">
        <v>1649</v>
      </c>
      <c r="D678" s="585">
        <v>28001044486</v>
      </c>
      <c r="E678" s="585" t="s">
        <v>2687</v>
      </c>
      <c r="F678" s="585" t="s">
        <v>1454</v>
      </c>
      <c r="G678" s="586">
        <v>191.33</v>
      </c>
      <c r="H678" s="586">
        <v>191.33</v>
      </c>
      <c r="J678" s="210"/>
    </row>
    <row r="679" spans="1:10" ht="15">
      <c r="A679" s="89">
        <v>671</v>
      </c>
      <c r="B679" s="585" t="s">
        <v>2731</v>
      </c>
      <c r="C679" s="585" t="s">
        <v>2732</v>
      </c>
      <c r="D679" s="585">
        <v>28001038928</v>
      </c>
      <c r="E679" s="585" t="s">
        <v>2687</v>
      </c>
      <c r="F679" s="585" t="s">
        <v>1454</v>
      </c>
      <c r="G679" s="586">
        <v>191.33</v>
      </c>
      <c r="H679" s="586">
        <v>191.33</v>
      </c>
      <c r="J679" s="210"/>
    </row>
    <row r="680" spans="1:10" ht="15">
      <c r="A680" s="89">
        <v>672</v>
      </c>
      <c r="B680" s="585" t="s">
        <v>1899</v>
      </c>
      <c r="C680" s="585" t="s">
        <v>1900</v>
      </c>
      <c r="D680" s="585">
        <v>28001042157</v>
      </c>
      <c r="E680" s="585" t="s">
        <v>2687</v>
      </c>
      <c r="F680" s="585" t="s">
        <v>1454</v>
      </c>
      <c r="G680" s="586">
        <v>191.33</v>
      </c>
      <c r="H680" s="586">
        <v>191.33</v>
      </c>
      <c r="J680" s="210"/>
    </row>
    <row r="681" spans="1:10" ht="15">
      <c r="A681" s="89">
        <v>673</v>
      </c>
      <c r="B681" s="585" t="s">
        <v>2733</v>
      </c>
      <c r="C681" s="585" t="s">
        <v>2734</v>
      </c>
      <c r="D681" s="585">
        <v>28001043403</v>
      </c>
      <c r="E681" s="585" t="s">
        <v>2687</v>
      </c>
      <c r="F681" s="585" t="s">
        <v>1454</v>
      </c>
      <c r="G681" s="586">
        <v>191.33</v>
      </c>
      <c r="H681" s="586">
        <v>191.33</v>
      </c>
      <c r="J681" s="210"/>
    </row>
    <row r="682" spans="1:10" ht="15">
      <c r="A682" s="89">
        <v>674</v>
      </c>
      <c r="B682" s="585" t="s">
        <v>2735</v>
      </c>
      <c r="C682" s="585" t="s">
        <v>1740</v>
      </c>
      <c r="D682" s="585">
        <v>28001044972</v>
      </c>
      <c r="E682" s="585" t="s">
        <v>2687</v>
      </c>
      <c r="F682" s="585" t="s">
        <v>1454</v>
      </c>
      <c r="G682" s="586">
        <v>191.33</v>
      </c>
      <c r="H682" s="586">
        <v>191.33</v>
      </c>
      <c r="J682" s="210"/>
    </row>
    <row r="683" spans="1:10" ht="15">
      <c r="A683" s="89">
        <v>675</v>
      </c>
      <c r="B683" s="585" t="s">
        <v>2736</v>
      </c>
      <c r="C683" s="585" t="s">
        <v>1787</v>
      </c>
      <c r="D683" s="585">
        <v>28001013381</v>
      </c>
      <c r="E683" s="585" t="s">
        <v>2687</v>
      </c>
      <c r="F683" s="585" t="s">
        <v>1454</v>
      </c>
      <c r="G683" s="586">
        <v>191.33</v>
      </c>
      <c r="H683" s="586">
        <v>191.33</v>
      </c>
      <c r="J683" s="210"/>
    </row>
    <row r="684" spans="1:10" ht="15">
      <c r="A684" s="89">
        <v>676</v>
      </c>
      <c r="B684" s="585" t="s">
        <v>2737</v>
      </c>
      <c r="C684" s="585" t="s">
        <v>2738</v>
      </c>
      <c r="D684" s="585">
        <v>28001018506</v>
      </c>
      <c r="E684" s="585" t="s">
        <v>2687</v>
      </c>
      <c r="F684" s="585" t="s">
        <v>1454</v>
      </c>
      <c r="G684" s="586">
        <v>191.33</v>
      </c>
      <c r="H684" s="586">
        <v>191.33</v>
      </c>
      <c r="J684" s="210"/>
    </row>
    <row r="685" spans="1:10" ht="15">
      <c r="A685" s="89">
        <v>677</v>
      </c>
      <c r="B685" s="585" t="s">
        <v>2739</v>
      </c>
      <c r="C685" s="585" t="s">
        <v>2740</v>
      </c>
      <c r="D685" s="585">
        <v>28001056936</v>
      </c>
      <c r="E685" s="585" t="s">
        <v>2687</v>
      </c>
      <c r="F685" s="585" t="s">
        <v>1454</v>
      </c>
      <c r="G685" s="586">
        <v>187.5</v>
      </c>
      <c r="H685" s="586">
        <v>187.5</v>
      </c>
      <c r="J685" s="210"/>
    </row>
    <row r="686" spans="1:10" ht="15">
      <c r="A686" s="89">
        <v>678</v>
      </c>
      <c r="B686" s="585" t="s">
        <v>1929</v>
      </c>
      <c r="C686" s="585" t="s">
        <v>1812</v>
      </c>
      <c r="D686" s="585">
        <v>28001020998</v>
      </c>
      <c r="E686" s="585" t="s">
        <v>2687</v>
      </c>
      <c r="F686" s="585" t="s">
        <v>1454</v>
      </c>
      <c r="G686" s="586">
        <v>191.33</v>
      </c>
      <c r="H686" s="586">
        <v>191.33</v>
      </c>
      <c r="J686" s="210"/>
    </row>
    <row r="687" spans="1:10" ht="15">
      <c r="A687" s="89">
        <v>679</v>
      </c>
      <c r="B687" s="585" t="s">
        <v>2741</v>
      </c>
      <c r="C687" s="585" t="s">
        <v>2742</v>
      </c>
      <c r="D687" s="585">
        <v>28001003198</v>
      </c>
      <c r="E687" s="585" t="s">
        <v>2687</v>
      </c>
      <c r="F687" s="585" t="s">
        <v>1454</v>
      </c>
      <c r="G687" s="586">
        <v>187.5</v>
      </c>
      <c r="H687" s="586">
        <v>187.5</v>
      </c>
      <c r="J687" s="210"/>
    </row>
    <row r="688" spans="1:10" ht="15">
      <c r="A688" s="89">
        <v>680</v>
      </c>
      <c r="B688" s="585" t="s">
        <v>2743</v>
      </c>
      <c r="C688" s="585" t="s">
        <v>2744</v>
      </c>
      <c r="D688" s="585">
        <v>28001020615</v>
      </c>
      <c r="E688" s="585" t="s">
        <v>2687</v>
      </c>
      <c r="F688" s="585" t="s">
        <v>1454</v>
      </c>
      <c r="G688" s="586">
        <v>187.5</v>
      </c>
      <c r="H688" s="586">
        <v>187.5</v>
      </c>
      <c r="J688" s="210"/>
    </row>
    <row r="689" spans="1:10" ht="15">
      <c r="A689" s="89">
        <v>681</v>
      </c>
      <c r="B689" s="585" t="s">
        <v>2745</v>
      </c>
      <c r="C689" s="585" t="s">
        <v>2746</v>
      </c>
      <c r="D689" s="585">
        <v>28001074178</v>
      </c>
      <c r="E689" s="585" t="s">
        <v>2687</v>
      </c>
      <c r="F689" s="585" t="s">
        <v>1454</v>
      </c>
      <c r="G689" s="586">
        <v>187.5</v>
      </c>
      <c r="H689" s="586">
        <v>187.5</v>
      </c>
      <c r="J689" s="210"/>
    </row>
    <row r="690" spans="1:10" ht="15">
      <c r="A690" s="89">
        <v>682</v>
      </c>
      <c r="B690" s="585" t="s">
        <v>1907</v>
      </c>
      <c r="C690" s="585" t="s">
        <v>1814</v>
      </c>
      <c r="D690" s="585">
        <v>28001049195</v>
      </c>
      <c r="E690" s="585" t="s">
        <v>2687</v>
      </c>
      <c r="F690" s="585" t="s">
        <v>1454</v>
      </c>
      <c r="G690" s="586">
        <v>191.33</v>
      </c>
      <c r="H690" s="586">
        <v>191.33</v>
      </c>
      <c r="J690" s="210"/>
    </row>
    <row r="691" spans="1:10" ht="15">
      <c r="A691" s="89">
        <v>683</v>
      </c>
      <c r="B691" s="585" t="s">
        <v>1265</v>
      </c>
      <c r="C691" s="585" t="s">
        <v>1710</v>
      </c>
      <c r="D691" s="585">
        <v>28001110268</v>
      </c>
      <c r="E691" s="585" t="s">
        <v>2687</v>
      </c>
      <c r="F691" s="585" t="s">
        <v>1454</v>
      </c>
      <c r="G691" s="586">
        <v>191.33</v>
      </c>
      <c r="H691" s="586">
        <v>191.33</v>
      </c>
      <c r="J691" s="210"/>
    </row>
    <row r="692" spans="1:10" ht="15">
      <c r="A692" s="89">
        <v>684</v>
      </c>
      <c r="B692" s="585" t="s">
        <v>2747</v>
      </c>
      <c r="C692" s="585" t="s">
        <v>2230</v>
      </c>
      <c r="D692" s="585">
        <v>28001114549</v>
      </c>
      <c r="E692" s="585" t="s">
        <v>2687</v>
      </c>
      <c r="F692" s="585" t="s">
        <v>1454</v>
      </c>
      <c r="G692" s="586">
        <v>191.33</v>
      </c>
      <c r="H692" s="586">
        <v>191.33</v>
      </c>
      <c r="J692" s="210"/>
    </row>
    <row r="693" spans="1:10" ht="15">
      <c r="A693" s="89">
        <v>685</v>
      </c>
      <c r="B693" s="585" t="s">
        <v>1499</v>
      </c>
      <c r="C693" s="585" t="s">
        <v>2748</v>
      </c>
      <c r="D693" s="585" t="s">
        <v>2749</v>
      </c>
      <c r="E693" s="585" t="s">
        <v>2687</v>
      </c>
      <c r="F693" s="585" t="s">
        <v>1454</v>
      </c>
      <c r="G693" s="586">
        <v>187.5</v>
      </c>
      <c r="H693" s="586">
        <v>187.5</v>
      </c>
      <c r="J693" s="210"/>
    </row>
    <row r="694" spans="1:10" ht="15">
      <c r="A694" s="89">
        <v>686</v>
      </c>
      <c r="B694" s="585" t="s">
        <v>2750</v>
      </c>
      <c r="C694" s="585" t="s">
        <v>2751</v>
      </c>
      <c r="D694" s="585" t="s">
        <v>2752</v>
      </c>
      <c r="E694" s="585" t="s">
        <v>2687</v>
      </c>
      <c r="F694" s="585" t="s">
        <v>1454</v>
      </c>
      <c r="G694" s="586">
        <v>191.33</v>
      </c>
      <c r="H694" s="586">
        <v>191.33</v>
      </c>
      <c r="J694" s="210"/>
    </row>
    <row r="695" spans="1:10" ht="15">
      <c r="A695" s="89">
        <v>687</v>
      </c>
      <c r="B695" s="585" t="s">
        <v>2290</v>
      </c>
      <c r="C695" s="585" t="s">
        <v>2753</v>
      </c>
      <c r="D695" s="585" t="s">
        <v>2754</v>
      </c>
      <c r="E695" s="585" t="s">
        <v>2687</v>
      </c>
      <c r="F695" s="585" t="s">
        <v>1454</v>
      </c>
      <c r="G695" s="586">
        <v>187.5</v>
      </c>
      <c r="H695" s="586">
        <v>187.5</v>
      </c>
      <c r="J695" s="210"/>
    </row>
    <row r="696" spans="1:10" ht="15">
      <c r="A696" s="89">
        <v>688</v>
      </c>
      <c r="B696" s="585" t="s">
        <v>2755</v>
      </c>
      <c r="C696" s="585" t="s">
        <v>1978</v>
      </c>
      <c r="D696" s="585">
        <v>18001064680</v>
      </c>
      <c r="E696" s="585" t="s">
        <v>2687</v>
      </c>
      <c r="F696" s="585" t="s">
        <v>1454</v>
      </c>
      <c r="G696" s="586">
        <v>191.33</v>
      </c>
      <c r="H696" s="586">
        <v>191.33</v>
      </c>
      <c r="J696" s="210"/>
    </row>
    <row r="697" spans="1:10" ht="15">
      <c r="A697" s="89">
        <v>689</v>
      </c>
      <c r="B697" s="585" t="s">
        <v>2564</v>
      </c>
      <c r="C697" s="585" t="s">
        <v>2756</v>
      </c>
      <c r="D697" s="585">
        <v>18001012778</v>
      </c>
      <c r="E697" s="585" t="s">
        <v>2687</v>
      </c>
      <c r="F697" s="585" t="s">
        <v>1454</v>
      </c>
      <c r="G697" s="586">
        <v>191.33</v>
      </c>
      <c r="H697" s="586">
        <v>191.33</v>
      </c>
      <c r="J697" s="210"/>
    </row>
    <row r="698" spans="1:10" ht="15">
      <c r="A698" s="89">
        <v>690</v>
      </c>
      <c r="B698" s="585" t="s">
        <v>1265</v>
      </c>
      <c r="C698" s="585" t="s">
        <v>2757</v>
      </c>
      <c r="D698" s="585">
        <v>18001017531</v>
      </c>
      <c r="E698" s="585" t="s">
        <v>2687</v>
      </c>
      <c r="F698" s="585" t="s">
        <v>1454</v>
      </c>
      <c r="G698" s="586">
        <v>191.33</v>
      </c>
      <c r="H698" s="586">
        <v>191.33</v>
      </c>
      <c r="J698" s="210"/>
    </row>
    <row r="699" spans="1:10" ht="15">
      <c r="A699" s="89">
        <v>691</v>
      </c>
      <c r="B699" s="585" t="s">
        <v>2758</v>
      </c>
      <c r="C699" s="585" t="s">
        <v>2759</v>
      </c>
      <c r="D699" s="585" t="s">
        <v>2760</v>
      </c>
      <c r="E699" s="585" t="s">
        <v>2687</v>
      </c>
      <c r="F699" s="585" t="s">
        <v>1454</v>
      </c>
      <c r="G699" s="586">
        <v>187.5</v>
      </c>
      <c r="H699" s="586">
        <v>187.5</v>
      </c>
      <c r="J699" s="210"/>
    </row>
    <row r="700" spans="1:10" ht="15">
      <c r="A700" s="89">
        <v>692</v>
      </c>
      <c r="B700" s="585" t="s">
        <v>2761</v>
      </c>
      <c r="C700" s="585" t="s">
        <v>2008</v>
      </c>
      <c r="D700" s="585">
        <v>18001017091</v>
      </c>
      <c r="E700" s="585" t="s">
        <v>2687</v>
      </c>
      <c r="F700" s="585" t="s">
        <v>1454</v>
      </c>
      <c r="G700" s="586">
        <v>191.33</v>
      </c>
      <c r="H700" s="586">
        <v>191.33</v>
      </c>
      <c r="J700" s="210"/>
    </row>
    <row r="701" spans="1:10" ht="15">
      <c r="A701" s="89">
        <v>693</v>
      </c>
      <c r="B701" s="585" t="s">
        <v>1499</v>
      </c>
      <c r="C701" s="585" t="s">
        <v>1311</v>
      </c>
      <c r="D701" s="585">
        <v>18001018203</v>
      </c>
      <c r="E701" s="585" t="s">
        <v>2687</v>
      </c>
      <c r="F701" s="585" t="s">
        <v>1454</v>
      </c>
      <c r="G701" s="586">
        <v>191.33</v>
      </c>
      <c r="H701" s="586">
        <v>191.33</v>
      </c>
      <c r="J701" s="210"/>
    </row>
    <row r="702" spans="1:10" ht="15">
      <c r="A702" s="89">
        <v>694</v>
      </c>
      <c r="B702" s="585" t="s">
        <v>1937</v>
      </c>
      <c r="C702" s="585" t="s">
        <v>1317</v>
      </c>
      <c r="D702" s="585" t="s">
        <v>2762</v>
      </c>
      <c r="E702" s="585" t="s">
        <v>2687</v>
      </c>
      <c r="F702" s="585" t="s">
        <v>1454</v>
      </c>
      <c r="G702" s="586">
        <v>191.33</v>
      </c>
      <c r="H702" s="586">
        <v>191.33</v>
      </c>
      <c r="J702" s="210"/>
    </row>
    <row r="703" spans="1:10" ht="30">
      <c r="A703" s="89">
        <v>695</v>
      </c>
      <c r="B703" s="585" t="s">
        <v>2763</v>
      </c>
      <c r="C703" s="585" t="s">
        <v>2257</v>
      </c>
      <c r="D703" s="585">
        <v>54001034785</v>
      </c>
      <c r="E703" s="585" t="s">
        <v>2687</v>
      </c>
      <c r="F703" s="585" t="s">
        <v>1454</v>
      </c>
      <c r="G703" s="586">
        <v>187.5</v>
      </c>
      <c r="H703" s="586">
        <v>187.5</v>
      </c>
      <c r="J703" s="210"/>
    </row>
    <row r="704" spans="1:10" ht="15">
      <c r="A704" s="89">
        <v>696</v>
      </c>
      <c r="B704" s="585" t="s">
        <v>2764</v>
      </c>
      <c r="C704" s="585" t="s">
        <v>2765</v>
      </c>
      <c r="D704" s="585">
        <v>54001003652</v>
      </c>
      <c r="E704" s="585" t="s">
        <v>2687</v>
      </c>
      <c r="F704" s="585" t="s">
        <v>1454</v>
      </c>
      <c r="G704" s="586">
        <v>187.5</v>
      </c>
      <c r="H704" s="586">
        <v>187.5</v>
      </c>
      <c r="J704" s="210"/>
    </row>
    <row r="705" spans="1:10" ht="15">
      <c r="A705" s="89">
        <v>697</v>
      </c>
      <c r="B705" s="585" t="s">
        <v>2766</v>
      </c>
      <c r="C705" s="585" t="s">
        <v>2005</v>
      </c>
      <c r="D705" s="585">
        <v>54001058617</v>
      </c>
      <c r="E705" s="585" t="s">
        <v>2687</v>
      </c>
      <c r="F705" s="585" t="s">
        <v>1454</v>
      </c>
      <c r="G705" s="586">
        <v>191.33</v>
      </c>
      <c r="H705" s="586">
        <v>191.33</v>
      </c>
      <c r="J705" s="210"/>
    </row>
    <row r="706" spans="1:10" ht="15">
      <c r="A706" s="89">
        <v>698</v>
      </c>
      <c r="B706" s="585" t="s">
        <v>2767</v>
      </c>
      <c r="C706" s="585" t="s">
        <v>1317</v>
      </c>
      <c r="D706" s="585" t="s">
        <v>2768</v>
      </c>
      <c r="E706" s="585" t="s">
        <v>2687</v>
      </c>
      <c r="F706" s="585" t="s">
        <v>1454</v>
      </c>
      <c r="G706" s="586">
        <v>191.33</v>
      </c>
      <c r="H706" s="586">
        <v>191.33</v>
      </c>
      <c r="J706" s="210"/>
    </row>
    <row r="707" spans="1:10" ht="15">
      <c r="A707" s="89">
        <v>699</v>
      </c>
      <c r="B707" s="585" t="s">
        <v>2769</v>
      </c>
      <c r="C707" s="585" t="s">
        <v>2375</v>
      </c>
      <c r="D707" s="585">
        <v>54001016325</v>
      </c>
      <c r="E707" s="585" t="s">
        <v>2687</v>
      </c>
      <c r="F707" s="585" t="s">
        <v>1454</v>
      </c>
      <c r="G707" s="586">
        <v>191.33</v>
      </c>
      <c r="H707" s="586">
        <v>191.33</v>
      </c>
      <c r="J707" s="210"/>
    </row>
    <row r="708" spans="1:10" ht="30">
      <c r="A708" s="89">
        <v>700</v>
      </c>
      <c r="B708" s="585" t="s">
        <v>2770</v>
      </c>
      <c r="C708" s="585" t="s">
        <v>2771</v>
      </c>
      <c r="D708" s="585">
        <v>54001059867</v>
      </c>
      <c r="E708" s="585" t="s">
        <v>2687</v>
      </c>
      <c r="F708" s="585" t="s">
        <v>1454</v>
      </c>
      <c r="G708" s="586">
        <v>191.33</v>
      </c>
      <c r="H708" s="586">
        <v>191.33</v>
      </c>
      <c r="J708" s="210"/>
    </row>
    <row r="709" spans="1:10" ht="15">
      <c r="A709" s="89">
        <v>701</v>
      </c>
      <c r="B709" s="585" t="s">
        <v>2772</v>
      </c>
      <c r="C709" s="585" t="s">
        <v>2773</v>
      </c>
      <c r="D709" s="585">
        <v>54001034049</v>
      </c>
      <c r="E709" s="585" t="s">
        <v>2687</v>
      </c>
      <c r="F709" s="585" t="s">
        <v>1454</v>
      </c>
      <c r="G709" s="586">
        <v>191.33</v>
      </c>
      <c r="H709" s="586">
        <v>191.33</v>
      </c>
      <c r="J709" s="210"/>
    </row>
    <row r="710" spans="1:10" ht="15">
      <c r="A710" s="89">
        <v>702</v>
      </c>
      <c r="B710" s="585" t="s">
        <v>2764</v>
      </c>
      <c r="C710" s="585" t="s">
        <v>2297</v>
      </c>
      <c r="D710" s="585">
        <v>54001046697</v>
      </c>
      <c r="E710" s="585" t="s">
        <v>2687</v>
      </c>
      <c r="F710" s="585" t="s">
        <v>1454</v>
      </c>
      <c r="G710" s="586">
        <v>191.33</v>
      </c>
      <c r="H710" s="586">
        <v>191.33</v>
      </c>
      <c r="J710" s="210"/>
    </row>
    <row r="711" spans="1:10" ht="15">
      <c r="A711" s="89">
        <v>703</v>
      </c>
      <c r="B711" s="585" t="s">
        <v>2774</v>
      </c>
      <c r="C711" s="585" t="s">
        <v>2775</v>
      </c>
      <c r="D711" s="585">
        <v>54001006768</v>
      </c>
      <c r="E711" s="585" t="s">
        <v>2687</v>
      </c>
      <c r="F711" s="585" t="s">
        <v>1454</v>
      </c>
      <c r="G711" s="586">
        <v>191.33</v>
      </c>
      <c r="H711" s="586">
        <v>191.33</v>
      </c>
      <c r="J711" s="210"/>
    </row>
    <row r="712" spans="1:10" ht="15">
      <c r="A712" s="89">
        <v>704</v>
      </c>
      <c r="B712" s="585" t="s">
        <v>2776</v>
      </c>
      <c r="C712" s="585" t="s">
        <v>2777</v>
      </c>
      <c r="D712" s="585" t="s">
        <v>2778</v>
      </c>
      <c r="E712" s="585" t="s">
        <v>2687</v>
      </c>
      <c r="F712" s="585" t="s">
        <v>1454</v>
      </c>
      <c r="G712" s="586">
        <v>191.33</v>
      </c>
      <c r="H712" s="586">
        <v>191.33</v>
      </c>
      <c r="J712" s="210"/>
    </row>
    <row r="713" spans="1:10" ht="15">
      <c r="A713" s="89">
        <v>705</v>
      </c>
      <c r="B713" s="585" t="s">
        <v>2779</v>
      </c>
      <c r="C713" s="585" t="s">
        <v>1681</v>
      </c>
      <c r="D713" s="585">
        <v>54001048438</v>
      </c>
      <c r="E713" s="585" t="s">
        <v>2687</v>
      </c>
      <c r="F713" s="585" t="s">
        <v>1454</v>
      </c>
      <c r="G713" s="586">
        <v>191.33</v>
      </c>
      <c r="H713" s="586">
        <v>191.33</v>
      </c>
      <c r="J713" s="210"/>
    </row>
    <row r="714" spans="1:10" ht="15">
      <c r="A714" s="89">
        <v>706</v>
      </c>
      <c r="B714" s="585" t="s">
        <v>2774</v>
      </c>
      <c r="C714" s="585" t="s">
        <v>2218</v>
      </c>
      <c r="D714" s="585">
        <v>54001007735</v>
      </c>
      <c r="E714" s="585" t="s">
        <v>2687</v>
      </c>
      <c r="F714" s="585" t="s">
        <v>1454</v>
      </c>
      <c r="G714" s="586">
        <v>191.33</v>
      </c>
      <c r="H714" s="586">
        <v>191.33</v>
      </c>
      <c r="J714" s="210"/>
    </row>
    <row r="715" spans="1:10" ht="15">
      <c r="A715" s="89">
        <v>707</v>
      </c>
      <c r="B715" s="585" t="s">
        <v>2780</v>
      </c>
      <c r="C715" s="585" t="s">
        <v>2781</v>
      </c>
      <c r="D715" s="585">
        <v>54001005175</v>
      </c>
      <c r="E715" s="585" t="s">
        <v>2687</v>
      </c>
      <c r="F715" s="585" t="s">
        <v>1454</v>
      </c>
      <c r="G715" s="586">
        <v>191.33</v>
      </c>
      <c r="H715" s="586">
        <v>191.33</v>
      </c>
      <c r="J715" s="210"/>
    </row>
    <row r="716" spans="1:10" ht="15">
      <c r="A716" s="89">
        <v>708</v>
      </c>
      <c r="B716" s="585" t="s">
        <v>2782</v>
      </c>
      <c r="C716" s="585" t="s">
        <v>2783</v>
      </c>
      <c r="D716" s="585">
        <v>54001024601</v>
      </c>
      <c r="E716" s="585" t="s">
        <v>2687</v>
      </c>
      <c r="F716" s="585" t="s">
        <v>1454</v>
      </c>
      <c r="G716" s="586">
        <v>191.33</v>
      </c>
      <c r="H716" s="586">
        <v>191.33</v>
      </c>
      <c r="J716" s="210"/>
    </row>
    <row r="717" spans="1:10" ht="15">
      <c r="A717" s="89">
        <v>709</v>
      </c>
      <c r="B717" s="585" t="s">
        <v>2784</v>
      </c>
      <c r="C717" s="585" t="s">
        <v>2785</v>
      </c>
      <c r="D717" s="585">
        <v>54001005013</v>
      </c>
      <c r="E717" s="585" t="s">
        <v>2687</v>
      </c>
      <c r="F717" s="585" t="s">
        <v>1454</v>
      </c>
      <c r="G717" s="586">
        <v>191.33</v>
      </c>
      <c r="H717" s="586">
        <v>191.33</v>
      </c>
      <c r="J717" s="210"/>
    </row>
    <row r="718" spans="1:10" ht="15">
      <c r="A718" s="89">
        <v>710</v>
      </c>
      <c r="B718" s="585" t="s">
        <v>1265</v>
      </c>
      <c r="C718" s="585" t="s">
        <v>2786</v>
      </c>
      <c r="D718" s="585">
        <v>19001106459</v>
      </c>
      <c r="E718" s="585" t="s">
        <v>2687</v>
      </c>
      <c r="F718" s="585" t="s">
        <v>1454</v>
      </c>
      <c r="G718" s="586">
        <v>191.33</v>
      </c>
      <c r="H718" s="586">
        <v>191.33</v>
      </c>
      <c r="J718" s="210"/>
    </row>
    <row r="719" spans="1:10" ht="15">
      <c r="A719" s="89">
        <v>711</v>
      </c>
      <c r="B719" s="585" t="s">
        <v>2787</v>
      </c>
      <c r="C719" s="585" t="s">
        <v>2788</v>
      </c>
      <c r="D719" s="585">
        <v>19001066691</v>
      </c>
      <c r="E719" s="585" t="s">
        <v>2687</v>
      </c>
      <c r="F719" s="585" t="s">
        <v>1454</v>
      </c>
      <c r="G719" s="586">
        <v>191.33</v>
      </c>
      <c r="H719" s="586">
        <v>191.33</v>
      </c>
      <c r="J719" s="210"/>
    </row>
    <row r="720" spans="1:10" ht="15">
      <c r="A720" s="89">
        <v>712</v>
      </c>
      <c r="B720" s="585" t="s">
        <v>1313</v>
      </c>
      <c r="C720" s="585" t="s">
        <v>2789</v>
      </c>
      <c r="D720" s="585">
        <v>62002002662</v>
      </c>
      <c r="E720" s="585" t="s">
        <v>2687</v>
      </c>
      <c r="F720" s="585" t="s">
        <v>1454</v>
      </c>
      <c r="G720" s="586">
        <v>191.33</v>
      </c>
      <c r="H720" s="586">
        <v>191.33</v>
      </c>
      <c r="J720" s="210"/>
    </row>
    <row r="721" spans="1:10" ht="15">
      <c r="A721" s="89">
        <v>713</v>
      </c>
      <c r="B721" s="585" t="s">
        <v>2675</v>
      </c>
      <c r="C721" s="585" t="s">
        <v>1571</v>
      </c>
      <c r="D721" s="585">
        <v>19001084245</v>
      </c>
      <c r="E721" s="585" t="s">
        <v>2687</v>
      </c>
      <c r="F721" s="585" t="s">
        <v>1454</v>
      </c>
      <c r="G721" s="586">
        <v>191.33</v>
      </c>
      <c r="H721" s="586">
        <v>191.33</v>
      </c>
      <c r="J721" s="210"/>
    </row>
    <row r="722" spans="1:10" ht="15">
      <c r="A722" s="89">
        <v>714</v>
      </c>
      <c r="B722" s="585" t="s">
        <v>1822</v>
      </c>
      <c r="C722" s="585" t="s">
        <v>2790</v>
      </c>
      <c r="D722" s="585">
        <v>19001055024</v>
      </c>
      <c r="E722" s="585" t="s">
        <v>2687</v>
      </c>
      <c r="F722" s="585" t="s">
        <v>1454</v>
      </c>
      <c r="G722" s="586">
        <v>191.33</v>
      </c>
      <c r="H722" s="586">
        <v>191.33</v>
      </c>
      <c r="J722" s="210"/>
    </row>
    <row r="723" spans="1:10" ht="15">
      <c r="A723" s="89">
        <v>715</v>
      </c>
      <c r="B723" s="585" t="s">
        <v>2271</v>
      </c>
      <c r="C723" s="585" t="s">
        <v>2791</v>
      </c>
      <c r="D723" s="585">
        <v>19001100885</v>
      </c>
      <c r="E723" s="585" t="s">
        <v>2687</v>
      </c>
      <c r="F723" s="585" t="s">
        <v>1454</v>
      </c>
      <c r="G723" s="586">
        <v>191.33</v>
      </c>
      <c r="H723" s="586">
        <v>191.33</v>
      </c>
      <c r="J723" s="210"/>
    </row>
    <row r="724" spans="1:10" ht="15">
      <c r="A724" s="89">
        <v>716</v>
      </c>
      <c r="B724" s="585" t="s">
        <v>1303</v>
      </c>
      <c r="C724" s="585" t="s">
        <v>2792</v>
      </c>
      <c r="D724" s="585">
        <v>62402009023</v>
      </c>
      <c r="E724" s="585" t="s">
        <v>2687</v>
      </c>
      <c r="F724" s="585" t="s">
        <v>1454</v>
      </c>
      <c r="G724" s="586">
        <v>191.33</v>
      </c>
      <c r="H724" s="586">
        <v>191.33</v>
      </c>
      <c r="J724" s="210"/>
    </row>
    <row r="725" spans="1:10" ht="15">
      <c r="A725" s="89">
        <v>717</v>
      </c>
      <c r="B725" s="585" t="s">
        <v>2652</v>
      </c>
      <c r="C725" s="585" t="s">
        <v>2790</v>
      </c>
      <c r="D725" s="585">
        <v>19001111008</v>
      </c>
      <c r="E725" s="585" t="s">
        <v>2687</v>
      </c>
      <c r="F725" s="585" t="s">
        <v>1454</v>
      </c>
      <c r="G725" s="586">
        <v>191.33</v>
      </c>
      <c r="H725" s="586">
        <v>191.33</v>
      </c>
      <c r="J725" s="210"/>
    </row>
    <row r="726" spans="1:10" ht="15">
      <c r="A726" s="89">
        <v>718</v>
      </c>
      <c r="B726" s="585" t="s">
        <v>2656</v>
      </c>
      <c r="C726" s="585" t="s">
        <v>2793</v>
      </c>
      <c r="D726" s="585">
        <v>62007016402</v>
      </c>
      <c r="E726" s="585" t="s">
        <v>2687</v>
      </c>
      <c r="F726" s="585" t="s">
        <v>1454</v>
      </c>
      <c r="G726" s="586">
        <v>191.33</v>
      </c>
      <c r="H726" s="586">
        <v>191.33</v>
      </c>
      <c r="J726" s="210"/>
    </row>
    <row r="727" spans="1:10" ht="15">
      <c r="A727" s="89">
        <v>719</v>
      </c>
      <c r="B727" s="585" t="s">
        <v>1499</v>
      </c>
      <c r="C727" s="585" t="s">
        <v>2794</v>
      </c>
      <c r="D727" s="585">
        <v>19001079593</v>
      </c>
      <c r="E727" s="585" t="s">
        <v>2687</v>
      </c>
      <c r="F727" s="585" t="s">
        <v>1454</v>
      </c>
      <c r="G727" s="586">
        <v>191.33</v>
      </c>
      <c r="H727" s="586">
        <v>191.33</v>
      </c>
      <c r="J727" s="210"/>
    </row>
    <row r="728" spans="1:10" ht="15">
      <c r="A728" s="89">
        <v>720</v>
      </c>
      <c r="B728" s="585" t="s">
        <v>2795</v>
      </c>
      <c r="C728" s="585" t="s">
        <v>2792</v>
      </c>
      <c r="D728" s="585">
        <v>19001088821</v>
      </c>
      <c r="E728" s="585" t="s">
        <v>2687</v>
      </c>
      <c r="F728" s="585" t="s">
        <v>1454</v>
      </c>
      <c r="G728" s="586">
        <v>191.33</v>
      </c>
      <c r="H728" s="586">
        <v>191.33</v>
      </c>
      <c r="J728" s="210"/>
    </row>
    <row r="729" spans="1:10" ht="15">
      <c r="A729" s="89">
        <v>721</v>
      </c>
      <c r="B729" s="585" t="s">
        <v>1265</v>
      </c>
      <c r="C729" s="585" t="s">
        <v>2796</v>
      </c>
      <c r="D729" s="585">
        <v>19001105330</v>
      </c>
      <c r="E729" s="585" t="s">
        <v>2687</v>
      </c>
      <c r="F729" s="585" t="s">
        <v>1454</v>
      </c>
      <c r="G729" s="586">
        <v>191.33</v>
      </c>
      <c r="H729" s="586">
        <v>191.33</v>
      </c>
      <c r="J729" s="210"/>
    </row>
    <row r="730" spans="1:10" ht="15">
      <c r="A730" s="89">
        <v>722</v>
      </c>
      <c r="B730" s="585" t="s">
        <v>2797</v>
      </c>
      <c r="C730" s="585" t="s">
        <v>2798</v>
      </c>
      <c r="D730" s="585">
        <v>19401114985</v>
      </c>
      <c r="E730" s="585" t="s">
        <v>2687</v>
      </c>
      <c r="F730" s="585" t="s">
        <v>1454</v>
      </c>
      <c r="G730" s="586">
        <v>191.33</v>
      </c>
      <c r="H730" s="586">
        <v>191.33</v>
      </c>
      <c r="J730" s="210"/>
    </row>
    <row r="731" spans="1:10" ht="15">
      <c r="A731" s="89">
        <v>723</v>
      </c>
      <c r="B731" s="585" t="s">
        <v>2799</v>
      </c>
      <c r="C731" s="585" t="s">
        <v>2800</v>
      </c>
      <c r="D731" s="585">
        <v>19001090896</v>
      </c>
      <c r="E731" s="585" t="s">
        <v>2687</v>
      </c>
      <c r="F731" s="585" t="s">
        <v>1454</v>
      </c>
      <c r="G731" s="586">
        <v>191.33</v>
      </c>
      <c r="H731" s="586">
        <v>191.33</v>
      </c>
      <c r="J731" s="210"/>
    </row>
    <row r="732" spans="1:10" ht="15">
      <c r="A732" s="89">
        <v>724</v>
      </c>
      <c r="B732" s="585" t="s">
        <v>2801</v>
      </c>
      <c r="C732" s="585" t="s">
        <v>2802</v>
      </c>
      <c r="D732" s="585">
        <v>19101118180</v>
      </c>
      <c r="E732" s="585" t="s">
        <v>2687</v>
      </c>
      <c r="F732" s="585" t="s">
        <v>1454</v>
      </c>
      <c r="G732" s="586">
        <v>191.33</v>
      </c>
      <c r="H732" s="586">
        <v>191.33</v>
      </c>
      <c r="J732" s="210"/>
    </row>
    <row r="733" spans="1:10" ht="15">
      <c r="A733" s="89">
        <v>725</v>
      </c>
      <c r="B733" s="585" t="s">
        <v>1269</v>
      </c>
      <c r="C733" s="585" t="s">
        <v>2803</v>
      </c>
      <c r="D733" s="585">
        <v>19001105711</v>
      </c>
      <c r="E733" s="585" t="s">
        <v>2687</v>
      </c>
      <c r="F733" s="585" t="s">
        <v>1454</v>
      </c>
      <c r="G733" s="586">
        <v>191.33</v>
      </c>
      <c r="H733" s="586">
        <v>191.33</v>
      </c>
      <c r="J733" s="210"/>
    </row>
    <row r="734" spans="1:10" ht="15">
      <c r="A734" s="89">
        <v>726</v>
      </c>
      <c r="B734" s="585" t="s">
        <v>2747</v>
      </c>
      <c r="C734" s="585" t="s">
        <v>2804</v>
      </c>
      <c r="D734" s="585">
        <v>19001106298</v>
      </c>
      <c r="E734" s="585" t="s">
        <v>2687</v>
      </c>
      <c r="F734" s="585" t="s">
        <v>1454</v>
      </c>
      <c r="G734" s="586">
        <v>191.33</v>
      </c>
      <c r="H734" s="586">
        <v>191.33</v>
      </c>
      <c r="J734" s="210"/>
    </row>
    <row r="735" spans="1:10" ht="15">
      <c r="A735" s="89">
        <v>727</v>
      </c>
      <c r="B735" s="585" t="s">
        <v>1265</v>
      </c>
      <c r="C735" s="585" t="s">
        <v>2805</v>
      </c>
      <c r="D735" s="585">
        <v>19001083377</v>
      </c>
      <c r="E735" s="585" t="s">
        <v>2687</v>
      </c>
      <c r="F735" s="585" t="s">
        <v>1454</v>
      </c>
      <c r="G735" s="586">
        <v>191.33</v>
      </c>
      <c r="H735" s="586">
        <v>191.33</v>
      </c>
      <c r="J735" s="210"/>
    </row>
    <row r="736" spans="1:10" ht="15">
      <c r="A736" s="89">
        <v>728</v>
      </c>
      <c r="B736" s="585" t="s">
        <v>2652</v>
      </c>
      <c r="C736" s="585" t="s">
        <v>2806</v>
      </c>
      <c r="D736" s="585">
        <v>62002003657</v>
      </c>
      <c r="E736" s="585" t="s">
        <v>2687</v>
      </c>
      <c r="F736" s="585" t="s">
        <v>1454</v>
      </c>
      <c r="G736" s="586">
        <v>191.33</v>
      </c>
      <c r="H736" s="586">
        <v>191.33</v>
      </c>
      <c r="J736" s="210"/>
    </row>
    <row r="737" spans="1:10" ht="15">
      <c r="A737" s="89">
        <v>729</v>
      </c>
      <c r="B737" s="585" t="s">
        <v>1327</v>
      </c>
      <c r="C737" s="585" t="s">
        <v>2807</v>
      </c>
      <c r="D737" s="585">
        <v>19001100966</v>
      </c>
      <c r="E737" s="585" t="s">
        <v>2687</v>
      </c>
      <c r="F737" s="585" t="s">
        <v>1454</v>
      </c>
      <c r="G737" s="586">
        <v>191.33</v>
      </c>
      <c r="H737" s="586">
        <v>191.33</v>
      </c>
      <c r="J737" s="210"/>
    </row>
    <row r="738" spans="1:10" ht="15">
      <c r="A738" s="89">
        <v>730</v>
      </c>
      <c r="B738" s="585" t="s">
        <v>2808</v>
      </c>
      <c r="C738" s="585" t="s">
        <v>2809</v>
      </c>
      <c r="D738" s="585">
        <v>19001106283</v>
      </c>
      <c r="E738" s="585" t="s">
        <v>2687</v>
      </c>
      <c r="F738" s="585" t="s">
        <v>1454</v>
      </c>
      <c r="G738" s="586">
        <v>191.33</v>
      </c>
      <c r="H738" s="586">
        <v>191.33</v>
      </c>
      <c r="J738" s="210"/>
    </row>
    <row r="739" spans="1:10" ht="15">
      <c r="A739" s="89">
        <v>731</v>
      </c>
      <c r="B739" s="585" t="s">
        <v>2077</v>
      </c>
      <c r="C739" s="585" t="s">
        <v>2810</v>
      </c>
      <c r="D739" s="585">
        <v>19001090185</v>
      </c>
      <c r="E739" s="585" t="s">
        <v>2687</v>
      </c>
      <c r="F739" s="585" t="s">
        <v>1454</v>
      </c>
      <c r="G739" s="586">
        <v>191.33</v>
      </c>
      <c r="H739" s="586">
        <v>191.33</v>
      </c>
      <c r="J739" s="210"/>
    </row>
    <row r="740" spans="1:10" ht="15">
      <c r="A740" s="89">
        <v>732</v>
      </c>
      <c r="B740" s="585" t="s">
        <v>2290</v>
      </c>
      <c r="C740" s="585" t="s">
        <v>2811</v>
      </c>
      <c r="D740" s="585">
        <v>19001098505</v>
      </c>
      <c r="E740" s="585" t="s">
        <v>2687</v>
      </c>
      <c r="F740" s="585" t="s">
        <v>1454</v>
      </c>
      <c r="G740" s="586">
        <v>191.33</v>
      </c>
      <c r="H740" s="586">
        <v>191.33</v>
      </c>
      <c r="J740" s="210"/>
    </row>
    <row r="741" spans="1:10" ht="15">
      <c r="A741" s="89">
        <v>733</v>
      </c>
      <c r="B741" s="585" t="s">
        <v>2812</v>
      </c>
      <c r="C741" s="585" t="s">
        <v>2813</v>
      </c>
      <c r="D741" s="585">
        <v>62009000418</v>
      </c>
      <c r="E741" s="585" t="s">
        <v>2687</v>
      </c>
      <c r="F741" s="585" t="s">
        <v>1454</v>
      </c>
      <c r="G741" s="586">
        <v>191.33</v>
      </c>
      <c r="H741" s="586">
        <v>191.33</v>
      </c>
      <c r="J741" s="210"/>
    </row>
    <row r="742" spans="1:10" ht="15">
      <c r="A742" s="89">
        <v>734</v>
      </c>
      <c r="B742" s="585" t="s">
        <v>1285</v>
      </c>
      <c r="C742" s="585" t="s">
        <v>2786</v>
      </c>
      <c r="D742" s="585">
        <v>19001036480</v>
      </c>
      <c r="E742" s="585" t="s">
        <v>2687</v>
      </c>
      <c r="F742" s="585" t="s">
        <v>1454</v>
      </c>
      <c r="G742" s="586">
        <v>191.33</v>
      </c>
      <c r="H742" s="586">
        <v>191.33</v>
      </c>
      <c r="J742" s="210"/>
    </row>
    <row r="743" spans="1:10" ht="15">
      <c r="A743" s="89">
        <v>735</v>
      </c>
      <c r="B743" s="585" t="s">
        <v>1265</v>
      </c>
      <c r="C743" s="585" t="s">
        <v>2814</v>
      </c>
      <c r="D743" s="585">
        <v>19001109488</v>
      </c>
      <c r="E743" s="585" t="s">
        <v>2687</v>
      </c>
      <c r="F743" s="585" t="s">
        <v>1454</v>
      </c>
      <c r="G743" s="586">
        <v>191.33</v>
      </c>
      <c r="H743" s="586">
        <v>191.33</v>
      </c>
      <c r="J743" s="210"/>
    </row>
    <row r="744" spans="1:10" ht="15">
      <c r="A744" s="89">
        <v>736</v>
      </c>
      <c r="B744" s="585" t="s">
        <v>2518</v>
      </c>
      <c r="C744" s="585" t="s">
        <v>2815</v>
      </c>
      <c r="D744" s="585">
        <v>19001092373</v>
      </c>
      <c r="E744" s="585" t="s">
        <v>2687</v>
      </c>
      <c r="F744" s="585" t="s">
        <v>1454</v>
      </c>
      <c r="G744" s="586">
        <v>191.33</v>
      </c>
      <c r="H744" s="586">
        <v>191.33</v>
      </c>
      <c r="J744" s="210"/>
    </row>
    <row r="745" spans="1:10" ht="15">
      <c r="A745" s="89">
        <v>737</v>
      </c>
      <c r="B745" s="585" t="s">
        <v>2229</v>
      </c>
      <c r="C745" s="585" t="s">
        <v>2816</v>
      </c>
      <c r="D745" s="585">
        <v>62009004406</v>
      </c>
      <c r="E745" s="585" t="s">
        <v>2687</v>
      </c>
      <c r="F745" s="585" t="s">
        <v>1454</v>
      </c>
      <c r="G745" s="586">
        <v>191.33</v>
      </c>
      <c r="H745" s="586">
        <v>191.33</v>
      </c>
      <c r="J745" s="210"/>
    </row>
    <row r="746" spans="1:10" ht="15">
      <c r="A746" s="89">
        <v>738</v>
      </c>
      <c r="B746" s="585" t="s">
        <v>2081</v>
      </c>
      <c r="C746" s="585" t="s">
        <v>2817</v>
      </c>
      <c r="D746" s="585">
        <v>62002002862</v>
      </c>
      <c r="E746" s="585" t="s">
        <v>2687</v>
      </c>
      <c r="F746" s="585" t="s">
        <v>1454</v>
      </c>
      <c r="G746" s="586">
        <v>191.33</v>
      </c>
      <c r="H746" s="586">
        <v>191.33</v>
      </c>
      <c r="J746" s="210"/>
    </row>
    <row r="747" spans="1:10" ht="15">
      <c r="A747" s="89">
        <v>739</v>
      </c>
      <c r="B747" s="585" t="s">
        <v>2818</v>
      </c>
      <c r="C747" s="585" t="s">
        <v>2819</v>
      </c>
      <c r="D747" s="585">
        <v>19001106827</v>
      </c>
      <c r="E747" s="585" t="s">
        <v>2687</v>
      </c>
      <c r="F747" s="585" t="s">
        <v>1454</v>
      </c>
      <c r="G747" s="586">
        <v>191.33</v>
      </c>
      <c r="H747" s="586">
        <v>191.33</v>
      </c>
      <c r="J747" s="210"/>
    </row>
    <row r="748" spans="1:10" ht="15">
      <c r="A748" s="89">
        <v>740</v>
      </c>
      <c r="B748" s="585" t="s">
        <v>2820</v>
      </c>
      <c r="C748" s="585" t="s">
        <v>2821</v>
      </c>
      <c r="D748" s="585">
        <v>61009006459</v>
      </c>
      <c r="E748" s="585" t="s">
        <v>2687</v>
      </c>
      <c r="F748" s="585" t="s">
        <v>1454</v>
      </c>
      <c r="G748" s="586">
        <v>191.33</v>
      </c>
      <c r="H748" s="586">
        <v>191.33</v>
      </c>
      <c r="J748" s="210"/>
    </row>
    <row r="749" spans="1:10" ht="15">
      <c r="A749" s="89">
        <v>741</v>
      </c>
      <c r="B749" s="585" t="s">
        <v>2822</v>
      </c>
      <c r="C749" s="585" t="s">
        <v>2456</v>
      </c>
      <c r="D749" s="585">
        <v>61009019373</v>
      </c>
      <c r="E749" s="585" t="s">
        <v>2687</v>
      </c>
      <c r="F749" s="585" t="s">
        <v>1454</v>
      </c>
      <c r="G749" s="586">
        <v>191.33</v>
      </c>
      <c r="H749" s="586">
        <v>191.33</v>
      </c>
      <c r="J749" s="210"/>
    </row>
    <row r="750" spans="1:10" ht="15">
      <c r="A750" s="89">
        <v>742</v>
      </c>
      <c r="B750" s="585" t="s">
        <v>2823</v>
      </c>
      <c r="C750" s="585" t="s">
        <v>2456</v>
      </c>
      <c r="D750" s="585">
        <v>61009027295</v>
      </c>
      <c r="E750" s="585" t="s">
        <v>2687</v>
      </c>
      <c r="F750" s="585" t="s">
        <v>1454</v>
      </c>
      <c r="G750" s="586">
        <v>191.33</v>
      </c>
      <c r="H750" s="586">
        <v>191.33</v>
      </c>
      <c r="J750" s="210"/>
    </row>
    <row r="751" spans="1:10" ht="15">
      <c r="A751" s="89">
        <v>743</v>
      </c>
      <c r="B751" s="585" t="s">
        <v>2824</v>
      </c>
      <c r="C751" s="585" t="s">
        <v>2476</v>
      </c>
      <c r="D751" s="585">
        <v>61009013452</v>
      </c>
      <c r="E751" s="585" t="s">
        <v>2687</v>
      </c>
      <c r="F751" s="585" t="s">
        <v>1454</v>
      </c>
      <c r="G751" s="586">
        <v>191.33</v>
      </c>
      <c r="H751" s="586">
        <v>191.33</v>
      </c>
      <c r="J751" s="210"/>
    </row>
    <row r="752" spans="1:10" ht="15">
      <c r="A752" s="89">
        <v>744</v>
      </c>
      <c r="B752" s="585" t="s">
        <v>2825</v>
      </c>
      <c r="C752" s="585" t="s">
        <v>2826</v>
      </c>
      <c r="D752" s="585">
        <v>61004052821</v>
      </c>
      <c r="E752" s="585" t="s">
        <v>2687</v>
      </c>
      <c r="F752" s="585" t="s">
        <v>1454</v>
      </c>
      <c r="G752" s="586">
        <v>191.33</v>
      </c>
      <c r="H752" s="586">
        <v>191.33</v>
      </c>
      <c r="J752" s="210"/>
    </row>
    <row r="753" spans="1:10" ht="15">
      <c r="A753" s="89">
        <v>745</v>
      </c>
      <c r="B753" s="585" t="s">
        <v>2827</v>
      </c>
      <c r="C753" s="585" t="s">
        <v>2494</v>
      </c>
      <c r="D753" s="585">
        <v>61009007182</v>
      </c>
      <c r="E753" s="585" t="s">
        <v>2687</v>
      </c>
      <c r="F753" s="585" t="s">
        <v>1454</v>
      </c>
      <c r="G753" s="586">
        <v>191.33</v>
      </c>
      <c r="H753" s="586">
        <v>191.33</v>
      </c>
      <c r="J753" s="210"/>
    </row>
    <row r="754" spans="1:10" ht="15">
      <c r="A754" s="89">
        <v>746</v>
      </c>
      <c r="B754" s="585" t="s">
        <v>2828</v>
      </c>
      <c r="C754" s="585" t="s">
        <v>2540</v>
      </c>
      <c r="D754" s="585" t="s">
        <v>2829</v>
      </c>
      <c r="E754" s="585" t="s">
        <v>2687</v>
      </c>
      <c r="F754" s="585" t="s">
        <v>1454</v>
      </c>
      <c r="G754" s="586">
        <v>191.33</v>
      </c>
      <c r="H754" s="586">
        <v>191.33</v>
      </c>
      <c r="J754" s="210"/>
    </row>
    <row r="755" spans="1:10" ht="15">
      <c r="A755" s="89">
        <v>747</v>
      </c>
      <c r="B755" s="585" t="s">
        <v>2830</v>
      </c>
      <c r="C755" s="585" t="s">
        <v>2502</v>
      </c>
      <c r="D755" s="585">
        <v>61009007463</v>
      </c>
      <c r="E755" s="585" t="s">
        <v>2687</v>
      </c>
      <c r="F755" s="585" t="s">
        <v>1454</v>
      </c>
      <c r="G755" s="586">
        <v>191.33</v>
      </c>
      <c r="H755" s="586">
        <v>191.33</v>
      </c>
      <c r="J755" s="210"/>
    </row>
    <row r="756" spans="1:10" ht="15">
      <c r="A756" s="89">
        <v>748</v>
      </c>
      <c r="B756" s="585" t="s">
        <v>2615</v>
      </c>
      <c r="C756" s="585" t="s">
        <v>2497</v>
      </c>
      <c r="D756" s="585">
        <v>61009007937</v>
      </c>
      <c r="E756" s="585" t="s">
        <v>2687</v>
      </c>
      <c r="F756" s="585" t="s">
        <v>1454</v>
      </c>
      <c r="G756" s="586">
        <v>187.5</v>
      </c>
      <c r="H756" s="586">
        <v>187.5</v>
      </c>
      <c r="J756" s="210"/>
    </row>
    <row r="757" spans="1:10" ht="15">
      <c r="A757" s="89">
        <v>749</v>
      </c>
      <c r="B757" s="585" t="s">
        <v>2831</v>
      </c>
      <c r="C757" s="585" t="s">
        <v>2665</v>
      </c>
      <c r="D757" s="585">
        <v>61009006346</v>
      </c>
      <c r="E757" s="585" t="s">
        <v>2687</v>
      </c>
      <c r="F757" s="585" t="s">
        <v>1454</v>
      </c>
      <c r="G757" s="586">
        <v>191.33</v>
      </c>
      <c r="H757" s="586">
        <v>191.33</v>
      </c>
      <c r="J757" s="210"/>
    </row>
    <row r="758" spans="1:10" ht="15">
      <c r="A758" s="89">
        <v>750</v>
      </c>
      <c r="B758" s="585" t="s">
        <v>2827</v>
      </c>
      <c r="C758" s="585" t="s">
        <v>2476</v>
      </c>
      <c r="D758" s="585">
        <v>61009005243</v>
      </c>
      <c r="E758" s="585" t="s">
        <v>2687</v>
      </c>
      <c r="F758" s="585" t="s">
        <v>1454</v>
      </c>
      <c r="G758" s="586">
        <v>191.33</v>
      </c>
      <c r="H758" s="586">
        <v>191.33</v>
      </c>
      <c r="J758" s="210"/>
    </row>
    <row r="759" spans="1:10" ht="15">
      <c r="A759" s="89">
        <v>751</v>
      </c>
      <c r="B759" s="585" t="s">
        <v>2832</v>
      </c>
      <c r="C759" s="585" t="s">
        <v>2665</v>
      </c>
      <c r="D759" s="585">
        <v>61009023617</v>
      </c>
      <c r="E759" s="585" t="s">
        <v>2687</v>
      </c>
      <c r="F759" s="585" t="s">
        <v>1454</v>
      </c>
      <c r="G759" s="586">
        <v>187.5</v>
      </c>
      <c r="H759" s="586">
        <v>187.5</v>
      </c>
      <c r="J759" s="210"/>
    </row>
    <row r="760" spans="1:10" ht="15">
      <c r="A760" s="89">
        <v>752</v>
      </c>
      <c r="B760" s="585" t="s">
        <v>2833</v>
      </c>
      <c r="C760" s="585" t="s">
        <v>2551</v>
      </c>
      <c r="D760" s="585">
        <v>61009000857</v>
      </c>
      <c r="E760" s="585" t="s">
        <v>2687</v>
      </c>
      <c r="F760" s="585" t="s">
        <v>1454</v>
      </c>
      <c r="G760" s="586">
        <v>191.33</v>
      </c>
      <c r="H760" s="586">
        <v>191.33</v>
      </c>
      <c r="J760" s="210"/>
    </row>
    <row r="761" spans="1:10" ht="15">
      <c r="A761" s="89">
        <v>753</v>
      </c>
      <c r="B761" s="585" t="s">
        <v>2720</v>
      </c>
      <c r="C761" s="585" t="s">
        <v>2551</v>
      </c>
      <c r="D761" s="585">
        <v>61009010350</v>
      </c>
      <c r="E761" s="585" t="s">
        <v>2687</v>
      </c>
      <c r="F761" s="585" t="s">
        <v>1454</v>
      </c>
      <c r="G761" s="586">
        <v>191.33</v>
      </c>
      <c r="H761" s="586">
        <v>191.33</v>
      </c>
      <c r="J761" s="210"/>
    </row>
    <row r="762" spans="1:10" ht="15">
      <c r="A762" s="89">
        <v>754</v>
      </c>
      <c r="B762" s="585" t="s">
        <v>2830</v>
      </c>
      <c r="C762" s="585" t="s">
        <v>2519</v>
      </c>
      <c r="D762" s="585">
        <v>61009001227</v>
      </c>
      <c r="E762" s="585" t="s">
        <v>2687</v>
      </c>
      <c r="F762" s="585" t="s">
        <v>1454</v>
      </c>
      <c r="G762" s="586">
        <v>191.33</v>
      </c>
      <c r="H762" s="586">
        <v>191.33</v>
      </c>
      <c r="J762" s="210"/>
    </row>
    <row r="763" spans="1:10" ht="30">
      <c r="A763" s="89">
        <v>755</v>
      </c>
      <c r="B763" s="585" t="s">
        <v>2834</v>
      </c>
      <c r="C763" s="585" t="s">
        <v>2835</v>
      </c>
      <c r="D763" s="585"/>
      <c r="E763" s="585"/>
      <c r="F763" s="585"/>
      <c r="G763" s="586">
        <v>509.31</v>
      </c>
      <c r="H763" s="586">
        <v>509.31</v>
      </c>
      <c r="J763" s="210"/>
    </row>
    <row r="764" spans="1:10" ht="15">
      <c r="A764" s="89">
        <v>756</v>
      </c>
      <c r="B764" s="585" t="s">
        <v>2836</v>
      </c>
      <c r="C764" s="585" t="s">
        <v>2837</v>
      </c>
      <c r="D764" s="585"/>
      <c r="E764" s="585"/>
      <c r="F764" s="585"/>
      <c r="G764" s="586">
        <v>375</v>
      </c>
      <c r="H764" s="586">
        <v>375</v>
      </c>
      <c r="J764" s="210"/>
    </row>
    <row r="765" spans="1:10" ht="45">
      <c r="A765" s="89">
        <v>757</v>
      </c>
      <c r="B765" s="585" t="s">
        <v>1499</v>
      </c>
      <c r="C765" s="585" t="s">
        <v>5851</v>
      </c>
      <c r="D765" s="585" t="s">
        <v>5852</v>
      </c>
      <c r="E765" s="585" t="s">
        <v>1453</v>
      </c>
      <c r="F765" s="585" t="s">
        <v>5874</v>
      </c>
      <c r="G765" s="586">
        <v>147.06632653061226</v>
      </c>
      <c r="H765" s="586">
        <v>147.06632653061226</v>
      </c>
      <c r="J765" s="210"/>
    </row>
    <row r="766" spans="1:10" ht="45">
      <c r="A766" s="89">
        <v>758</v>
      </c>
      <c r="B766" s="585" t="s">
        <v>5853</v>
      </c>
      <c r="C766" s="585" t="s">
        <v>5854</v>
      </c>
      <c r="D766" s="585">
        <v>29001023243</v>
      </c>
      <c r="E766" s="585" t="s">
        <v>1453</v>
      </c>
      <c r="F766" s="585" t="s">
        <v>5874</v>
      </c>
      <c r="G766" s="586">
        <v>50</v>
      </c>
      <c r="H766" s="586">
        <v>50</v>
      </c>
      <c r="J766" s="210"/>
    </row>
    <row r="767" spans="1:10" ht="45">
      <c r="A767" s="89">
        <v>759</v>
      </c>
      <c r="B767" s="585" t="s">
        <v>1523</v>
      </c>
      <c r="C767" s="585" t="s">
        <v>2711</v>
      </c>
      <c r="D767" s="585">
        <v>61004045191</v>
      </c>
      <c r="E767" s="585" t="s">
        <v>1453</v>
      </c>
      <c r="F767" s="585" t="s">
        <v>5874</v>
      </c>
      <c r="G767" s="586">
        <v>48.979591836734684</v>
      </c>
      <c r="H767" s="586">
        <v>48.979591836734684</v>
      </c>
      <c r="J767" s="210"/>
    </row>
    <row r="768" spans="1:10" ht="45">
      <c r="A768" s="89">
        <v>760</v>
      </c>
      <c r="B768" s="585" t="s">
        <v>5855</v>
      </c>
      <c r="C768" s="585" t="s">
        <v>5856</v>
      </c>
      <c r="D768" s="585">
        <v>29001036018</v>
      </c>
      <c r="E768" s="585" t="s">
        <v>1453</v>
      </c>
      <c r="F768" s="585" t="s">
        <v>5874</v>
      </c>
      <c r="G768" s="586">
        <v>48.979591836734684</v>
      </c>
      <c r="H768" s="586">
        <v>48.979591836734684</v>
      </c>
      <c r="J768" s="210"/>
    </row>
    <row r="769" spans="1:10" ht="45">
      <c r="A769" s="89">
        <v>761</v>
      </c>
      <c r="B769" s="585" t="s">
        <v>5857</v>
      </c>
      <c r="C769" s="585" t="s">
        <v>5858</v>
      </c>
      <c r="D769" s="585">
        <v>29001035209</v>
      </c>
      <c r="E769" s="585" t="s">
        <v>1453</v>
      </c>
      <c r="F769" s="585" t="s">
        <v>5874</v>
      </c>
      <c r="G769" s="586">
        <v>48.979591836734684</v>
      </c>
      <c r="H769" s="586">
        <v>48.979591836734684</v>
      </c>
      <c r="J769" s="210"/>
    </row>
    <row r="770" spans="1:10" ht="45">
      <c r="A770" s="89">
        <v>762</v>
      </c>
      <c r="B770" s="585" t="s">
        <v>5859</v>
      </c>
      <c r="C770" s="585" t="s">
        <v>2781</v>
      </c>
      <c r="D770" s="585" t="s">
        <v>5860</v>
      </c>
      <c r="E770" s="585" t="s">
        <v>1453</v>
      </c>
      <c r="F770" s="585" t="s">
        <v>5874</v>
      </c>
      <c r="G770" s="586">
        <v>73.533163265306129</v>
      </c>
      <c r="H770" s="586">
        <v>73.533163265306129</v>
      </c>
      <c r="J770" s="210"/>
    </row>
    <row r="771" spans="1:10" ht="45">
      <c r="A771" s="89">
        <v>763</v>
      </c>
      <c r="B771" s="585" t="s">
        <v>1316</v>
      </c>
      <c r="C771" s="585" t="s">
        <v>5861</v>
      </c>
      <c r="D771" s="585" t="s">
        <v>5862</v>
      </c>
      <c r="E771" s="585" t="s">
        <v>1453</v>
      </c>
      <c r="F771" s="585" t="s">
        <v>5874</v>
      </c>
      <c r="G771" s="586">
        <v>73.533163265306129</v>
      </c>
      <c r="H771" s="586">
        <v>73.533163265306129</v>
      </c>
      <c r="J771" s="210"/>
    </row>
    <row r="772" spans="1:10" ht="45">
      <c r="A772" s="89">
        <v>764</v>
      </c>
      <c r="B772" s="585" t="s">
        <v>5863</v>
      </c>
      <c r="C772" s="585" t="s">
        <v>5864</v>
      </c>
      <c r="D772" s="585" t="s">
        <v>5865</v>
      </c>
      <c r="E772" s="585" t="s">
        <v>1453</v>
      </c>
      <c r="F772" s="585" t="s">
        <v>5874</v>
      </c>
      <c r="G772" s="586">
        <v>48.979591836734684</v>
      </c>
      <c r="H772" s="586">
        <v>48.979591836734684</v>
      </c>
      <c r="J772" s="210"/>
    </row>
    <row r="773" spans="1:10" ht="45">
      <c r="A773" s="89">
        <v>765</v>
      </c>
      <c r="B773" s="585" t="s">
        <v>1565</v>
      </c>
      <c r="C773" s="585" t="s">
        <v>5866</v>
      </c>
      <c r="D773" s="585">
        <v>47001038259</v>
      </c>
      <c r="E773" s="585" t="s">
        <v>1453</v>
      </c>
      <c r="F773" s="585" t="s">
        <v>5874</v>
      </c>
      <c r="G773" s="586">
        <v>48.979591836734684</v>
      </c>
      <c r="H773" s="586">
        <v>48.979591836734684</v>
      </c>
      <c r="J773" s="210"/>
    </row>
    <row r="774" spans="1:10" ht="45">
      <c r="A774" s="89">
        <v>766</v>
      </c>
      <c r="B774" s="585" t="s">
        <v>1980</v>
      </c>
      <c r="C774" s="585" t="s">
        <v>2209</v>
      </c>
      <c r="D774" s="585" t="s">
        <v>5867</v>
      </c>
      <c r="E774" s="585" t="s">
        <v>1453</v>
      </c>
      <c r="F774" s="585" t="s">
        <v>5874</v>
      </c>
      <c r="G774" s="586">
        <v>73.533163265306129</v>
      </c>
      <c r="H774" s="586">
        <v>73.533163265306129</v>
      </c>
      <c r="J774" s="210"/>
    </row>
    <row r="775" spans="1:10" ht="45">
      <c r="A775" s="89">
        <v>767</v>
      </c>
      <c r="B775" s="585" t="s">
        <v>2370</v>
      </c>
      <c r="C775" s="585" t="s">
        <v>1959</v>
      </c>
      <c r="D775" s="585">
        <v>25001020716</v>
      </c>
      <c r="E775" s="585" t="s">
        <v>1453</v>
      </c>
      <c r="F775" s="585" t="s">
        <v>5874</v>
      </c>
      <c r="G775" s="586">
        <v>73.533163265306129</v>
      </c>
      <c r="H775" s="586">
        <v>73.533163265306129</v>
      </c>
      <c r="J775" s="210"/>
    </row>
    <row r="776" spans="1:10" ht="45">
      <c r="A776" s="89">
        <v>768</v>
      </c>
      <c r="B776" s="585" t="s">
        <v>5868</v>
      </c>
      <c r="C776" s="585" t="s">
        <v>5869</v>
      </c>
      <c r="D776" s="585" t="s">
        <v>5870</v>
      </c>
      <c r="E776" s="585" t="s">
        <v>1453</v>
      </c>
      <c r="F776" s="585" t="s">
        <v>5874</v>
      </c>
      <c r="G776" s="586">
        <v>48.979591836734684</v>
      </c>
      <c r="H776" s="586">
        <v>48.979591836734684</v>
      </c>
      <c r="J776" s="210"/>
    </row>
    <row r="777" spans="1:10" ht="45">
      <c r="A777" s="89">
        <v>769</v>
      </c>
      <c r="B777" s="585" t="s">
        <v>5871</v>
      </c>
      <c r="C777" s="585" t="s">
        <v>5872</v>
      </c>
      <c r="D777" s="585">
        <v>25001037908</v>
      </c>
      <c r="E777" s="585" t="s">
        <v>1453</v>
      </c>
      <c r="F777" s="585" t="s">
        <v>5874</v>
      </c>
      <c r="G777" s="586">
        <v>48.979591836734684</v>
      </c>
      <c r="H777" s="586">
        <v>48.979591836734684</v>
      </c>
      <c r="J777" s="210"/>
    </row>
    <row r="778" spans="1:10" ht="45">
      <c r="A778" s="89">
        <v>770</v>
      </c>
      <c r="B778" s="585" t="s">
        <v>2675</v>
      </c>
      <c r="C778" s="585" t="s">
        <v>5873</v>
      </c>
      <c r="D778" s="585">
        <v>25001008116</v>
      </c>
      <c r="E778" s="585" t="s">
        <v>1453</v>
      </c>
      <c r="F778" s="585" t="s">
        <v>5874</v>
      </c>
      <c r="G778" s="586">
        <v>48.979591836734684</v>
      </c>
      <c r="H778" s="586">
        <v>48.979591836734684</v>
      </c>
      <c r="J778" s="210"/>
    </row>
    <row r="779" spans="1:10" ht="45">
      <c r="A779" s="89">
        <v>771</v>
      </c>
      <c r="B779" s="585" t="s">
        <v>1972</v>
      </c>
      <c r="C779" s="585" t="s">
        <v>2402</v>
      </c>
      <c r="D779" s="585">
        <v>25001017518</v>
      </c>
      <c r="E779" s="585" t="s">
        <v>1453</v>
      </c>
      <c r="F779" s="585" t="s">
        <v>5874</v>
      </c>
      <c r="G779" s="586">
        <v>50</v>
      </c>
      <c r="H779" s="586">
        <v>50</v>
      </c>
      <c r="J779" s="210"/>
    </row>
    <row r="780" spans="1:10" ht="30">
      <c r="A780" s="89">
        <v>772</v>
      </c>
      <c r="B780" s="585" t="s">
        <v>2834</v>
      </c>
      <c r="C780" s="585" t="s">
        <v>2835</v>
      </c>
      <c r="D780" s="585"/>
      <c r="E780" s="585"/>
      <c r="F780" s="585"/>
      <c r="G780" s="586">
        <v>16.66</v>
      </c>
      <c r="H780" s="586">
        <v>16.66</v>
      </c>
      <c r="J780" s="210"/>
    </row>
    <row r="781" spans="1:10" ht="15">
      <c r="A781" s="89"/>
      <c r="B781" s="585"/>
      <c r="C781" s="585"/>
      <c r="D781" s="585"/>
      <c r="E781" s="585"/>
      <c r="F781" s="585"/>
      <c r="G781" s="586"/>
      <c r="H781" s="586"/>
      <c r="J781" s="210"/>
    </row>
    <row r="782" spans="1:10" ht="15">
      <c r="A782" s="89"/>
      <c r="B782" s="89"/>
      <c r="C782" s="89"/>
      <c r="D782" s="89"/>
      <c r="E782" s="89"/>
      <c r="F782" s="89"/>
      <c r="G782" s="78"/>
      <c r="H782" s="78"/>
      <c r="J782" s="210"/>
    </row>
    <row r="783" spans="1:10" ht="15">
      <c r="A783" s="89"/>
      <c r="B783" s="89"/>
      <c r="C783" s="89"/>
      <c r="D783" s="89"/>
      <c r="E783" s="89"/>
      <c r="F783" s="89"/>
      <c r="G783" s="78"/>
      <c r="H783" s="78"/>
      <c r="J783" s="210"/>
    </row>
    <row r="784" spans="1:10" ht="15">
      <c r="A784" s="86"/>
      <c r="B784" s="98"/>
      <c r="C784" s="98"/>
      <c r="D784" s="98"/>
      <c r="E784" s="98"/>
      <c r="F784" s="98" t="s">
        <v>333</v>
      </c>
      <c r="G784" s="85">
        <f>SUM(G1:G783)</f>
        <v>56203.771632653574</v>
      </c>
      <c r="H784" s="85">
        <f>SUM(H1:H783)</f>
        <v>56203.771632653574</v>
      </c>
    </row>
    <row r="785" spans="1:9" ht="15">
      <c r="A785" s="208"/>
      <c r="B785" s="208"/>
      <c r="C785" s="208"/>
      <c r="D785" s="208"/>
      <c r="E785" s="208"/>
      <c r="F785" s="208"/>
      <c r="G785" s="208"/>
      <c r="H785" s="182"/>
      <c r="I785" s="182"/>
    </row>
    <row r="786" spans="1:9" ht="15">
      <c r="A786" s="209" t="s">
        <v>444</v>
      </c>
      <c r="B786" s="209"/>
      <c r="C786" s="208"/>
      <c r="D786" s="208"/>
      <c r="E786" s="208"/>
      <c r="F786" s="208"/>
      <c r="G786" s="208"/>
      <c r="H786" s="182"/>
      <c r="I786" s="182"/>
    </row>
    <row r="787" spans="1:9" ht="15">
      <c r="A787" s="209"/>
      <c r="B787" s="209"/>
      <c r="C787" s="208"/>
      <c r="D787" s="208"/>
      <c r="E787" s="208"/>
      <c r="F787" s="208"/>
      <c r="G787" s="208"/>
      <c r="H787" s="182"/>
      <c r="I787" s="182"/>
    </row>
    <row r="788" spans="1:9" ht="15">
      <c r="A788" s="209"/>
      <c r="B788" s="209"/>
      <c r="C788" s="182"/>
      <c r="D788" s="182"/>
      <c r="E788" s="182"/>
      <c r="F788" s="182"/>
      <c r="G788" s="182"/>
      <c r="H788" s="182"/>
      <c r="I788" s="182"/>
    </row>
    <row r="789" spans="1:9" ht="15">
      <c r="A789" s="209"/>
      <c r="B789" s="209"/>
      <c r="C789" s="182"/>
      <c r="D789" s="182"/>
      <c r="E789" s="182"/>
      <c r="F789" s="182"/>
      <c r="G789" s="182"/>
      <c r="H789" s="182"/>
      <c r="I789" s="182"/>
    </row>
    <row r="790" spans="1:9">
      <c r="A790" s="205"/>
      <c r="B790" s="205"/>
      <c r="C790" s="205"/>
      <c r="D790" s="205"/>
      <c r="E790" s="205"/>
      <c r="F790" s="205"/>
      <c r="G790" s="205"/>
      <c r="H790" s="205"/>
      <c r="I790" s="205"/>
    </row>
    <row r="791" spans="1:9" ht="15">
      <c r="A791" s="188" t="s">
        <v>107</v>
      </c>
      <c r="B791" s="188"/>
      <c r="C791" s="182"/>
      <c r="D791" s="182"/>
      <c r="E791" s="182"/>
      <c r="F791" s="182"/>
      <c r="G791" s="182"/>
      <c r="H791" s="182"/>
      <c r="I791" s="182"/>
    </row>
    <row r="792" spans="1:9" ht="15">
      <c r="A792" s="182"/>
      <c r="B792" s="182"/>
      <c r="C792" s="182"/>
      <c r="D792" s="182"/>
      <c r="E792" s="182"/>
      <c r="F792" s="182"/>
      <c r="G792" s="182"/>
      <c r="H792" s="182"/>
      <c r="I792" s="182"/>
    </row>
    <row r="793" spans="1:9" ht="15">
      <c r="A793" s="182"/>
      <c r="B793" s="182"/>
      <c r="C793" s="182"/>
      <c r="D793" s="182"/>
      <c r="E793" s="182"/>
      <c r="F793" s="182"/>
      <c r="G793" s="182"/>
      <c r="H793" s="182"/>
      <c r="I793" s="189"/>
    </row>
    <row r="794" spans="1:9" ht="15">
      <c r="A794" s="188"/>
      <c r="B794" s="188"/>
      <c r="C794" s="188" t="s">
        <v>400</v>
      </c>
      <c r="D794" s="188"/>
      <c r="E794" s="208"/>
      <c r="F794" s="188"/>
      <c r="G794" s="188"/>
      <c r="H794" s="182"/>
      <c r="I794" s="189"/>
    </row>
    <row r="795" spans="1:9" ht="15">
      <c r="A795" s="182"/>
      <c r="B795" s="182"/>
      <c r="C795" s="182" t="s">
        <v>265</v>
      </c>
      <c r="D795" s="182"/>
      <c r="E795" s="182"/>
      <c r="F795" s="182"/>
      <c r="G795" s="182"/>
      <c r="H795" s="182"/>
      <c r="I795" s="189"/>
    </row>
    <row r="796" spans="1:9">
      <c r="A796" s="190"/>
      <c r="B796" s="190"/>
      <c r="C796" s="190" t="s">
        <v>139</v>
      </c>
      <c r="D796" s="190"/>
      <c r="E796" s="190"/>
      <c r="F796" s="190"/>
      <c r="G796" s="190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96"/>
  <sheetViews>
    <sheetView view="pageBreakPreview" topLeftCell="A477" zoomScale="80" zoomScaleSheetLayoutView="80" workbookViewId="0">
      <selection activeCell="B481" sqref="B481"/>
    </sheetView>
  </sheetViews>
  <sheetFormatPr defaultColWidth="9.140625" defaultRowHeight="12.75"/>
  <cols>
    <col min="1" max="1" width="7.42578125" style="369" customWidth="1"/>
    <col min="2" max="2" width="20" style="369" customWidth="1"/>
    <col min="3" max="3" width="27.5703125" style="369" customWidth="1"/>
    <col min="4" max="4" width="19.28515625" style="369" customWidth="1"/>
    <col min="5" max="5" width="16.85546875" style="369" customWidth="1"/>
    <col min="6" max="6" width="13.140625" style="369" customWidth="1"/>
    <col min="7" max="7" width="17" style="369" customWidth="1"/>
    <col min="8" max="8" width="13.7109375" style="369" customWidth="1"/>
    <col min="9" max="9" width="19.42578125" style="369" bestFit="1" customWidth="1"/>
    <col min="10" max="10" width="18.5703125" style="369" bestFit="1" customWidth="1"/>
    <col min="11" max="11" width="16.7109375" style="369" customWidth="1"/>
    <col min="12" max="12" width="17.7109375" style="369" customWidth="1"/>
    <col min="13" max="13" width="12.85546875" style="369" customWidth="1"/>
    <col min="14" max="16384" width="9.140625" style="369"/>
  </cols>
  <sheetData>
    <row r="2" spans="1:13" ht="15">
      <c r="A2" s="613" t="s">
        <v>445</v>
      </c>
      <c r="B2" s="613"/>
      <c r="C2" s="613"/>
      <c r="D2" s="613"/>
      <c r="E2" s="613"/>
      <c r="F2" s="418"/>
      <c r="G2" s="367"/>
      <c r="H2" s="367"/>
      <c r="I2" s="367"/>
      <c r="J2" s="367"/>
      <c r="K2" s="394"/>
      <c r="L2" s="395"/>
      <c r="M2" s="395" t="s">
        <v>109</v>
      </c>
    </row>
    <row r="3" spans="1:13" ht="15">
      <c r="A3" s="113" t="s">
        <v>140</v>
      </c>
      <c r="B3" s="113"/>
      <c r="C3" s="419"/>
      <c r="D3" s="367"/>
      <c r="E3" s="367"/>
      <c r="F3" s="367"/>
      <c r="G3" s="367"/>
      <c r="H3" s="367"/>
      <c r="I3" s="367"/>
      <c r="J3" s="367"/>
      <c r="K3" s="394"/>
      <c r="L3" s="596" t="s">
        <v>3194</v>
      </c>
      <c r="M3" s="596"/>
    </row>
    <row r="4" spans="1:13" ht="15">
      <c r="A4" s="113"/>
      <c r="B4" s="113"/>
      <c r="C4" s="113"/>
      <c r="D4" s="419"/>
      <c r="E4" s="419"/>
      <c r="F4" s="419"/>
      <c r="G4" s="419"/>
      <c r="H4" s="419"/>
      <c r="I4" s="419"/>
      <c r="J4" s="419"/>
      <c r="K4" s="394"/>
      <c r="L4" s="394"/>
      <c r="M4" s="394"/>
    </row>
    <row r="5" spans="1:13" ht="15">
      <c r="A5" s="367" t="s">
        <v>269</v>
      </c>
      <c r="B5" s="367"/>
      <c r="C5" s="367"/>
      <c r="D5" s="367"/>
      <c r="E5" s="367"/>
      <c r="F5" s="367"/>
      <c r="G5" s="367"/>
      <c r="H5" s="367"/>
      <c r="I5" s="367"/>
      <c r="J5" s="367"/>
      <c r="K5" s="113"/>
      <c r="L5" s="113"/>
      <c r="M5" s="113"/>
    </row>
    <row r="6" spans="1:13" ht="15">
      <c r="A6" s="368" t="str">
        <f>'[2]ფორმა N1'!A5</f>
        <v>მპგ ქართული ოცნება დემოკრატიული საქართველო</v>
      </c>
      <c r="B6" s="368"/>
      <c r="C6" s="368"/>
      <c r="D6" s="368"/>
      <c r="E6" s="368"/>
      <c r="F6" s="368"/>
      <c r="G6" s="368"/>
      <c r="H6" s="368"/>
      <c r="I6" s="368"/>
      <c r="J6" s="368"/>
      <c r="K6" s="420"/>
      <c r="L6" s="420"/>
    </row>
    <row r="7" spans="1:13" ht="15">
      <c r="A7" s="367"/>
      <c r="B7" s="367"/>
      <c r="C7" s="367"/>
      <c r="D7" s="367"/>
      <c r="E7" s="367"/>
      <c r="F7" s="367"/>
      <c r="G7" s="367"/>
      <c r="H7" s="367"/>
      <c r="I7" s="367"/>
      <c r="J7" s="367"/>
      <c r="K7" s="113"/>
      <c r="L7" s="113"/>
      <c r="M7" s="113"/>
    </row>
    <row r="8" spans="1:13" ht="15">
      <c r="A8" s="393"/>
      <c r="B8" s="393"/>
      <c r="C8" s="393"/>
      <c r="D8" s="393"/>
      <c r="E8" s="393"/>
      <c r="F8" s="393"/>
      <c r="G8" s="393"/>
      <c r="H8" s="393"/>
      <c r="I8" s="393"/>
      <c r="J8" s="393"/>
      <c r="K8" s="77"/>
      <c r="L8" s="77"/>
      <c r="M8" s="77"/>
    </row>
    <row r="9" spans="1:13" ht="45">
      <c r="A9" s="89" t="s">
        <v>64</v>
      </c>
      <c r="B9" s="89" t="s">
        <v>481</v>
      </c>
      <c r="C9" s="89" t="s">
        <v>446</v>
      </c>
      <c r="D9" s="89" t="s">
        <v>447</v>
      </c>
      <c r="E9" s="89" t="s">
        <v>448</v>
      </c>
      <c r="F9" s="89" t="s">
        <v>449</v>
      </c>
      <c r="G9" s="89" t="s">
        <v>450</v>
      </c>
      <c r="H9" s="89" t="s">
        <v>451</v>
      </c>
      <c r="I9" s="89" t="s">
        <v>452</v>
      </c>
      <c r="J9" s="89" t="s">
        <v>453</v>
      </c>
      <c r="K9" s="89" t="s">
        <v>454</v>
      </c>
      <c r="L9" s="89" t="s">
        <v>455</v>
      </c>
      <c r="M9" s="89" t="s">
        <v>311</v>
      </c>
    </row>
    <row r="10" spans="1:13" ht="51">
      <c r="A10" s="97">
        <v>1</v>
      </c>
      <c r="B10" s="363" t="s">
        <v>2838</v>
      </c>
      <c r="C10" s="421" t="s">
        <v>2839</v>
      </c>
      <c r="D10" s="219" t="s">
        <v>2840</v>
      </c>
      <c r="E10" s="86">
        <v>405182305</v>
      </c>
      <c r="F10" s="97" t="s">
        <v>1405</v>
      </c>
      <c r="G10" s="86" t="s">
        <v>2841</v>
      </c>
      <c r="H10" s="422">
        <v>50.955000000000005</v>
      </c>
      <c r="I10" s="97" t="s">
        <v>1405</v>
      </c>
      <c r="J10" s="86" t="s">
        <v>2842</v>
      </c>
      <c r="K10" s="423">
        <f t="shared" ref="K10" si="0">L10/H10</f>
        <v>204.62365591397852</v>
      </c>
      <c r="L10" s="424">
        <v>10426.598387096778</v>
      </c>
      <c r="M10" s="425" t="s">
        <v>2843</v>
      </c>
    </row>
    <row r="11" spans="1:13" ht="51">
      <c r="A11" s="97">
        <v>2</v>
      </c>
      <c r="B11" s="363" t="s">
        <v>2838</v>
      </c>
      <c r="C11" s="421" t="s">
        <v>2839</v>
      </c>
      <c r="D11" s="219" t="s">
        <v>2840</v>
      </c>
      <c r="E11" s="86">
        <v>405182305</v>
      </c>
      <c r="F11" s="97" t="s">
        <v>1405</v>
      </c>
      <c r="G11" s="86" t="s">
        <v>2841</v>
      </c>
      <c r="H11" s="422">
        <v>47.202500000000001</v>
      </c>
      <c r="I11" s="97" t="s">
        <v>1405</v>
      </c>
      <c r="J11" s="86" t="s">
        <v>2842</v>
      </c>
      <c r="K11" s="423">
        <f>L11/H11</f>
        <v>204.62365591397852</v>
      </c>
      <c r="L11" s="424">
        <v>9658.7481182795709</v>
      </c>
      <c r="M11" s="425" t="s">
        <v>2844</v>
      </c>
    </row>
    <row r="12" spans="1:13" ht="51">
      <c r="A12" s="97">
        <v>3</v>
      </c>
      <c r="B12" s="363" t="s">
        <v>2838</v>
      </c>
      <c r="C12" s="421" t="s">
        <v>2839</v>
      </c>
      <c r="D12" s="219" t="s">
        <v>2840</v>
      </c>
      <c r="E12" s="86">
        <v>405182305</v>
      </c>
      <c r="F12" s="97" t="s">
        <v>1405</v>
      </c>
      <c r="G12" s="86" t="s">
        <v>2841</v>
      </c>
      <c r="H12" s="422">
        <v>30.842499999999998</v>
      </c>
      <c r="I12" s="97" t="s">
        <v>1405</v>
      </c>
      <c r="J12" s="86" t="s">
        <v>2842</v>
      </c>
      <c r="K12" s="423">
        <f t="shared" ref="K12:K19" si="1">L12/H12</f>
        <v>204.62365591397847</v>
      </c>
      <c r="L12" s="424">
        <v>6311.1051075268806</v>
      </c>
      <c r="M12" s="425" t="s">
        <v>2845</v>
      </c>
    </row>
    <row r="13" spans="1:13" ht="63.75">
      <c r="A13" s="97">
        <v>4</v>
      </c>
      <c r="B13" s="363" t="s">
        <v>2838</v>
      </c>
      <c r="C13" s="421" t="s">
        <v>2839</v>
      </c>
      <c r="D13" s="219" t="s">
        <v>2840</v>
      </c>
      <c r="E13" s="86">
        <v>405182305</v>
      </c>
      <c r="F13" s="97" t="s">
        <v>1405</v>
      </c>
      <c r="G13" s="86" t="s">
        <v>2841</v>
      </c>
      <c r="H13" s="422">
        <v>60.199999999999996</v>
      </c>
      <c r="I13" s="97" t="s">
        <v>1405</v>
      </c>
      <c r="J13" s="86" t="s">
        <v>2842</v>
      </c>
      <c r="K13" s="423">
        <f t="shared" si="1"/>
        <v>204.62365591397841</v>
      </c>
      <c r="L13" s="424">
        <v>12318.3440860215</v>
      </c>
      <c r="M13" s="425" t="s">
        <v>2846</v>
      </c>
    </row>
    <row r="14" spans="1:13" ht="45">
      <c r="A14" s="97">
        <v>5</v>
      </c>
      <c r="B14" s="363" t="s">
        <v>2838</v>
      </c>
      <c r="C14" s="421" t="s">
        <v>2839</v>
      </c>
      <c r="D14" s="219" t="s">
        <v>2840</v>
      </c>
      <c r="E14" s="86">
        <v>405182305</v>
      </c>
      <c r="F14" s="97" t="s">
        <v>1405</v>
      </c>
      <c r="G14" s="86" t="s">
        <v>2841</v>
      </c>
      <c r="H14" s="422">
        <v>17.100000000000001</v>
      </c>
      <c r="I14" s="97" t="s">
        <v>1405</v>
      </c>
      <c r="J14" s="86" t="s">
        <v>2842</v>
      </c>
      <c r="K14" s="423">
        <f t="shared" si="1"/>
        <v>204.6236559139785</v>
      </c>
      <c r="L14" s="424">
        <v>3499.0645161290327</v>
      </c>
      <c r="M14" s="425" t="s">
        <v>2847</v>
      </c>
    </row>
    <row r="15" spans="1:13" ht="90">
      <c r="A15" s="97">
        <v>6</v>
      </c>
      <c r="B15" s="363" t="s">
        <v>2838</v>
      </c>
      <c r="C15" s="421" t="s">
        <v>2839</v>
      </c>
      <c r="D15" s="219" t="s">
        <v>2840</v>
      </c>
      <c r="E15" s="86">
        <v>405182305</v>
      </c>
      <c r="F15" s="97" t="s">
        <v>1405</v>
      </c>
      <c r="G15" s="86" t="s">
        <v>2841</v>
      </c>
      <c r="H15" s="422">
        <v>40</v>
      </c>
      <c r="I15" s="97" t="s">
        <v>1405</v>
      </c>
      <c r="J15" s="86" t="s">
        <v>2842</v>
      </c>
      <c r="K15" s="423">
        <f t="shared" si="1"/>
        <v>226.31720430107526</v>
      </c>
      <c r="L15" s="424">
        <v>9052.6881720430101</v>
      </c>
      <c r="M15" s="426" t="s">
        <v>2848</v>
      </c>
    </row>
    <row r="16" spans="1:13" ht="108">
      <c r="A16" s="97">
        <v>7</v>
      </c>
      <c r="B16" s="363" t="s">
        <v>2838</v>
      </c>
      <c r="C16" s="421" t="s">
        <v>2839</v>
      </c>
      <c r="D16" s="219" t="s">
        <v>2840</v>
      </c>
      <c r="E16" s="86">
        <v>405182305</v>
      </c>
      <c r="F16" s="97" t="s">
        <v>1405</v>
      </c>
      <c r="G16" s="86" t="s">
        <v>2841</v>
      </c>
      <c r="H16" s="422">
        <v>21</v>
      </c>
      <c r="I16" s="97" t="s">
        <v>1405</v>
      </c>
      <c r="J16" s="86" t="s">
        <v>2842</v>
      </c>
      <c r="K16" s="423">
        <f t="shared" si="1"/>
        <v>226.31720430107526</v>
      </c>
      <c r="L16" s="424">
        <v>4752.6612903225805</v>
      </c>
      <c r="M16" s="426" t="s">
        <v>2849</v>
      </c>
    </row>
    <row r="17" spans="1:13" ht="45">
      <c r="A17" s="97">
        <v>8</v>
      </c>
      <c r="B17" s="363" t="s">
        <v>2838</v>
      </c>
      <c r="C17" s="421" t="s">
        <v>2839</v>
      </c>
      <c r="D17" s="219" t="s">
        <v>2850</v>
      </c>
      <c r="E17" s="86">
        <v>445388107</v>
      </c>
      <c r="F17" s="97" t="s">
        <v>1405</v>
      </c>
      <c r="G17" s="86" t="s">
        <v>2851</v>
      </c>
      <c r="H17" s="427">
        <v>36</v>
      </c>
      <c r="I17" s="97" t="s">
        <v>1405</v>
      </c>
      <c r="J17" s="86" t="s">
        <v>2842</v>
      </c>
      <c r="K17" s="423">
        <f t="shared" si="1"/>
        <v>204.6236111111111</v>
      </c>
      <c r="L17" s="424">
        <v>7366.45</v>
      </c>
      <c r="M17" s="428" t="s">
        <v>2852</v>
      </c>
    </row>
    <row r="18" spans="1:13" ht="76.5">
      <c r="A18" s="97">
        <v>9</v>
      </c>
      <c r="B18" s="363" t="s">
        <v>2838</v>
      </c>
      <c r="C18" s="421" t="s">
        <v>2839</v>
      </c>
      <c r="D18" s="219" t="s">
        <v>2853</v>
      </c>
      <c r="E18" s="86">
        <v>219982400</v>
      </c>
      <c r="F18" s="97" t="s">
        <v>1405</v>
      </c>
      <c r="G18" s="86" t="s">
        <v>2854</v>
      </c>
      <c r="H18" s="427">
        <v>27</v>
      </c>
      <c r="I18" s="97" t="s">
        <v>1405</v>
      </c>
      <c r="J18" s="86" t="s">
        <v>2842</v>
      </c>
      <c r="K18" s="423">
        <f t="shared" si="1"/>
        <v>27.779999999999998</v>
      </c>
      <c r="L18" s="424">
        <v>750.06</v>
      </c>
      <c r="M18" s="429" t="s">
        <v>2855</v>
      </c>
    </row>
    <row r="19" spans="1:13" ht="51">
      <c r="A19" s="97">
        <v>10</v>
      </c>
      <c r="B19" s="363" t="s">
        <v>2838</v>
      </c>
      <c r="C19" s="421" t="s">
        <v>2856</v>
      </c>
      <c r="D19" s="219" t="s">
        <v>2857</v>
      </c>
      <c r="E19" s="86">
        <v>19001020536</v>
      </c>
      <c r="F19" s="97" t="s">
        <v>1405</v>
      </c>
      <c r="G19" s="86" t="s">
        <v>2854</v>
      </c>
      <c r="H19" s="427">
        <v>3000</v>
      </c>
      <c r="I19" s="97" t="s">
        <v>1405</v>
      </c>
      <c r="J19" s="86" t="s">
        <v>2858</v>
      </c>
      <c r="K19" s="423">
        <f t="shared" si="1"/>
        <v>2.5</v>
      </c>
      <c r="L19" s="424">
        <v>7500</v>
      </c>
      <c r="M19" s="428" t="s">
        <v>2859</v>
      </c>
    </row>
    <row r="20" spans="1:13" ht="105">
      <c r="A20" s="97">
        <v>11</v>
      </c>
      <c r="B20" s="363" t="s">
        <v>2860</v>
      </c>
      <c r="C20" s="421" t="s">
        <v>2839</v>
      </c>
      <c r="D20" s="219" t="s">
        <v>2861</v>
      </c>
      <c r="E20" s="86">
        <v>204873388</v>
      </c>
      <c r="F20" s="97" t="s">
        <v>1405</v>
      </c>
      <c r="G20" s="86" t="s">
        <v>2862</v>
      </c>
      <c r="H20" s="430">
        <v>18</v>
      </c>
      <c r="I20" s="97" t="s">
        <v>1405</v>
      </c>
      <c r="J20" s="86" t="s">
        <v>2842</v>
      </c>
      <c r="K20" s="423">
        <f>L20/H20</f>
        <v>129.33333333333334</v>
      </c>
      <c r="L20" s="431">
        <v>2328</v>
      </c>
      <c r="M20" s="432" t="s">
        <v>2863</v>
      </c>
    </row>
    <row r="21" spans="1:13" ht="115.5">
      <c r="A21" s="97">
        <v>12</v>
      </c>
      <c r="B21" s="363" t="s">
        <v>2860</v>
      </c>
      <c r="C21" s="421" t="s">
        <v>2839</v>
      </c>
      <c r="D21" s="219" t="s">
        <v>2861</v>
      </c>
      <c r="E21" s="86">
        <v>204873388</v>
      </c>
      <c r="F21" s="97" t="s">
        <v>1405</v>
      </c>
      <c r="G21" s="86" t="s">
        <v>2862</v>
      </c>
      <c r="H21" s="430">
        <v>2.3748999999999998</v>
      </c>
      <c r="I21" s="97" t="s">
        <v>1405</v>
      </c>
      <c r="J21" s="86" t="s">
        <v>2842</v>
      </c>
      <c r="K21" s="423">
        <f t="shared" ref="K21:K78" si="2">L21/H21</f>
        <v>199.3924656476764</v>
      </c>
      <c r="L21" s="431">
        <v>473.53716666666668</v>
      </c>
      <c r="M21" s="433" t="s">
        <v>2864</v>
      </c>
    </row>
    <row r="22" spans="1:13" ht="102.75">
      <c r="A22" s="97">
        <v>13</v>
      </c>
      <c r="B22" s="363" t="s">
        <v>2860</v>
      </c>
      <c r="C22" s="421" t="s">
        <v>2839</v>
      </c>
      <c r="D22" s="219" t="s">
        <v>2861</v>
      </c>
      <c r="E22" s="86">
        <v>204873388</v>
      </c>
      <c r="F22" s="97" t="s">
        <v>1405</v>
      </c>
      <c r="G22" s="86" t="s">
        <v>2862</v>
      </c>
      <c r="H22" s="430">
        <v>2.3748999999999998</v>
      </c>
      <c r="I22" s="97" t="s">
        <v>1405</v>
      </c>
      <c r="J22" s="86" t="s">
        <v>2842</v>
      </c>
      <c r="K22" s="423">
        <f t="shared" si="2"/>
        <v>199.3924656476764</v>
      </c>
      <c r="L22" s="431">
        <v>473.53716666666668</v>
      </c>
      <c r="M22" s="433" t="s">
        <v>2865</v>
      </c>
    </row>
    <row r="23" spans="1:13" ht="115.5">
      <c r="A23" s="97">
        <v>14</v>
      </c>
      <c r="B23" s="363" t="s">
        <v>2860</v>
      </c>
      <c r="C23" s="421" t="s">
        <v>2839</v>
      </c>
      <c r="D23" s="219" t="s">
        <v>2861</v>
      </c>
      <c r="E23" s="86">
        <v>204873388</v>
      </c>
      <c r="F23" s="97" t="s">
        <v>1405</v>
      </c>
      <c r="G23" s="86" t="s">
        <v>2862</v>
      </c>
      <c r="H23" s="434">
        <v>2.3748999999999998</v>
      </c>
      <c r="I23" s="97" t="s">
        <v>1405</v>
      </c>
      <c r="J23" s="86" t="s">
        <v>2842</v>
      </c>
      <c r="K23" s="423">
        <f t="shared" si="2"/>
        <v>199.3924656476764</v>
      </c>
      <c r="L23" s="431">
        <v>473.53716666666668</v>
      </c>
      <c r="M23" s="435" t="s">
        <v>2866</v>
      </c>
    </row>
    <row r="24" spans="1:13" ht="102.75">
      <c r="A24" s="97">
        <v>15</v>
      </c>
      <c r="B24" s="363" t="s">
        <v>2860</v>
      </c>
      <c r="C24" s="421" t="s">
        <v>2839</v>
      </c>
      <c r="D24" s="219" t="s">
        <v>2861</v>
      </c>
      <c r="E24" s="86">
        <v>204873388</v>
      </c>
      <c r="F24" s="97" t="s">
        <v>1405</v>
      </c>
      <c r="G24" s="86" t="s">
        <v>2862</v>
      </c>
      <c r="H24" s="430">
        <v>2.3748999999999998</v>
      </c>
      <c r="I24" s="97" t="s">
        <v>1405</v>
      </c>
      <c r="J24" s="86" t="s">
        <v>2842</v>
      </c>
      <c r="K24" s="423">
        <f t="shared" si="2"/>
        <v>199.3924656476764</v>
      </c>
      <c r="L24" s="431">
        <v>473.53716666666668</v>
      </c>
      <c r="M24" s="436" t="s">
        <v>2867</v>
      </c>
    </row>
    <row r="25" spans="1:13" ht="115.5">
      <c r="A25" s="97">
        <v>16</v>
      </c>
      <c r="B25" s="363" t="s">
        <v>2860</v>
      </c>
      <c r="C25" s="421" t="s">
        <v>2839</v>
      </c>
      <c r="D25" s="219" t="s">
        <v>2861</v>
      </c>
      <c r="E25" s="86">
        <v>204873388</v>
      </c>
      <c r="F25" s="97" t="s">
        <v>1405</v>
      </c>
      <c r="G25" s="86" t="s">
        <v>2862</v>
      </c>
      <c r="H25" s="430">
        <v>2.3748999999999998</v>
      </c>
      <c r="I25" s="97" t="s">
        <v>1405</v>
      </c>
      <c r="J25" s="86" t="s">
        <v>2842</v>
      </c>
      <c r="K25" s="423">
        <f t="shared" si="2"/>
        <v>199.3924656476764</v>
      </c>
      <c r="L25" s="431">
        <v>473.53716666666668</v>
      </c>
      <c r="M25" s="436" t="s">
        <v>2868</v>
      </c>
    </row>
    <row r="26" spans="1:13" ht="115.5">
      <c r="A26" s="97">
        <v>17</v>
      </c>
      <c r="B26" s="363" t="s">
        <v>2860</v>
      </c>
      <c r="C26" s="421" t="s">
        <v>2839</v>
      </c>
      <c r="D26" s="219" t="s">
        <v>2861</v>
      </c>
      <c r="E26" s="86">
        <v>204873388</v>
      </c>
      <c r="F26" s="97" t="s">
        <v>1405</v>
      </c>
      <c r="G26" s="86" t="s">
        <v>2862</v>
      </c>
      <c r="H26" s="430">
        <v>2.3748999999999998</v>
      </c>
      <c r="I26" s="97" t="s">
        <v>1405</v>
      </c>
      <c r="J26" s="86" t="s">
        <v>2842</v>
      </c>
      <c r="K26" s="423">
        <f t="shared" si="2"/>
        <v>199.3924656476764</v>
      </c>
      <c r="L26" s="431">
        <v>473.53716666666668</v>
      </c>
      <c r="M26" s="436" t="s">
        <v>2868</v>
      </c>
    </row>
    <row r="27" spans="1:13" ht="102.75">
      <c r="A27" s="97">
        <v>18</v>
      </c>
      <c r="B27" s="363" t="s">
        <v>2860</v>
      </c>
      <c r="C27" s="421" t="s">
        <v>2839</v>
      </c>
      <c r="D27" s="219" t="s">
        <v>2861</v>
      </c>
      <c r="E27" s="86">
        <v>204873388</v>
      </c>
      <c r="F27" s="97" t="s">
        <v>1405</v>
      </c>
      <c r="G27" s="86" t="s">
        <v>2862</v>
      </c>
      <c r="H27" s="430">
        <v>2.3748999999999998</v>
      </c>
      <c r="I27" s="97" t="s">
        <v>1405</v>
      </c>
      <c r="J27" s="86" t="s">
        <v>2842</v>
      </c>
      <c r="K27" s="423">
        <f t="shared" si="2"/>
        <v>199.3924656476764</v>
      </c>
      <c r="L27" s="431">
        <v>473.53716666666668</v>
      </c>
      <c r="M27" s="437" t="s">
        <v>2869</v>
      </c>
    </row>
    <row r="28" spans="1:13" ht="115.5">
      <c r="A28" s="97">
        <v>19</v>
      </c>
      <c r="B28" s="363" t="s">
        <v>2860</v>
      </c>
      <c r="C28" s="421" t="s">
        <v>2839</v>
      </c>
      <c r="D28" s="219" t="s">
        <v>2861</v>
      </c>
      <c r="E28" s="86">
        <v>204873388</v>
      </c>
      <c r="F28" s="97" t="s">
        <v>1405</v>
      </c>
      <c r="G28" s="86" t="s">
        <v>2862</v>
      </c>
      <c r="H28" s="430">
        <v>2.3748999999999998</v>
      </c>
      <c r="I28" s="97" t="s">
        <v>1405</v>
      </c>
      <c r="J28" s="86" t="s">
        <v>2842</v>
      </c>
      <c r="K28" s="423">
        <f t="shared" si="2"/>
        <v>199.3924656476764</v>
      </c>
      <c r="L28" s="431">
        <v>473.53716666666668</v>
      </c>
      <c r="M28" s="437" t="s">
        <v>2870</v>
      </c>
    </row>
    <row r="29" spans="1:13" ht="64.5">
      <c r="A29" s="97">
        <v>20</v>
      </c>
      <c r="B29" s="363" t="s">
        <v>2860</v>
      </c>
      <c r="C29" s="421" t="s">
        <v>2839</v>
      </c>
      <c r="D29" s="219" t="s">
        <v>2861</v>
      </c>
      <c r="E29" s="86">
        <v>204873388</v>
      </c>
      <c r="F29" s="97" t="s">
        <v>1405</v>
      </c>
      <c r="G29" s="86" t="s">
        <v>2862</v>
      </c>
      <c r="H29" s="430">
        <v>1.9550000000000001</v>
      </c>
      <c r="I29" s="97" t="s">
        <v>1405</v>
      </c>
      <c r="J29" s="86" t="s">
        <v>2842</v>
      </c>
      <c r="K29" s="423">
        <f t="shared" si="2"/>
        <v>232.55328218243787</v>
      </c>
      <c r="L29" s="431">
        <v>454.64166666666603</v>
      </c>
      <c r="M29" s="438" t="s">
        <v>2871</v>
      </c>
    </row>
    <row r="30" spans="1:13" ht="77.25">
      <c r="A30" s="97">
        <v>21</v>
      </c>
      <c r="B30" s="363" t="s">
        <v>2860</v>
      </c>
      <c r="C30" s="421" t="s">
        <v>2839</v>
      </c>
      <c r="D30" s="219" t="s">
        <v>2861</v>
      </c>
      <c r="E30" s="86">
        <v>204873388</v>
      </c>
      <c r="F30" s="97" t="s">
        <v>1405</v>
      </c>
      <c r="G30" s="86" t="s">
        <v>2862</v>
      </c>
      <c r="H30" s="430">
        <v>1.9550000000000001</v>
      </c>
      <c r="I30" s="97" t="s">
        <v>1405</v>
      </c>
      <c r="J30" s="86" t="s">
        <v>2842</v>
      </c>
      <c r="K30" s="423">
        <f t="shared" si="2"/>
        <v>232.55328218243821</v>
      </c>
      <c r="L30" s="431">
        <v>454.64166666666671</v>
      </c>
      <c r="M30" s="439" t="s">
        <v>2872</v>
      </c>
    </row>
    <row r="31" spans="1:13" ht="90">
      <c r="A31" s="97">
        <v>22</v>
      </c>
      <c r="B31" s="363" t="s">
        <v>2860</v>
      </c>
      <c r="C31" s="421" t="s">
        <v>2839</v>
      </c>
      <c r="D31" s="219" t="s">
        <v>2861</v>
      </c>
      <c r="E31" s="86">
        <v>204873388</v>
      </c>
      <c r="F31" s="97" t="s">
        <v>1405</v>
      </c>
      <c r="G31" s="86" t="s">
        <v>2862</v>
      </c>
      <c r="H31" s="430">
        <v>1.76</v>
      </c>
      <c r="I31" s="97" t="s">
        <v>1405</v>
      </c>
      <c r="J31" s="86" t="s">
        <v>2842</v>
      </c>
      <c r="K31" s="423">
        <f t="shared" si="2"/>
        <v>253.33333333333334</v>
      </c>
      <c r="L31" s="431">
        <v>445.86666666666667</v>
      </c>
      <c r="M31" s="438" t="s">
        <v>2873</v>
      </c>
    </row>
    <row r="32" spans="1:13" ht="90">
      <c r="A32" s="97">
        <v>23</v>
      </c>
      <c r="B32" s="363" t="s">
        <v>2860</v>
      </c>
      <c r="C32" s="421" t="s">
        <v>2839</v>
      </c>
      <c r="D32" s="219" t="s">
        <v>2861</v>
      </c>
      <c r="E32" s="86">
        <v>204873388</v>
      </c>
      <c r="F32" s="97" t="s">
        <v>1405</v>
      </c>
      <c r="G32" s="86" t="s">
        <v>2862</v>
      </c>
      <c r="H32" s="430">
        <v>1.76</v>
      </c>
      <c r="I32" s="97" t="s">
        <v>1405</v>
      </c>
      <c r="J32" s="86" t="s">
        <v>2842</v>
      </c>
      <c r="K32" s="423">
        <f t="shared" si="2"/>
        <v>253.33333333333334</v>
      </c>
      <c r="L32" s="431">
        <v>445.86666666666667</v>
      </c>
      <c r="M32" s="438" t="s">
        <v>2873</v>
      </c>
    </row>
    <row r="33" spans="1:13" ht="67.5">
      <c r="A33" s="97">
        <v>24</v>
      </c>
      <c r="B33" s="363" t="s">
        <v>2860</v>
      </c>
      <c r="C33" s="421" t="s">
        <v>2839</v>
      </c>
      <c r="D33" s="219" t="s">
        <v>2861</v>
      </c>
      <c r="E33" s="86">
        <v>204873388</v>
      </c>
      <c r="F33" s="97" t="s">
        <v>1405</v>
      </c>
      <c r="G33" s="86" t="s">
        <v>2862</v>
      </c>
      <c r="H33" s="440">
        <v>24.48</v>
      </c>
      <c r="I33" s="97" t="s">
        <v>1405</v>
      </c>
      <c r="J33" s="86" t="s">
        <v>2842</v>
      </c>
      <c r="K33" s="423">
        <f t="shared" si="2"/>
        <v>949.89106753812644</v>
      </c>
      <c r="L33" s="441">
        <v>23253.333333333336</v>
      </c>
      <c r="M33" s="442" t="s">
        <v>2874</v>
      </c>
    </row>
    <row r="34" spans="1:13" ht="45">
      <c r="A34" s="97">
        <v>25</v>
      </c>
      <c r="B34" s="363" t="s">
        <v>2860</v>
      </c>
      <c r="C34" s="421" t="s">
        <v>2839</v>
      </c>
      <c r="D34" s="219" t="s">
        <v>2861</v>
      </c>
      <c r="E34" s="86">
        <v>204873388</v>
      </c>
      <c r="F34" s="97" t="s">
        <v>1405</v>
      </c>
      <c r="G34" s="86" t="s">
        <v>2862</v>
      </c>
      <c r="H34" s="440">
        <v>25.248000000000001</v>
      </c>
      <c r="I34" s="97" t="s">
        <v>1405</v>
      </c>
      <c r="J34" s="86" t="s">
        <v>2842</v>
      </c>
      <c r="K34" s="423">
        <f t="shared" si="2"/>
        <v>295.7329953527672</v>
      </c>
      <c r="L34" s="441">
        <v>7466.666666666667</v>
      </c>
      <c r="M34" s="442" t="s">
        <v>2875</v>
      </c>
    </row>
    <row r="35" spans="1:13" ht="45">
      <c r="A35" s="97">
        <v>26</v>
      </c>
      <c r="B35" s="363" t="s">
        <v>2860</v>
      </c>
      <c r="C35" s="421" t="s">
        <v>2839</v>
      </c>
      <c r="D35" s="219" t="s">
        <v>2861</v>
      </c>
      <c r="E35" s="86">
        <v>204873388</v>
      </c>
      <c r="F35" s="97" t="s">
        <v>1405</v>
      </c>
      <c r="G35" s="86" t="s">
        <v>2862</v>
      </c>
      <c r="H35" s="440">
        <v>27.792000000000002</v>
      </c>
      <c r="I35" s="97" t="s">
        <v>1405</v>
      </c>
      <c r="J35" s="86" t="s">
        <v>2842</v>
      </c>
      <c r="K35" s="423">
        <f t="shared" si="2"/>
        <v>953.7516791402802</v>
      </c>
      <c r="L35" s="441">
        <v>26506.666666666668</v>
      </c>
      <c r="M35" s="442" t="s">
        <v>2876</v>
      </c>
    </row>
    <row r="36" spans="1:13" ht="45">
      <c r="A36" s="97">
        <v>27</v>
      </c>
      <c r="B36" s="363" t="s">
        <v>2860</v>
      </c>
      <c r="C36" s="421" t="s">
        <v>2839</v>
      </c>
      <c r="D36" s="219" t="s">
        <v>2861</v>
      </c>
      <c r="E36" s="86">
        <v>204873388</v>
      </c>
      <c r="F36" s="97" t="s">
        <v>1405</v>
      </c>
      <c r="G36" s="86" t="s">
        <v>2862</v>
      </c>
      <c r="H36" s="440">
        <v>25.248000000000001</v>
      </c>
      <c r="I36" s="97" t="s">
        <v>1405</v>
      </c>
      <c r="J36" s="86" t="s">
        <v>2842</v>
      </c>
      <c r="K36" s="423">
        <f t="shared" si="2"/>
        <v>353.82340515420356</v>
      </c>
      <c r="L36" s="441">
        <v>8933.3333333333321</v>
      </c>
      <c r="M36" s="442" t="s">
        <v>2875</v>
      </c>
    </row>
    <row r="37" spans="1:13" ht="120">
      <c r="A37" s="97">
        <v>28</v>
      </c>
      <c r="B37" s="97" t="s">
        <v>2838</v>
      </c>
      <c r="C37" s="443" t="s">
        <v>2839</v>
      </c>
      <c r="D37" s="219" t="s">
        <v>2861</v>
      </c>
      <c r="E37" s="86">
        <v>204873388</v>
      </c>
      <c r="F37" s="97" t="s">
        <v>1405</v>
      </c>
      <c r="G37" s="86" t="s">
        <v>2862</v>
      </c>
      <c r="H37" s="444">
        <v>18</v>
      </c>
      <c r="I37" s="97" t="s">
        <v>1405</v>
      </c>
      <c r="J37" s="86" t="s">
        <v>2842</v>
      </c>
      <c r="K37" s="423">
        <f>L37/H37</f>
        <v>118.33333333333333</v>
      </c>
      <c r="L37" s="445">
        <v>2130</v>
      </c>
      <c r="M37" s="446" t="s">
        <v>2877</v>
      </c>
    </row>
    <row r="38" spans="1:13" ht="105">
      <c r="A38" s="97">
        <v>29</v>
      </c>
      <c r="B38" s="97" t="s">
        <v>2838</v>
      </c>
      <c r="C38" s="443" t="s">
        <v>2839</v>
      </c>
      <c r="D38" s="219" t="s">
        <v>2861</v>
      </c>
      <c r="E38" s="86">
        <v>204873388</v>
      </c>
      <c r="F38" s="97" t="s">
        <v>1405</v>
      </c>
      <c r="G38" s="86" t="s">
        <v>2862</v>
      </c>
      <c r="H38" s="444">
        <v>18</v>
      </c>
      <c r="I38" s="97" t="s">
        <v>1405</v>
      </c>
      <c r="J38" s="86" t="s">
        <v>2842</v>
      </c>
      <c r="K38" s="423">
        <f t="shared" si="2"/>
        <v>118.33333333333333</v>
      </c>
      <c r="L38" s="445">
        <v>2130</v>
      </c>
      <c r="M38" s="446" t="s">
        <v>2878</v>
      </c>
    </row>
    <row r="39" spans="1:13" ht="76.5">
      <c r="A39" s="97">
        <v>30</v>
      </c>
      <c r="B39" s="97" t="s">
        <v>2838</v>
      </c>
      <c r="C39" s="443" t="s">
        <v>2839</v>
      </c>
      <c r="D39" s="219" t="s">
        <v>2861</v>
      </c>
      <c r="E39" s="86">
        <v>204873388</v>
      </c>
      <c r="F39" s="97" t="s">
        <v>1405</v>
      </c>
      <c r="G39" s="86" t="s">
        <v>2862</v>
      </c>
      <c r="H39" s="444">
        <v>18</v>
      </c>
      <c r="I39" s="97" t="s">
        <v>1405</v>
      </c>
      <c r="J39" s="86" t="s">
        <v>2842</v>
      </c>
      <c r="K39" s="423">
        <f t="shared" si="2"/>
        <v>118.33333333333333</v>
      </c>
      <c r="L39" s="445">
        <v>2130</v>
      </c>
      <c r="M39" s="436" t="s">
        <v>2879</v>
      </c>
    </row>
    <row r="40" spans="1:13" ht="76.5">
      <c r="A40" s="97">
        <v>31</v>
      </c>
      <c r="B40" s="97" t="s">
        <v>2838</v>
      </c>
      <c r="C40" s="443" t="s">
        <v>2839</v>
      </c>
      <c r="D40" s="219" t="s">
        <v>2861</v>
      </c>
      <c r="E40" s="86">
        <v>204873388</v>
      </c>
      <c r="F40" s="97" t="s">
        <v>1405</v>
      </c>
      <c r="G40" s="86" t="s">
        <v>2862</v>
      </c>
      <c r="H40" s="444">
        <v>18</v>
      </c>
      <c r="I40" s="97" t="s">
        <v>1405</v>
      </c>
      <c r="J40" s="86" t="s">
        <v>2842</v>
      </c>
      <c r="K40" s="423">
        <f t="shared" si="2"/>
        <v>118.33333333333333</v>
      </c>
      <c r="L40" s="445">
        <v>2130</v>
      </c>
      <c r="M40" s="436" t="s">
        <v>2879</v>
      </c>
    </row>
    <row r="41" spans="1:13" ht="63.75">
      <c r="A41" s="97">
        <v>32</v>
      </c>
      <c r="B41" s="97" t="s">
        <v>2838</v>
      </c>
      <c r="C41" s="443" t="s">
        <v>2839</v>
      </c>
      <c r="D41" s="219" t="s">
        <v>2861</v>
      </c>
      <c r="E41" s="86">
        <v>204873388</v>
      </c>
      <c r="F41" s="97" t="s">
        <v>1405</v>
      </c>
      <c r="G41" s="86" t="s">
        <v>2862</v>
      </c>
      <c r="H41" s="444">
        <v>18</v>
      </c>
      <c r="I41" s="97" t="s">
        <v>1405</v>
      </c>
      <c r="J41" s="86" t="s">
        <v>2842</v>
      </c>
      <c r="K41" s="423">
        <f t="shared" si="2"/>
        <v>118.33333333333333</v>
      </c>
      <c r="L41" s="445">
        <v>2130</v>
      </c>
      <c r="M41" s="436" t="s">
        <v>2880</v>
      </c>
    </row>
    <row r="42" spans="1:13" ht="51">
      <c r="A42" s="97">
        <v>33</v>
      </c>
      <c r="B42" s="97" t="s">
        <v>2838</v>
      </c>
      <c r="C42" s="443" t="s">
        <v>2839</v>
      </c>
      <c r="D42" s="219" t="s">
        <v>2861</v>
      </c>
      <c r="E42" s="86">
        <v>204873388</v>
      </c>
      <c r="F42" s="97" t="s">
        <v>1405</v>
      </c>
      <c r="G42" s="86" t="s">
        <v>2862</v>
      </c>
      <c r="H42" s="444">
        <v>18</v>
      </c>
      <c r="I42" s="97" t="s">
        <v>1405</v>
      </c>
      <c r="J42" s="86" t="s">
        <v>2842</v>
      </c>
      <c r="K42" s="423">
        <f t="shared" si="2"/>
        <v>118.33333333333333</v>
      </c>
      <c r="L42" s="445">
        <v>2130</v>
      </c>
      <c r="M42" s="437" t="s">
        <v>2881</v>
      </c>
    </row>
    <row r="43" spans="1:13" ht="51">
      <c r="A43" s="97">
        <v>34</v>
      </c>
      <c r="B43" s="97" t="s">
        <v>2838</v>
      </c>
      <c r="C43" s="443" t="s">
        <v>2839</v>
      </c>
      <c r="D43" s="219" t="s">
        <v>2861</v>
      </c>
      <c r="E43" s="86">
        <v>204873388</v>
      </c>
      <c r="F43" s="97" t="s">
        <v>1405</v>
      </c>
      <c r="G43" s="86" t="s">
        <v>2862</v>
      </c>
      <c r="H43" s="444">
        <v>18</v>
      </c>
      <c r="I43" s="97" t="s">
        <v>1405</v>
      </c>
      <c r="J43" s="86" t="s">
        <v>2842</v>
      </c>
      <c r="K43" s="423">
        <f t="shared" si="2"/>
        <v>118.33333333333333</v>
      </c>
      <c r="L43" s="445">
        <v>2130</v>
      </c>
      <c r="M43" s="436" t="s">
        <v>2881</v>
      </c>
    </row>
    <row r="44" spans="1:13" ht="45">
      <c r="A44" s="97">
        <v>35</v>
      </c>
      <c r="B44" s="97" t="s">
        <v>2838</v>
      </c>
      <c r="C44" s="443" t="s">
        <v>2839</v>
      </c>
      <c r="D44" s="219" t="s">
        <v>2861</v>
      </c>
      <c r="E44" s="86">
        <v>204873388</v>
      </c>
      <c r="F44" s="97" t="s">
        <v>1405</v>
      </c>
      <c r="G44" s="86" t="s">
        <v>2862</v>
      </c>
      <c r="H44" s="444">
        <v>18</v>
      </c>
      <c r="I44" s="97" t="s">
        <v>1405</v>
      </c>
      <c r="J44" s="86" t="s">
        <v>2842</v>
      </c>
      <c r="K44" s="423">
        <f t="shared" si="2"/>
        <v>118.33333333333333</v>
      </c>
      <c r="L44" s="445">
        <v>2130</v>
      </c>
      <c r="M44" s="447" t="s">
        <v>2882</v>
      </c>
    </row>
    <row r="45" spans="1:13" ht="45">
      <c r="A45" s="97">
        <v>36</v>
      </c>
      <c r="B45" s="97" t="s">
        <v>2838</v>
      </c>
      <c r="C45" s="443" t="s">
        <v>2839</v>
      </c>
      <c r="D45" s="219" t="s">
        <v>2861</v>
      </c>
      <c r="E45" s="86">
        <v>204873388</v>
      </c>
      <c r="F45" s="97" t="s">
        <v>1405</v>
      </c>
      <c r="G45" s="86" t="s">
        <v>2862</v>
      </c>
      <c r="H45" s="444">
        <v>18</v>
      </c>
      <c r="I45" s="97" t="s">
        <v>1405</v>
      </c>
      <c r="J45" s="86" t="s">
        <v>2842</v>
      </c>
      <c r="K45" s="423">
        <f t="shared" si="2"/>
        <v>118.33333333333333</v>
      </c>
      <c r="L45" s="445">
        <v>2130</v>
      </c>
      <c r="M45" s="436" t="s">
        <v>2882</v>
      </c>
    </row>
    <row r="46" spans="1:13" ht="51">
      <c r="A46" s="97">
        <v>37</v>
      </c>
      <c r="B46" s="97" t="s">
        <v>2838</v>
      </c>
      <c r="C46" s="443" t="s">
        <v>2839</v>
      </c>
      <c r="D46" s="219" t="s">
        <v>2861</v>
      </c>
      <c r="E46" s="86">
        <v>204873388</v>
      </c>
      <c r="F46" s="97" t="s">
        <v>1405</v>
      </c>
      <c r="G46" s="86" t="s">
        <v>2862</v>
      </c>
      <c r="H46" s="444">
        <v>18</v>
      </c>
      <c r="I46" s="97" t="s">
        <v>1405</v>
      </c>
      <c r="J46" s="86" t="s">
        <v>2842</v>
      </c>
      <c r="K46" s="423">
        <f t="shared" si="2"/>
        <v>118.33333333333333</v>
      </c>
      <c r="L46" s="445">
        <v>2130</v>
      </c>
      <c r="M46" s="436" t="s">
        <v>2883</v>
      </c>
    </row>
    <row r="47" spans="1:13" ht="51">
      <c r="A47" s="97">
        <v>38</v>
      </c>
      <c r="B47" s="97" t="s">
        <v>2838</v>
      </c>
      <c r="C47" s="443" t="s">
        <v>2839</v>
      </c>
      <c r="D47" s="219" t="s">
        <v>2861</v>
      </c>
      <c r="E47" s="86">
        <v>204873388</v>
      </c>
      <c r="F47" s="97" t="s">
        <v>1405</v>
      </c>
      <c r="G47" s="86" t="s">
        <v>2862</v>
      </c>
      <c r="H47" s="444">
        <v>18</v>
      </c>
      <c r="I47" s="97" t="s">
        <v>1405</v>
      </c>
      <c r="J47" s="86" t="s">
        <v>2842</v>
      </c>
      <c r="K47" s="423">
        <f t="shared" si="2"/>
        <v>118.33333333333333</v>
      </c>
      <c r="L47" s="445">
        <v>2130</v>
      </c>
      <c r="M47" s="436" t="s">
        <v>2883</v>
      </c>
    </row>
    <row r="48" spans="1:13" ht="51">
      <c r="A48" s="97">
        <v>39</v>
      </c>
      <c r="B48" s="97" t="s">
        <v>2838</v>
      </c>
      <c r="C48" s="443" t="s">
        <v>2839</v>
      </c>
      <c r="D48" s="219" t="s">
        <v>2861</v>
      </c>
      <c r="E48" s="86">
        <v>204873388</v>
      </c>
      <c r="F48" s="97" t="s">
        <v>1405</v>
      </c>
      <c r="G48" s="86" t="s">
        <v>2862</v>
      </c>
      <c r="H48" s="444">
        <v>18</v>
      </c>
      <c r="I48" s="97" t="s">
        <v>1405</v>
      </c>
      <c r="J48" s="86" t="s">
        <v>2842</v>
      </c>
      <c r="K48" s="423">
        <f t="shared" si="2"/>
        <v>118.33333333333333</v>
      </c>
      <c r="L48" s="445">
        <v>2130</v>
      </c>
      <c r="M48" s="437" t="s">
        <v>2884</v>
      </c>
    </row>
    <row r="49" spans="1:13" ht="76.5">
      <c r="A49" s="97">
        <v>40</v>
      </c>
      <c r="B49" s="97" t="s">
        <v>2838</v>
      </c>
      <c r="C49" s="443" t="s">
        <v>2839</v>
      </c>
      <c r="D49" s="219" t="s">
        <v>2861</v>
      </c>
      <c r="E49" s="86">
        <v>204873388</v>
      </c>
      <c r="F49" s="97" t="s">
        <v>1405</v>
      </c>
      <c r="G49" s="86" t="s">
        <v>2862</v>
      </c>
      <c r="H49" s="444">
        <v>32</v>
      </c>
      <c r="I49" s="97" t="s">
        <v>1405</v>
      </c>
      <c r="J49" s="86" t="s">
        <v>2842</v>
      </c>
      <c r="K49" s="423">
        <f t="shared" si="2"/>
        <v>118.33333333333334</v>
      </c>
      <c r="L49" s="445">
        <v>3786.666666666667</v>
      </c>
      <c r="M49" s="436" t="s">
        <v>2885</v>
      </c>
    </row>
    <row r="50" spans="1:13" ht="45">
      <c r="A50" s="97">
        <v>41</v>
      </c>
      <c r="B50" s="97" t="s">
        <v>2838</v>
      </c>
      <c r="C50" s="443" t="s">
        <v>2839</v>
      </c>
      <c r="D50" s="219" t="s">
        <v>2861</v>
      </c>
      <c r="E50" s="86">
        <v>204873388</v>
      </c>
      <c r="F50" s="97" t="s">
        <v>1405</v>
      </c>
      <c r="G50" s="86" t="s">
        <v>2862</v>
      </c>
      <c r="H50" s="444">
        <v>60</v>
      </c>
      <c r="I50" s="97" t="s">
        <v>1405</v>
      </c>
      <c r="J50" s="86" t="s">
        <v>2842</v>
      </c>
      <c r="K50" s="423">
        <f t="shared" si="2"/>
        <v>118.33333333333333</v>
      </c>
      <c r="L50" s="445">
        <v>7100</v>
      </c>
      <c r="M50" s="436" t="s">
        <v>2886</v>
      </c>
    </row>
    <row r="51" spans="1:13" ht="45">
      <c r="A51" s="97">
        <v>42</v>
      </c>
      <c r="B51" s="97" t="s">
        <v>2838</v>
      </c>
      <c r="C51" s="443" t="s">
        <v>2839</v>
      </c>
      <c r="D51" s="219" t="s">
        <v>2861</v>
      </c>
      <c r="E51" s="86">
        <v>204873388</v>
      </c>
      <c r="F51" s="97" t="s">
        <v>1405</v>
      </c>
      <c r="G51" s="86" t="s">
        <v>2862</v>
      </c>
      <c r="H51" s="444">
        <v>60</v>
      </c>
      <c r="I51" s="97" t="s">
        <v>1405</v>
      </c>
      <c r="J51" s="86" t="s">
        <v>2842</v>
      </c>
      <c r="K51" s="423">
        <f t="shared" si="2"/>
        <v>118.33333333333333</v>
      </c>
      <c r="L51" s="445">
        <v>7100</v>
      </c>
      <c r="M51" s="436" t="s">
        <v>2886</v>
      </c>
    </row>
    <row r="52" spans="1:13" ht="51">
      <c r="A52" s="97">
        <v>43</v>
      </c>
      <c r="B52" s="97" t="s">
        <v>2838</v>
      </c>
      <c r="C52" s="443" t="s">
        <v>2839</v>
      </c>
      <c r="D52" s="219" t="s">
        <v>2861</v>
      </c>
      <c r="E52" s="86">
        <v>204873388</v>
      </c>
      <c r="F52" s="97" t="s">
        <v>1405</v>
      </c>
      <c r="G52" s="86" t="s">
        <v>2862</v>
      </c>
      <c r="H52" s="448">
        <v>9.3626000000000005</v>
      </c>
      <c r="I52" s="97" t="s">
        <v>1405</v>
      </c>
      <c r="J52" s="86" t="s">
        <v>2842</v>
      </c>
      <c r="K52" s="423">
        <f t="shared" si="2"/>
        <v>118.33333333333333</v>
      </c>
      <c r="L52" s="445">
        <v>1107.9076666666667</v>
      </c>
      <c r="M52" s="437" t="s">
        <v>2887</v>
      </c>
    </row>
    <row r="53" spans="1:13" ht="45">
      <c r="A53" s="97">
        <v>44</v>
      </c>
      <c r="B53" s="97" t="s">
        <v>2838</v>
      </c>
      <c r="C53" s="443" t="s">
        <v>2839</v>
      </c>
      <c r="D53" s="219" t="s">
        <v>2861</v>
      </c>
      <c r="E53" s="86">
        <v>204873388</v>
      </c>
      <c r="F53" s="97" t="s">
        <v>1405</v>
      </c>
      <c r="G53" s="86" t="s">
        <v>2862</v>
      </c>
      <c r="H53" s="448">
        <v>9.3626000000000005</v>
      </c>
      <c r="I53" s="97" t="s">
        <v>1405</v>
      </c>
      <c r="J53" s="86" t="s">
        <v>2842</v>
      </c>
      <c r="K53" s="423">
        <f t="shared" si="2"/>
        <v>118.33333333333333</v>
      </c>
      <c r="L53" s="445">
        <v>1107.9076666666667</v>
      </c>
      <c r="M53" s="437" t="s">
        <v>2888</v>
      </c>
    </row>
    <row r="54" spans="1:13" ht="51">
      <c r="A54" s="97">
        <v>45</v>
      </c>
      <c r="B54" s="97" t="s">
        <v>2838</v>
      </c>
      <c r="C54" s="443" t="s">
        <v>2839</v>
      </c>
      <c r="D54" s="219" t="s">
        <v>2861</v>
      </c>
      <c r="E54" s="86">
        <v>204873388</v>
      </c>
      <c r="F54" s="97" t="s">
        <v>1405</v>
      </c>
      <c r="G54" s="86" t="s">
        <v>2862</v>
      </c>
      <c r="H54" s="448">
        <v>9.3626000000000005</v>
      </c>
      <c r="I54" s="97" t="s">
        <v>1405</v>
      </c>
      <c r="J54" s="86" t="s">
        <v>2842</v>
      </c>
      <c r="K54" s="423">
        <f t="shared" si="2"/>
        <v>118.33333333333333</v>
      </c>
      <c r="L54" s="445">
        <v>1107.9076666666667</v>
      </c>
      <c r="M54" s="437" t="s">
        <v>2889</v>
      </c>
    </row>
    <row r="55" spans="1:13" ht="51">
      <c r="A55" s="97">
        <v>46</v>
      </c>
      <c r="B55" s="97" t="s">
        <v>2838</v>
      </c>
      <c r="C55" s="443" t="s">
        <v>2839</v>
      </c>
      <c r="D55" s="219" t="s">
        <v>2861</v>
      </c>
      <c r="E55" s="86">
        <v>204873388</v>
      </c>
      <c r="F55" s="97" t="s">
        <v>1405</v>
      </c>
      <c r="G55" s="86" t="s">
        <v>2862</v>
      </c>
      <c r="H55" s="448">
        <v>9.3626000000000005</v>
      </c>
      <c r="I55" s="97" t="s">
        <v>1405</v>
      </c>
      <c r="J55" s="86" t="s">
        <v>2842</v>
      </c>
      <c r="K55" s="423">
        <f t="shared" si="2"/>
        <v>118.33333333333333</v>
      </c>
      <c r="L55" s="445">
        <v>1107.9076666666667</v>
      </c>
      <c r="M55" s="436" t="s">
        <v>2890</v>
      </c>
    </row>
    <row r="56" spans="1:13" ht="45">
      <c r="A56" s="97">
        <v>47</v>
      </c>
      <c r="B56" s="97" t="s">
        <v>2838</v>
      </c>
      <c r="C56" s="443" t="s">
        <v>2839</v>
      </c>
      <c r="D56" s="219" t="s">
        <v>2861</v>
      </c>
      <c r="E56" s="86">
        <v>204873388</v>
      </c>
      <c r="F56" s="97" t="s">
        <v>1405</v>
      </c>
      <c r="G56" s="86" t="s">
        <v>2862</v>
      </c>
      <c r="H56" s="448">
        <v>9.3626000000000005</v>
      </c>
      <c r="I56" s="97" t="s">
        <v>1405</v>
      </c>
      <c r="J56" s="86" t="s">
        <v>2842</v>
      </c>
      <c r="K56" s="423">
        <f t="shared" si="2"/>
        <v>118.33333333333333</v>
      </c>
      <c r="L56" s="445">
        <v>1107.9076666666667</v>
      </c>
      <c r="M56" s="436" t="s">
        <v>2891</v>
      </c>
    </row>
    <row r="57" spans="1:13" ht="45">
      <c r="A57" s="97">
        <v>48</v>
      </c>
      <c r="B57" s="97" t="s">
        <v>2838</v>
      </c>
      <c r="C57" s="443" t="s">
        <v>2839</v>
      </c>
      <c r="D57" s="219" t="s">
        <v>2861</v>
      </c>
      <c r="E57" s="86">
        <v>204873388</v>
      </c>
      <c r="F57" s="97" t="s">
        <v>1405</v>
      </c>
      <c r="G57" s="86" t="s">
        <v>2862</v>
      </c>
      <c r="H57" s="448">
        <v>9.3626000000000005</v>
      </c>
      <c r="I57" s="97" t="s">
        <v>1405</v>
      </c>
      <c r="J57" s="86" t="s">
        <v>2842</v>
      </c>
      <c r="K57" s="423">
        <f t="shared" si="2"/>
        <v>118.33333333333333</v>
      </c>
      <c r="L57" s="445">
        <v>1107.9076666666667</v>
      </c>
      <c r="M57" s="436" t="s">
        <v>2892</v>
      </c>
    </row>
    <row r="58" spans="1:13" ht="90">
      <c r="A58" s="97">
        <v>49</v>
      </c>
      <c r="B58" s="97" t="s">
        <v>2838</v>
      </c>
      <c r="C58" s="443" t="s">
        <v>2839</v>
      </c>
      <c r="D58" s="219" t="s">
        <v>2861</v>
      </c>
      <c r="E58" s="86">
        <v>204873388</v>
      </c>
      <c r="F58" s="97" t="s">
        <v>1405</v>
      </c>
      <c r="G58" s="86" t="s">
        <v>2862</v>
      </c>
      <c r="H58" s="444">
        <v>32</v>
      </c>
      <c r="I58" s="97" t="s">
        <v>1405</v>
      </c>
      <c r="J58" s="86" t="s">
        <v>2842</v>
      </c>
      <c r="K58" s="423">
        <f t="shared" si="2"/>
        <v>118.33333333333334</v>
      </c>
      <c r="L58" s="445">
        <v>3786.666666666667</v>
      </c>
      <c r="M58" s="449" t="s">
        <v>2893</v>
      </c>
    </row>
    <row r="59" spans="1:13" ht="75">
      <c r="A59" s="97">
        <v>50</v>
      </c>
      <c r="B59" s="97" t="s">
        <v>2838</v>
      </c>
      <c r="C59" s="443" t="s">
        <v>2839</v>
      </c>
      <c r="D59" s="219" t="s">
        <v>2861</v>
      </c>
      <c r="E59" s="86">
        <v>204873388</v>
      </c>
      <c r="F59" s="97" t="s">
        <v>1405</v>
      </c>
      <c r="G59" s="86" t="s">
        <v>2862</v>
      </c>
      <c r="H59" s="444">
        <v>18</v>
      </c>
      <c r="I59" s="97" t="s">
        <v>1405</v>
      </c>
      <c r="J59" s="86" t="s">
        <v>2842</v>
      </c>
      <c r="K59" s="423">
        <f t="shared" si="2"/>
        <v>118.33333333333333</v>
      </c>
      <c r="L59" s="445">
        <v>2130</v>
      </c>
      <c r="M59" s="446" t="s">
        <v>2894</v>
      </c>
    </row>
    <row r="60" spans="1:13" ht="75">
      <c r="A60" s="97">
        <v>51</v>
      </c>
      <c r="B60" s="97" t="s">
        <v>2838</v>
      </c>
      <c r="C60" s="443" t="s">
        <v>2839</v>
      </c>
      <c r="D60" s="219" t="s">
        <v>2861</v>
      </c>
      <c r="E60" s="86">
        <v>204873388</v>
      </c>
      <c r="F60" s="97" t="s">
        <v>1405</v>
      </c>
      <c r="G60" s="86" t="s">
        <v>2862</v>
      </c>
      <c r="H60" s="444">
        <v>18</v>
      </c>
      <c r="I60" s="97" t="s">
        <v>1405</v>
      </c>
      <c r="J60" s="86" t="s">
        <v>2842</v>
      </c>
      <c r="K60" s="423">
        <f t="shared" si="2"/>
        <v>118.33333333333333</v>
      </c>
      <c r="L60" s="445">
        <v>2130</v>
      </c>
      <c r="M60" s="446" t="s">
        <v>2894</v>
      </c>
    </row>
    <row r="61" spans="1:13" ht="105">
      <c r="A61" s="97">
        <v>52</v>
      </c>
      <c r="B61" s="97" t="s">
        <v>2838</v>
      </c>
      <c r="C61" s="443" t="s">
        <v>2839</v>
      </c>
      <c r="D61" s="219" t="s">
        <v>2861</v>
      </c>
      <c r="E61" s="86">
        <v>204873388</v>
      </c>
      <c r="F61" s="97" t="s">
        <v>1405</v>
      </c>
      <c r="G61" s="86" t="s">
        <v>2862</v>
      </c>
      <c r="H61" s="444">
        <v>18</v>
      </c>
      <c r="I61" s="97" t="s">
        <v>1405</v>
      </c>
      <c r="J61" s="86" t="s">
        <v>2842</v>
      </c>
      <c r="K61" s="423">
        <f t="shared" si="2"/>
        <v>118.33333333333333</v>
      </c>
      <c r="L61" s="445">
        <v>2130</v>
      </c>
      <c r="M61" s="446" t="s">
        <v>2895</v>
      </c>
    </row>
    <row r="62" spans="1:13" ht="105">
      <c r="A62" s="97">
        <v>53</v>
      </c>
      <c r="B62" s="97" t="s">
        <v>2838</v>
      </c>
      <c r="C62" s="443" t="s">
        <v>2839</v>
      </c>
      <c r="D62" s="219" t="s">
        <v>2861</v>
      </c>
      <c r="E62" s="86">
        <v>204873388</v>
      </c>
      <c r="F62" s="97" t="s">
        <v>1405</v>
      </c>
      <c r="G62" s="86" t="s">
        <v>2862</v>
      </c>
      <c r="H62" s="444">
        <v>18</v>
      </c>
      <c r="I62" s="97" t="s">
        <v>1405</v>
      </c>
      <c r="J62" s="86" t="s">
        <v>2842</v>
      </c>
      <c r="K62" s="423">
        <f t="shared" si="2"/>
        <v>118.33333333333333</v>
      </c>
      <c r="L62" s="445">
        <v>2130</v>
      </c>
      <c r="M62" s="446" t="s">
        <v>2895</v>
      </c>
    </row>
    <row r="63" spans="1:13" ht="120">
      <c r="A63" s="97">
        <v>54</v>
      </c>
      <c r="B63" s="97" t="s">
        <v>2838</v>
      </c>
      <c r="C63" s="443" t="s">
        <v>2839</v>
      </c>
      <c r="D63" s="219" t="s">
        <v>2861</v>
      </c>
      <c r="E63" s="86">
        <v>204873388</v>
      </c>
      <c r="F63" s="97" t="s">
        <v>1405</v>
      </c>
      <c r="G63" s="86" t="s">
        <v>2862</v>
      </c>
      <c r="H63" s="444">
        <v>18</v>
      </c>
      <c r="I63" s="97" t="s">
        <v>1405</v>
      </c>
      <c r="J63" s="86" t="s">
        <v>2842</v>
      </c>
      <c r="K63" s="423">
        <f t="shared" si="2"/>
        <v>118.33333333333333</v>
      </c>
      <c r="L63" s="445">
        <v>2130</v>
      </c>
      <c r="M63" s="446" t="s">
        <v>2896</v>
      </c>
    </row>
    <row r="64" spans="1:13" ht="120">
      <c r="A64" s="97">
        <v>55</v>
      </c>
      <c r="B64" s="97" t="s">
        <v>2838</v>
      </c>
      <c r="C64" s="443" t="s">
        <v>2839</v>
      </c>
      <c r="D64" s="219" t="s">
        <v>2861</v>
      </c>
      <c r="E64" s="86">
        <v>204873388</v>
      </c>
      <c r="F64" s="97" t="s">
        <v>1405</v>
      </c>
      <c r="G64" s="86" t="s">
        <v>2862</v>
      </c>
      <c r="H64" s="444">
        <v>18</v>
      </c>
      <c r="I64" s="97" t="s">
        <v>1405</v>
      </c>
      <c r="J64" s="86" t="s">
        <v>2842</v>
      </c>
      <c r="K64" s="423">
        <f t="shared" si="2"/>
        <v>118.33333333333333</v>
      </c>
      <c r="L64" s="445">
        <v>2130</v>
      </c>
      <c r="M64" s="446" t="s">
        <v>2896</v>
      </c>
    </row>
    <row r="65" spans="1:13" ht="90">
      <c r="A65" s="97">
        <v>56</v>
      </c>
      <c r="B65" s="97" t="s">
        <v>2838</v>
      </c>
      <c r="C65" s="443" t="s">
        <v>2839</v>
      </c>
      <c r="D65" s="219" t="s">
        <v>2861</v>
      </c>
      <c r="E65" s="86">
        <v>204873388</v>
      </c>
      <c r="F65" s="97" t="s">
        <v>1405</v>
      </c>
      <c r="G65" s="86" t="s">
        <v>2862</v>
      </c>
      <c r="H65" s="444">
        <v>18</v>
      </c>
      <c r="I65" s="97" t="s">
        <v>1405</v>
      </c>
      <c r="J65" s="86" t="s">
        <v>2842</v>
      </c>
      <c r="K65" s="423">
        <f t="shared" si="2"/>
        <v>118.33333333333333</v>
      </c>
      <c r="L65" s="445">
        <v>2130</v>
      </c>
      <c r="M65" s="446" t="s">
        <v>2897</v>
      </c>
    </row>
    <row r="66" spans="1:13" ht="90">
      <c r="A66" s="97">
        <v>57</v>
      </c>
      <c r="B66" s="97" t="s">
        <v>2838</v>
      </c>
      <c r="C66" s="443" t="s">
        <v>2839</v>
      </c>
      <c r="D66" s="219" t="s">
        <v>2861</v>
      </c>
      <c r="E66" s="86">
        <v>204873388</v>
      </c>
      <c r="F66" s="97" t="s">
        <v>1405</v>
      </c>
      <c r="G66" s="86" t="s">
        <v>2862</v>
      </c>
      <c r="H66" s="444">
        <v>18</v>
      </c>
      <c r="I66" s="97" t="s">
        <v>1405</v>
      </c>
      <c r="J66" s="86" t="s">
        <v>2842</v>
      </c>
      <c r="K66" s="423">
        <f t="shared" si="2"/>
        <v>118.33333333333333</v>
      </c>
      <c r="L66" s="445">
        <v>2130</v>
      </c>
      <c r="M66" s="446" t="s">
        <v>2897</v>
      </c>
    </row>
    <row r="67" spans="1:13" ht="45">
      <c r="A67" s="97">
        <v>58</v>
      </c>
      <c r="B67" s="97" t="s">
        <v>2838</v>
      </c>
      <c r="C67" s="443" t="s">
        <v>2839</v>
      </c>
      <c r="D67" s="219" t="s">
        <v>2861</v>
      </c>
      <c r="E67" s="86">
        <v>204873388</v>
      </c>
      <c r="F67" s="97" t="s">
        <v>1405</v>
      </c>
      <c r="G67" s="86" t="s">
        <v>2862</v>
      </c>
      <c r="H67" s="444">
        <v>18</v>
      </c>
      <c r="I67" s="97" t="s">
        <v>1405</v>
      </c>
      <c r="J67" s="86" t="s">
        <v>2842</v>
      </c>
      <c r="K67" s="423">
        <f t="shared" si="2"/>
        <v>118.33333333333333</v>
      </c>
      <c r="L67" s="445">
        <v>2130</v>
      </c>
      <c r="M67" s="437" t="s">
        <v>2898</v>
      </c>
    </row>
    <row r="68" spans="1:13" ht="45">
      <c r="A68" s="97">
        <v>59</v>
      </c>
      <c r="B68" s="97" t="s">
        <v>2838</v>
      </c>
      <c r="C68" s="443" t="s">
        <v>2839</v>
      </c>
      <c r="D68" s="219" t="s">
        <v>2861</v>
      </c>
      <c r="E68" s="86">
        <v>204873388</v>
      </c>
      <c r="F68" s="97" t="s">
        <v>1405</v>
      </c>
      <c r="G68" s="86" t="s">
        <v>2862</v>
      </c>
      <c r="H68" s="444">
        <v>18</v>
      </c>
      <c r="I68" s="97" t="s">
        <v>1405</v>
      </c>
      <c r="J68" s="86" t="s">
        <v>2842</v>
      </c>
      <c r="K68" s="423">
        <f t="shared" si="2"/>
        <v>118.33333333333333</v>
      </c>
      <c r="L68" s="445">
        <v>2130</v>
      </c>
      <c r="M68" s="450" t="s">
        <v>2898</v>
      </c>
    </row>
    <row r="69" spans="1:13" ht="67.5">
      <c r="A69" s="97">
        <v>60</v>
      </c>
      <c r="B69" s="363" t="s">
        <v>2860</v>
      </c>
      <c r="C69" s="421" t="s">
        <v>2839</v>
      </c>
      <c r="D69" s="451" t="s">
        <v>2861</v>
      </c>
      <c r="E69" s="364">
        <v>204873388</v>
      </c>
      <c r="F69" s="97" t="s">
        <v>1405</v>
      </c>
      <c r="G69" s="86" t="s">
        <v>2862</v>
      </c>
      <c r="H69" s="452">
        <v>4.165</v>
      </c>
      <c r="I69" s="97" t="s">
        <v>1405</v>
      </c>
      <c r="J69" s="364" t="s">
        <v>2842</v>
      </c>
      <c r="K69" s="453">
        <f t="shared" si="2"/>
        <v>316.12645058023207</v>
      </c>
      <c r="L69" s="441">
        <v>1316.6666666666665</v>
      </c>
      <c r="M69" s="454" t="s">
        <v>2899</v>
      </c>
    </row>
    <row r="70" spans="1:13" ht="45">
      <c r="A70" s="97">
        <v>61</v>
      </c>
      <c r="B70" s="363" t="s">
        <v>2860</v>
      </c>
      <c r="C70" s="421" t="s">
        <v>2839</v>
      </c>
      <c r="D70" s="219" t="s">
        <v>2861</v>
      </c>
      <c r="E70" s="86">
        <v>204873388</v>
      </c>
      <c r="F70" s="97" t="s">
        <v>1405</v>
      </c>
      <c r="G70" s="86" t="s">
        <v>2862</v>
      </c>
      <c r="H70" s="452">
        <v>4.165</v>
      </c>
      <c r="I70" s="97" t="s">
        <v>1405</v>
      </c>
      <c r="J70" s="86" t="s">
        <v>2842</v>
      </c>
      <c r="K70" s="423">
        <f t="shared" si="2"/>
        <v>316.12645058023207</v>
      </c>
      <c r="L70" s="441">
        <v>1316.6666666666665</v>
      </c>
      <c r="M70" s="454" t="s">
        <v>2900</v>
      </c>
    </row>
    <row r="71" spans="1:13" ht="67.5">
      <c r="A71" s="97">
        <v>62</v>
      </c>
      <c r="B71" s="363" t="s">
        <v>2860</v>
      </c>
      <c r="C71" s="421" t="s">
        <v>2839</v>
      </c>
      <c r="D71" s="219" t="s">
        <v>2861</v>
      </c>
      <c r="E71" s="86">
        <v>204873388</v>
      </c>
      <c r="F71" s="97" t="s">
        <v>1405</v>
      </c>
      <c r="G71" s="86" t="s">
        <v>2862</v>
      </c>
      <c r="H71" s="452">
        <v>4.165</v>
      </c>
      <c r="I71" s="97" t="s">
        <v>1405</v>
      </c>
      <c r="J71" s="86" t="s">
        <v>2842</v>
      </c>
      <c r="K71" s="423">
        <f t="shared" si="2"/>
        <v>316.12645058023207</v>
      </c>
      <c r="L71" s="441">
        <v>1316.6666666666665</v>
      </c>
      <c r="M71" s="454" t="s">
        <v>2901</v>
      </c>
    </row>
    <row r="72" spans="1:13" ht="54">
      <c r="A72" s="97">
        <v>63</v>
      </c>
      <c r="B72" s="363" t="s">
        <v>2860</v>
      </c>
      <c r="C72" s="421" t="s">
        <v>2839</v>
      </c>
      <c r="D72" s="219" t="s">
        <v>2861</v>
      </c>
      <c r="E72" s="86">
        <v>204873388</v>
      </c>
      <c r="F72" s="97" t="s">
        <v>1405</v>
      </c>
      <c r="G72" s="86" t="s">
        <v>2862</v>
      </c>
      <c r="H72" s="452">
        <v>4.165</v>
      </c>
      <c r="I72" s="97" t="s">
        <v>1405</v>
      </c>
      <c r="J72" s="86" t="s">
        <v>2842</v>
      </c>
      <c r="K72" s="423">
        <f t="shared" si="2"/>
        <v>316.12645058023207</v>
      </c>
      <c r="L72" s="441">
        <v>1316.6666666666665</v>
      </c>
      <c r="M72" s="454" t="s">
        <v>2902</v>
      </c>
    </row>
    <row r="73" spans="1:13" ht="67.5">
      <c r="A73" s="97">
        <v>64</v>
      </c>
      <c r="B73" s="363" t="s">
        <v>2860</v>
      </c>
      <c r="C73" s="421" t="s">
        <v>2839</v>
      </c>
      <c r="D73" s="219" t="s">
        <v>2861</v>
      </c>
      <c r="E73" s="86">
        <v>204873388</v>
      </c>
      <c r="F73" s="97" t="s">
        <v>1405</v>
      </c>
      <c r="G73" s="86" t="s">
        <v>2862</v>
      </c>
      <c r="H73" s="452">
        <v>4.165</v>
      </c>
      <c r="I73" s="97" t="s">
        <v>1405</v>
      </c>
      <c r="J73" s="86" t="s">
        <v>2842</v>
      </c>
      <c r="K73" s="423">
        <f t="shared" si="2"/>
        <v>316.12645058023207</v>
      </c>
      <c r="L73" s="441">
        <v>1316.6666666666665</v>
      </c>
      <c r="M73" s="454" t="s">
        <v>2903</v>
      </c>
    </row>
    <row r="74" spans="1:13" ht="54">
      <c r="A74" s="97">
        <v>65</v>
      </c>
      <c r="B74" s="363" t="s">
        <v>2860</v>
      </c>
      <c r="C74" s="421" t="s">
        <v>2839</v>
      </c>
      <c r="D74" s="219" t="s">
        <v>2861</v>
      </c>
      <c r="E74" s="86">
        <v>204873388</v>
      </c>
      <c r="F74" s="97" t="s">
        <v>1405</v>
      </c>
      <c r="G74" s="86" t="s">
        <v>2862</v>
      </c>
      <c r="H74" s="452">
        <v>4.165</v>
      </c>
      <c r="I74" s="97" t="s">
        <v>1405</v>
      </c>
      <c r="J74" s="86" t="s">
        <v>2842</v>
      </c>
      <c r="K74" s="423">
        <f t="shared" si="2"/>
        <v>316.12645058023207</v>
      </c>
      <c r="L74" s="441">
        <v>1316.6666666666665</v>
      </c>
      <c r="M74" s="454" t="s">
        <v>2904</v>
      </c>
    </row>
    <row r="75" spans="1:13" ht="67.5">
      <c r="A75" s="97">
        <v>66</v>
      </c>
      <c r="B75" s="363" t="s">
        <v>2860</v>
      </c>
      <c r="C75" s="421" t="s">
        <v>2839</v>
      </c>
      <c r="D75" s="219" t="s">
        <v>2861</v>
      </c>
      <c r="E75" s="86">
        <v>204873388</v>
      </c>
      <c r="F75" s="97" t="s">
        <v>1405</v>
      </c>
      <c r="G75" s="86" t="s">
        <v>2862</v>
      </c>
      <c r="H75" s="452">
        <v>4.165</v>
      </c>
      <c r="I75" s="97" t="s">
        <v>1405</v>
      </c>
      <c r="J75" s="86" t="s">
        <v>2842</v>
      </c>
      <c r="K75" s="423">
        <f t="shared" si="2"/>
        <v>316.12645058023207</v>
      </c>
      <c r="L75" s="441">
        <v>1316.6666666666665</v>
      </c>
      <c r="M75" s="454" t="s">
        <v>2905</v>
      </c>
    </row>
    <row r="76" spans="1:13" ht="45">
      <c r="A76" s="97">
        <v>67</v>
      </c>
      <c r="B76" s="363" t="s">
        <v>2860</v>
      </c>
      <c r="C76" s="421" t="s">
        <v>2839</v>
      </c>
      <c r="D76" s="219" t="s">
        <v>2861</v>
      </c>
      <c r="E76" s="86">
        <v>204873388</v>
      </c>
      <c r="F76" s="97" t="s">
        <v>1405</v>
      </c>
      <c r="G76" s="86" t="s">
        <v>2862</v>
      </c>
      <c r="H76" s="452">
        <v>4.165</v>
      </c>
      <c r="I76" s="97" t="s">
        <v>1405</v>
      </c>
      <c r="J76" s="86" t="s">
        <v>2842</v>
      </c>
      <c r="K76" s="423">
        <f t="shared" si="2"/>
        <v>316.12645058023207</v>
      </c>
      <c r="L76" s="441">
        <v>1316.6666666666665</v>
      </c>
      <c r="M76" s="454" t="s">
        <v>2906</v>
      </c>
    </row>
    <row r="77" spans="1:13" ht="81">
      <c r="A77" s="97">
        <v>68</v>
      </c>
      <c r="B77" s="363" t="s">
        <v>2860</v>
      </c>
      <c r="C77" s="421" t="s">
        <v>2839</v>
      </c>
      <c r="D77" s="219" t="s">
        <v>2861</v>
      </c>
      <c r="E77" s="86">
        <v>204873388</v>
      </c>
      <c r="F77" s="97" t="s">
        <v>1405</v>
      </c>
      <c r="G77" s="86" t="s">
        <v>2862</v>
      </c>
      <c r="H77" s="452">
        <v>4.165</v>
      </c>
      <c r="I77" s="97" t="s">
        <v>1405</v>
      </c>
      <c r="J77" s="86" t="s">
        <v>2842</v>
      </c>
      <c r="K77" s="423">
        <f t="shared" si="2"/>
        <v>316.12645058023207</v>
      </c>
      <c r="L77" s="441">
        <v>1316.6666666666665</v>
      </c>
      <c r="M77" s="454" t="s">
        <v>2907</v>
      </c>
    </row>
    <row r="78" spans="1:13" ht="81">
      <c r="A78" s="97">
        <v>69</v>
      </c>
      <c r="B78" s="363" t="s">
        <v>2860</v>
      </c>
      <c r="C78" s="421" t="s">
        <v>2839</v>
      </c>
      <c r="D78" s="219" t="s">
        <v>2861</v>
      </c>
      <c r="E78" s="86">
        <v>204873388</v>
      </c>
      <c r="F78" s="97" t="s">
        <v>1405</v>
      </c>
      <c r="G78" s="86" t="s">
        <v>2862</v>
      </c>
      <c r="H78" s="452">
        <v>4.165</v>
      </c>
      <c r="I78" s="97" t="s">
        <v>1405</v>
      </c>
      <c r="J78" s="86" t="s">
        <v>2842</v>
      </c>
      <c r="K78" s="423">
        <f t="shared" si="2"/>
        <v>316.12645058023207</v>
      </c>
      <c r="L78" s="441">
        <v>1316.6666666666665</v>
      </c>
      <c r="M78" s="454" t="s">
        <v>2908</v>
      </c>
    </row>
    <row r="79" spans="1:13" ht="54">
      <c r="A79" s="97">
        <v>70</v>
      </c>
      <c r="B79" s="363" t="s">
        <v>2860</v>
      </c>
      <c r="C79" s="421" t="s">
        <v>2839</v>
      </c>
      <c r="D79" s="219" t="s">
        <v>2861</v>
      </c>
      <c r="E79" s="86">
        <v>204873388</v>
      </c>
      <c r="F79" s="97" t="s">
        <v>1405</v>
      </c>
      <c r="G79" s="86" t="s">
        <v>2862</v>
      </c>
      <c r="H79" s="452">
        <v>4.165</v>
      </c>
      <c r="I79" s="97" t="s">
        <v>1405</v>
      </c>
      <c r="J79" s="86" t="s">
        <v>2842</v>
      </c>
      <c r="K79" s="423">
        <f>L79/H79</f>
        <v>316.12645058023207</v>
      </c>
      <c r="L79" s="441">
        <v>1316.6666666666665</v>
      </c>
      <c r="M79" s="454" t="s">
        <v>2909</v>
      </c>
    </row>
    <row r="80" spans="1:13" ht="54">
      <c r="A80" s="97">
        <v>71</v>
      </c>
      <c r="B80" s="363" t="s">
        <v>2860</v>
      </c>
      <c r="C80" s="421" t="s">
        <v>2839</v>
      </c>
      <c r="D80" s="219" t="s">
        <v>2861</v>
      </c>
      <c r="E80" s="86">
        <v>204873389</v>
      </c>
      <c r="F80" s="97" t="s">
        <v>1405</v>
      </c>
      <c r="G80" s="86" t="s">
        <v>2862</v>
      </c>
      <c r="H80" s="452">
        <v>4.165</v>
      </c>
      <c r="I80" s="97" t="s">
        <v>1405</v>
      </c>
      <c r="J80" s="86" t="s">
        <v>2842</v>
      </c>
      <c r="K80" s="423">
        <f t="shared" ref="K80:K88" si="3">L80/H80</f>
        <v>316.12645058023207</v>
      </c>
      <c r="L80" s="441">
        <v>1316.6666666666665</v>
      </c>
      <c r="M80" s="454" t="s">
        <v>2910</v>
      </c>
    </row>
    <row r="81" spans="1:13" ht="45">
      <c r="A81" s="97">
        <v>72</v>
      </c>
      <c r="B81" s="363" t="s">
        <v>2860</v>
      </c>
      <c r="C81" s="421" t="s">
        <v>2839</v>
      </c>
      <c r="D81" s="219" t="s">
        <v>2861</v>
      </c>
      <c r="E81" s="86">
        <v>204873390</v>
      </c>
      <c r="F81" s="97" t="s">
        <v>1405</v>
      </c>
      <c r="G81" s="86" t="s">
        <v>2862</v>
      </c>
      <c r="H81" s="452">
        <v>4.165</v>
      </c>
      <c r="I81" s="97" t="s">
        <v>1405</v>
      </c>
      <c r="J81" s="86" t="s">
        <v>2842</v>
      </c>
      <c r="K81" s="423">
        <f t="shared" si="3"/>
        <v>316.12645058023207</v>
      </c>
      <c r="L81" s="441">
        <v>1316.6666666666665</v>
      </c>
      <c r="M81" s="454" t="s">
        <v>2911</v>
      </c>
    </row>
    <row r="82" spans="1:13" ht="54">
      <c r="A82" s="97">
        <v>73</v>
      </c>
      <c r="B82" s="363" t="s">
        <v>2860</v>
      </c>
      <c r="C82" s="421" t="s">
        <v>2839</v>
      </c>
      <c r="D82" s="219" t="s">
        <v>2861</v>
      </c>
      <c r="E82" s="86">
        <v>204873391</v>
      </c>
      <c r="F82" s="97" t="s">
        <v>1405</v>
      </c>
      <c r="G82" s="86" t="s">
        <v>2862</v>
      </c>
      <c r="H82" s="452">
        <v>4.165</v>
      </c>
      <c r="I82" s="97" t="s">
        <v>1405</v>
      </c>
      <c r="J82" s="86" t="s">
        <v>2842</v>
      </c>
      <c r="K82" s="423">
        <f t="shared" si="3"/>
        <v>316.12645058023207</v>
      </c>
      <c r="L82" s="441">
        <v>1316.6666666666665</v>
      </c>
      <c r="M82" s="454" t="s">
        <v>2912</v>
      </c>
    </row>
    <row r="83" spans="1:13" ht="54">
      <c r="A83" s="97">
        <v>74</v>
      </c>
      <c r="B83" s="363" t="s">
        <v>2860</v>
      </c>
      <c r="C83" s="421" t="s">
        <v>2839</v>
      </c>
      <c r="D83" s="219" t="s">
        <v>2861</v>
      </c>
      <c r="E83" s="86">
        <v>204873392</v>
      </c>
      <c r="F83" s="97" t="s">
        <v>1405</v>
      </c>
      <c r="G83" s="86" t="s">
        <v>2862</v>
      </c>
      <c r="H83" s="452">
        <v>4.165</v>
      </c>
      <c r="I83" s="97" t="s">
        <v>1405</v>
      </c>
      <c r="J83" s="86" t="s">
        <v>2842</v>
      </c>
      <c r="K83" s="423">
        <f t="shared" si="3"/>
        <v>316.12645058023207</v>
      </c>
      <c r="L83" s="441">
        <v>1316.6666666666665</v>
      </c>
      <c r="M83" s="454" t="s">
        <v>2913</v>
      </c>
    </row>
    <row r="84" spans="1:13" ht="67.5">
      <c r="A84" s="97">
        <v>75</v>
      </c>
      <c r="B84" s="363" t="s">
        <v>2860</v>
      </c>
      <c r="C84" s="421" t="s">
        <v>2839</v>
      </c>
      <c r="D84" s="219" t="s">
        <v>2861</v>
      </c>
      <c r="E84" s="86">
        <v>204873393</v>
      </c>
      <c r="F84" s="97" t="s">
        <v>1405</v>
      </c>
      <c r="G84" s="86" t="s">
        <v>2862</v>
      </c>
      <c r="H84" s="452">
        <v>4.165</v>
      </c>
      <c r="I84" s="97" t="s">
        <v>1405</v>
      </c>
      <c r="J84" s="86" t="s">
        <v>2842</v>
      </c>
      <c r="K84" s="423">
        <f t="shared" si="3"/>
        <v>316.12645058023207</v>
      </c>
      <c r="L84" s="441">
        <v>1316.6666666666665</v>
      </c>
      <c r="M84" s="454" t="s">
        <v>2914</v>
      </c>
    </row>
    <row r="85" spans="1:13" ht="45">
      <c r="A85" s="97">
        <v>76</v>
      </c>
      <c r="B85" s="363" t="s">
        <v>2838</v>
      </c>
      <c r="C85" s="421" t="s">
        <v>2856</v>
      </c>
      <c r="D85" s="219" t="s">
        <v>2861</v>
      </c>
      <c r="E85" s="86">
        <v>204873394</v>
      </c>
      <c r="F85" s="97" t="s">
        <v>1405</v>
      </c>
      <c r="G85" s="86" t="s">
        <v>2854</v>
      </c>
      <c r="H85" s="455">
        <v>3000</v>
      </c>
      <c r="I85" s="97" t="s">
        <v>1405</v>
      </c>
      <c r="J85" s="86" t="s">
        <v>2858</v>
      </c>
      <c r="K85" s="423">
        <f t="shared" si="3"/>
        <v>4.3266666666666671</v>
      </c>
      <c r="L85" s="456">
        <v>12980</v>
      </c>
      <c r="M85" s="457" t="s">
        <v>2915</v>
      </c>
    </row>
    <row r="86" spans="1:13" ht="45">
      <c r="A86" s="97">
        <v>77</v>
      </c>
      <c r="B86" s="363" t="s">
        <v>2838</v>
      </c>
      <c r="C86" s="421" t="s">
        <v>2856</v>
      </c>
      <c r="D86" s="219" t="s">
        <v>2861</v>
      </c>
      <c r="E86" s="86">
        <v>204873395</v>
      </c>
      <c r="F86" s="97" t="s">
        <v>1405</v>
      </c>
      <c r="G86" s="86" t="s">
        <v>2854</v>
      </c>
      <c r="H86" s="455">
        <v>3000</v>
      </c>
      <c r="I86" s="97" t="s">
        <v>1405</v>
      </c>
      <c r="J86" s="86" t="s">
        <v>2858</v>
      </c>
      <c r="K86" s="423">
        <f t="shared" si="3"/>
        <v>4.3266666666666671</v>
      </c>
      <c r="L86" s="456">
        <v>12980</v>
      </c>
      <c r="M86" s="457" t="s">
        <v>2916</v>
      </c>
    </row>
    <row r="87" spans="1:13" ht="45">
      <c r="A87" s="97">
        <v>78</v>
      </c>
      <c r="B87" s="363" t="s">
        <v>2838</v>
      </c>
      <c r="C87" s="421" t="s">
        <v>2856</v>
      </c>
      <c r="D87" s="219" t="s">
        <v>2861</v>
      </c>
      <c r="E87" s="86">
        <v>204873396</v>
      </c>
      <c r="F87" s="97" t="s">
        <v>1405</v>
      </c>
      <c r="G87" s="86" t="s">
        <v>2854</v>
      </c>
      <c r="H87" s="455">
        <v>3000</v>
      </c>
      <c r="I87" s="97" t="s">
        <v>1405</v>
      </c>
      <c r="J87" s="86" t="s">
        <v>2858</v>
      </c>
      <c r="K87" s="423">
        <f t="shared" si="3"/>
        <v>4.3266666666666671</v>
      </c>
      <c r="L87" s="456">
        <v>12980</v>
      </c>
      <c r="M87" s="457" t="s">
        <v>2917</v>
      </c>
    </row>
    <row r="88" spans="1:13" ht="45">
      <c r="A88" s="97">
        <v>79</v>
      </c>
      <c r="B88" s="363" t="s">
        <v>2838</v>
      </c>
      <c r="C88" s="421" t="s">
        <v>2856</v>
      </c>
      <c r="D88" s="219" t="s">
        <v>2861</v>
      </c>
      <c r="E88" s="86">
        <v>204873397</v>
      </c>
      <c r="F88" s="97" t="s">
        <v>1405</v>
      </c>
      <c r="G88" s="86" t="s">
        <v>2854</v>
      </c>
      <c r="H88" s="455">
        <v>3000</v>
      </c>
      <c r="I88" s="97" t="s">
        <v>1405</v>
      </c>
      <c r="J88" s="86" t="s">
        <v>2858</v>
      </c>
      <c r="K88" s="423">
        <f t="shared" si="3"/>
        <v>3.4613333333333332</v>
      </c>
      <c r="L88" s="456">
        <v>10384</v>
      </c>
      <c r="M88" s="425" t="s">
        <v>2918</v>
      </c>
    </row>
    <row r="89" spans="1:13" ht="76.5">
      <c r="A89" s="97">
        <v>80</v>
      </c>
      <c r="B89" s="363" t="s">
        <v>2860</v>
      </c>
      <c r="C89" s="421" t="s">
        <v>2839</v>
      </c>
      <c r="D89" s="219" t="s">
        <v>2919</v>
      </c>
      <c r="E89" s="86">
        <v>205255917</v>
      </c>
      <c r="F89" s="97" t="s">
        <v>1405</v>
      </c>
      <c r="G89" s="86" t="s">
        <v>2862</v>
      </c>
      <c r="H89" s="458">
        <v>27.06</v>
      </c>
      <c r="I89" s="97" t="s">
        <v>1405</v>
      </c>
      <c r="J89" s="86" t="s">
        <v>2842</v>
      </c>
      <c r="K89" s="423">
        <f>L89/H89</f>
        <v>129.33333333333334</v>
      </c>
      <c r="L89" s="445">
        <v>3499.76</v>
      </c>
      <c r="M89" s="459" t="s">
        <v>2920</v>
      </c>
    </row>
    <row r="90" spans="1:13" ht="102">
      <c r="A90" s="97">
        <v>81</v>
      </c>
      <c r="B90" s="363" t="s">
        <v>2860</v>
      </c>
      <c r="C90" s="421" t="s">
        <v>2839</v>
      </c>
      <c r="D90" s="219" t="s">
        <v>2919</v>
      </c>
      <c r="E90" s="86">
        <v>205255917</v>
      </c>
      <c r="F90" s="97" t="s">
        <v>1405</v>
      </c>
      <c r="G90" s="86" t="s">
        <v>2862</v>
      </c>
      <c r="H90" s="458">
        <v>44</v>
      </c>
      <c r="I90" s="97" t="s">
        <v>1405</v>
      </c>
      <c r="J90" s="86" t="s">
        <v>2842</v>
      </c>
      <c r="K90" s="423">
        <f t="shared" ref="K90:K101" si="4">L90/H90</f>
        <v>129.3333333333334</v>
      </c>
      <c r="L90" s="445">
        <v>5690.6666666666697</v>
      </c>
      <c r="M90" s="459" t="s">
        <v>2921</v>
      </c>
    </row>
    <row r="91" spans="1:13" ht="102">
      <c r="A91" s="97">
        <v>82</v>
      </c>
      <c r="B91" s="363" t="s">
        <v>2860</v>
      </c>
      <c r="C91" s="421" t="s">
        <v>2839</v>
      </c>
      <c r="D91" s="219" t="s">
        <v>2919</v>
      </c>
      <c r="E91" s="86">
        <v>205255917</v>
      </c>
      <c r="F91" s="97" t="s">
        <v>1405</v>
      </c>
      <c r="G91" s="86" t="s">
        <v>2862</v>
      </c>
      <c r="H91" s="458">
        <v>35</v>
      </c>
      <c r="I91" s="97" t="s">
        <v>1405</v>
      </c>
      <c r="J91" s="86" t="s">
        <v>2842</v>
      </c>
      <c r="K91" s="423">
        <f t="shared" si="4"/>
        <v>129.33333333333331</v>
      </c>
      <c r="L91" s="445">
        <v>4526.6666666666661</v>
      </c>
      <c r="M91" s="459" t="s">
        <v>2922</v>
      </c>
    </row>
    <row r="92" spans="1:13" ht="63.75">
      <c r="A92" s="97">
        <v>83</v>
      </c>
      <c r="B92" s="363" t="s">
        <v>2860</v>
      </c>
      <c r="C92" s="421" t="s">
        <v>2839</v>
      </c>
      <c r="D92" s="219" t="s">
        <v>2919</v>
      </c>
      <c r="E92" s="86">
        <v>205255917</v>
      </c>
      <c r="F92" s="97" t="s">
        <v>1405</v>
      </c>
      <c r="G92" s="86" t="s">
        <v>2862</v>
      </c>
      <c r="H92" s="460">
        <v>2.3940000000000001</v>
      </c>
      <c r="I92" s="97" t="s">
        <v>1405</v>
      </c>
      <c r="J92" s="86" t="s">
        <v>2842</v>
      </c>
      <c r="K92" s="423">
        <f t="shared" si="4"/>
        <v>198.16067947646894</v>
      </c>
      <c r="L92" s="445">
        <v>474.3966666666667</v>
      </c>
      <c r="M92" s="459" t="s">
        <v>2923</v>
      </c>
    </row>
    <row r="93" spans="1:13" ht="45">
      <c r="A93" s="97">
        <v>84</v>
      </c>
      <c r="B93" s="363" t="s">
        <v>2860</v>
      </c>
      <c r="C93" s="421" t="s">
        <v>2839</v>
      </c>
      <c r="D93" s="219" t="s">
        <v>2919</v>
      </c>
      <c r="E93" s="86">
        <v>205255917</v>
      </c>
      <c r="F93" s="97" t="s">
        <v>1405</v>
      </c>
      <c r="G93" s="86" t="s">
        <v>2862</v>
      </c>
      <c r="H93" s="460">
        <v>2.3940000000000001</v>
      </c>
      <c r="I93" s="97" t="s">
        <v>1405</v>
      </c>
      <c r="J93" s="86" t="s">
        <v>2842</v>
      </c>
      <c r="K93" s="423">
        <f t="shared" si="4"/>
        <v>198.16067947646894</v>
      </c>
      <c r="L93" s="445">
        <v>474.3966666666667</v>
      </c>
      <c r="M93" s="459" t="s">
        <v>2924</v>
      </c>
    </row>
    <row r="94" spans="1:13" ht="76.5">
      <c r="A94" s="97">
        <v>85</v>
      </c>
      <c r="B94" s="363" t="s">
        <v>2838</v>
      </c>
      <c r="C94" s="421" t="s">
        <v>2839</v>
      </c>
      <c r="D94" s="219" t="s">
        <v>2919</v>
      </c>
      <c r="E94" s="86">
        <v>205255917</v>
      </c>
      <c r="F94" s="97" t="s">
        <v>1405</v>
      </c>
      <c r="G94" s="86" t="s">
        <v>2862</v>
      </c>
      <c r="H94" s="427">
        <v>18</v>
      </c>
      <c r="I94" s="97" t="s">
        <v>1405</v>
      </c>
      <c r="J94" s="86" t="s">
        <v>2842</v>
      </c>
      <c r="K94" s="423">
        <f t="shared" si="4"/>
        <v>118.33333333333333</v>
      </c>
      <c r="L94" s="424">
        <v>2130</v>
      </c>
      <c r="M94" s="459" t="s">
        <v>2925</v>
      </c>
    </row>
    <row r="95" spans="1:13" ht="76.5">
      <c r="A95" s="97">
        <v>86</v>
      </c>
      <c r="B95" s="363" t="s">
        <v>2838</v>
      </c>
      <c r="C95" s="421" t="s">
        <v>2839</v>
      </c>
      <c r="D95" s="219" t="s">
        <v>2919</v>
      </c>
      <c r="E95" s="86">
        <v>205255917</v>
      </c>
      <c r="F95" s="97" t="s">
        <v>1405</v>
      </c>
      <c r="G95" s="86" t="s">
        <v>2862</v>
      </c>
      <c r="H95" s="427">
        <v>18</v>
      </c>
      <c r="I95" s="97" t="s">
        <v>1405</v>
      </c>
      <c r="J95" s="86" t="s">
        <v>2842</v>
      </c>
      <c r="K95" s="423">
        <f t="shared" si="4"/>
        <v>118.33333333333333</v>
      </c>
      <c r="L95" s="424">
        <v>2130</v>
      </c>
      <c r="M95" s="459" t="s">
        <v>2926</v>
      </c>
    </row>
    <row r="96" spans="1:13" ht="63.75">
      <c r="A96" s="97">
        <v>87</v>
      </c>
      <c r="B96" s="363" t="s">
        <v>2838</v>
      </c>
      <c r="C96" s="421" t="s">
        <v>2839</v>
      </c>
      <c r="D96" s="219" t="s">
        <v>2919</v>
      </c>
      <c r="E96" s="86">
        <v>205255917</v>
      </c>
      <c r="F96" s="97" t="s">
        <v>1405</v>
      </c>
      <c r="G96" s="86" t="s">
        <v>2862</v>
      </c>
      <c r="H96" s="427">
        <v>32</v>
      </c>
      <c r="I96" s="97" t="s">
        <v>1405</v>
      </c>
      <c r="J96" s="86" t="s">
        <v>2842</v>
      </c>
      <c r="K96" s="423">
        <f t="shared" si="4"/>
        <v>118.33333333333334</v>
      </c>
      <c r="L96" s="424">
        <v>3786.666666666667</v>
      </c>
      <c r="M96" s="459" t="s">
        <v>2927</v>
      </c>
    </row>
    <row r="97" spans="1:13" ht="51">
      <c r="A97" s="97">
        <v>88</v>
      </c>
      <c r="B97" s="363" t="s">
        <v>2838</v>
      </c>
      <c r="C97" s="421" t="s">
        <v>2839</v>
      </c>
      <c r="D97" s="219" t="s">
        <v>2919</v>
      </c>
      <c r="E97" s="86">
        <v>205255917</v>
      </c>
      <c r="F97" s="97" t="s">
        <v>1405</v>
      </c>
      <c r="G97" s="86" t="s">
        <v>2862</v>
      </c>
      <c r="H97" s="427">
        <v>18</v>
      </c>
      <c r="I97" s="97" t="s">
        <v>1405</v>
      </c>
      <c r="J97" s="86" t="s">
        <v>2842</v>
      </c>
      <c r="K97" s="423">
        <f t="shared" si="4"/>
        <v>118.33333333333333</v>
      </c>
      <c r="L97" s="424">
        <v>2130</v>
      </c>
      <c r="M97" s="459" t="s">
        <v>2928</v>
      </c>
    </row>
    <row r="98" spans="1:13" ht="114.75">
      <c r="A98" s="97">
        <v>89</v>
      </c>
      <c r="B98" s="363" t="s">
        <v>2838</v>
      </c>
      <c r="C98" s="421" t="s">
        <v>2839</v>
      </c>
      <c r="D98" s="219" t="s">
        <v>2919</v>
      </c>
      <c r="E98" s="86">
        <v>205255917</v>
      </c>
      <c r="F98" s="97" t="s">
        <v>1405</v>
      </c>
      <c r="G98" s="86" t="s">
        <v>2862</v>
      </c>
      <c r="H98" s="427">
        <v>18</v>
      </c>
      <c r="I98" s="97" t="s">
        <v>1405</v>
      </c>
      <c r="J98" s="86" t="s">
        <v>2842</v>
      </c>
      <c r="K98" s="423">
        <f t="shared" si="4"/>
        <v>118.33333333333333</v>
      </c>
      <c r="L98" s="424">
        <v>2130</v>
      </c>
      <c r="M98" s="459" t="s">
        <v>2929</v>
      </c>
    </row>
    <row r="99" spans="1:13" ht="114.75">
      <c r="A99" s="97">
        <v>90</v>
      </c>
      <c r="B99" s="363" t="s">
        <v>2838</v>
      </c>
      <c r="C99" s="421" t="s">
        <v>2839</v>
      </c>
      <c r="D99" s="219" t="s">
        <v>2919</v>
      </c>
      <c r="E99" s="86">
        <v>205255917</v>
      </c>
      <c r="F99" s="97" t="s">
        <v>1405</v>
      </c>
      <c r="G99" s="86" t="s">
        <v>2862</v>
      </c>
      <c r="H99" s="427">
        <v>18</v>
      </c>
      <c r="I99" s="97" t="s">
        <v>1405</v>
      </c>
      <c r="J99" s="86" t="s">
        <v>2842</v>
      </c>
      <c r="K99" s="423">
        <f t="shared" si="4"/>
        <v>118.33333333333333</v>
      </c>
      <c r="L99" s="424">
        <v>2130</v>
      </c>
      <c r="M99" s="459" t="s">
        <v>2930</v>
      </c>
    </row>
    <row r="100" spans="1:13" ht="114.75">
      <c r="A100" s="97">
        <v>91</v>
      </c>
      <c r="B100" s="363" t="s">
        <v>2838</v>
      </c>
      <c r="C100" s="421" t="s">
        <v>2839</v>
      </c>
      <c r="D100" s="219" t="s">
        <v>2919</v>
      </c>
      <c r="E100" s="86">
        <v>205255917</v>
      </c>
      <c r="F100" s="97" t="s">
        <v>1405</v>
      </c>
      <c r="G100" s="86" t="s">
        <v>2862</v>
      </c>
      <c r="H100" s="427">
        <v>18</v>
      </c>
      <c r="I100" s="97" t="s">
        <v>1405</v>
      </c>
      <c r="J100" s="86" t="s">
        <v>2842</v>
      </c>
      <c r="K100" s="423">
        <f t="shared" si="4"/>
        <v>118.33333333333333</v>
      </c>
      <c r="L100" s="424">
        <v>2130</v>
      </c>
      <c r="M100" s="459" t="s">
        <v>2931</v>
      </c>
    </row>
    <row r="101" spans="1:13" ht="63.75">
      <c r="A101" s="97">
        <v>92</v>
      </c>
      <c r="B101" s="363" t="s">
        <v>2838</v>
      </c>
      <c r="C101" s="421" t="s">
        <v>2839</v>
      </c>
      <c r="D101" s="219" t="s">
        <v>2919</v>
      </c>
      <c r="E101" s="86">
        <v>205255917</v>
      </c>
      <c r="F101" s="97" t="s">
        <v>1405</v>
      </c>
      <c r="G101" s="86" t="s">
        <v>2862</v>
      </c>
      <c r="H101" s="427">
        <v>16.239999999999998</v>
      </c>
      <c r="I101" s="97" t="s">
        <v>1405</v>
      </c>
      <c r="J101" s="86" t="s">
        <v>2842</v>
      </c>
      <c r="K101" s="423">
        <f t="shared" si="4"/>
        <v>118.33333333333333</v>
      </c>
      <c r="L101" s="424">
        <v>1921.7333333333331</v>
      </c>
      <c r="M101" s="459" t="s">
        <v>2932</v>
      </c>
    </row>
    <row r="102" spans="1:13" ht="76.5">
      <c r="A102" s="97">
        <v>93</v>
      </c>
      <c r="B102" s="461" t="s">
        <v>2933</v>
      </c>
      <c r="C102" s="421" t="s">
        <v>2839</v>
      </c>
      <c r="D102" s="462" t="s">
        <v>2934</v>
      </c>
      <c r="E102" s="463">
        <v>19001056709</v>
      </c>
      <c r="F102" s="463" t="s">
        <v>1405</v>
      </c>
      <c r="G102" s="463"/>
      <c r="H102" s="427"/>
      <c r="I102" s="463" t="s">
        <v>1405</v>
      </c>
      <c r="J102" s="463"/>
      <c r="K102" s="464"/>
      <c r="L102" s="465">
        <v>450</v>
      </c>
      <c r="M102" s="466" t="s">
        <v>2935</v>
      </c>
    </row>
    <row r="103" spans="1:13" ht="229.5">
      <c r="A103" s="97">
        <v>94</v>
      </c>
      <c r="B103" s="363" t="s">
        <v>2936</v>
      </c>
      <c r="C103" s="421" t="s">
        <v>1332</v>
      </c>
      <c r="D103" s="467" t="s">
        <v>1335</v>
      </c>
      <c r="E103" s="468" t="s">
        <v>2937</v>
      </c>
      <c r="F103" s="97" t="s">
        <v>1405</v>
      </c>
      <c r="G103" s="86" t="s">
        <v>2938</v>
      </c>
      <c r="H103" s="427"/>
      <c r="I103" s="97" t="s">
        <v>1405</v>
      </c>
      <c r="J103" s="86"/>
      <c r="K103" s="423"/>
      <c r="L103" s="469">
        <v>400</v>
      </c>
      <c r="M103" s="467" t="s">
        <v>1337</v>
      </c>
    </row>
    <row r="104" spans="1:13" ht="216.75">
      <c r="A104" s="97">
        <v>95</v>
      </c>
      <c r="B104" s="363" t="s">
        <v>2936</v>
      </c>
      <c r="C104" s="421" t="s">
        <v>1332</v>
      </c>
      <c r="D104" s="467" t="s">
        <v>1335</v>
      </c>
      <c r="E104" s="468" t="s">
        <v>2937</v>
      </c>
      <c r="F104" s="97" t="s">
        <v>1405</v>
      </c>
      <c r="G104" s="86" t="s">
        <v>2938</v>
      </c>
      <c r="H104" s="427"/>
      <c r="I104" s="97" t="s">
        <v>1405</v>
      </c>
      <c r="J104" s="86"/>
      <c r="K104" s="423"/>
      <c r="L104" s="469">
        <v>300</v>
      </c>
      <c r="M104" s="467" t="s">
        <v>1338</v>
      </c>
    </row>
    <row r="105" spans="1:13" ht="242.25">
      <c r="A105" s="97">
        <v>96</v>
      </c>
      <c r="B105" s="363" t="s">
        <v>2936</v>
      </c>
      <c r="C105" s="421" t="s">
        <v>1332</v>
      </c>
      <c r="D105" s="467" t="s">
        <v>1339</v>
      </c>
      <c r="E105" s="468" t="s">
        <v>2939</v>
      </c>
      <c r="F105" s="97" t="s">
        <v>1405</v>
      </c>
      <c r="G105" s="86" t="s">
        <v>2938</v>
      </c>
      <c r="H105" s="427"/>
      <c r="I105" s="97" t="s">
        <v>1405</v>
      </c>
      <c r="J105" s="86"/>
      <c r="K105" s="423"/>
      <c r="L105" s="469">
        <v>800</v>
      </c>
      <c r="M105" s="467" t="s">
        <v>2940</v>
      </c>
    </row>
    <row r="106" spans="1:13" ht="153">
      <c r="A106" s="97">
        <v>97</v>
      </c>
      <c r="B106" s="363" t="s">
        <v>2936</v>
      </c>
      <c r="C106" s="421" t="s">
        <v>1332</v>
      </c>
      <c r="D106" s="467" t="s">
        <v>1339</v>
      </c>
      <c r="E106" s="468" t="s">
        <v>2939</v>
      </c>
      <c r="F106" s="97" t="s">
        <v>1405</v>
      </c>
      <c r="G106" s="86" t="s">
        <v>2938</v>
      </c>
      <c r="H106" s="427"/>
      <c r="I106" s="97" t="s">
        <v>1405</v>
      </c>
      <c r="J106" s="86"/>
      <c r="K106" s="423"/>
      <c r="L106" s="469">
        <v>200</v>
      </c>
      <c r="M106" s="467" t="s">
        <v>1341</v>
      </c>
    </row>
    <row r="107" spans="1:13" ht="216.75">
      <c r="A107" s="97">
        <v>98</v>
      </c>
      <c r="B107" s="363" t="s">
        <v>2936</v>
      </c>
      <c r="C107" s="421" t="s">
        <v>1332</v>
      </c>
      <c r="D107" s="467" t="s">
        <v>1342</v>
      </c>
      <c r="E107" s="468" t="s">
        <v>2941</v>
      </c>
      <c r="F107" s="97" t="s">
        <v>1405</v>
      </c>
      <c r="G107" s="86" t="s">
        <v>2938</v>
      </c>
      <c r="H107" s="427"/>
      <c r="I107" s="97" t="s">
        <v>1405</v>
      </c>
      <c r="J107" s="86"/>
      <c r="K107" s="423"/>
      <c r="L107" s="469">
        <v>650</v>
      </c>
      <c r="M107" s="467" t="s">
        <v>1343</v>
      </c>
    </row>
    <row r="108" spans="1:13" ht="216.75">
      <c r="A108" s="97">
        <v>99</v>
      </c>
      <c r="B108" s="363" t="s">
        <v>2936</v>
      </c>
      <c r="C108" s="421" t="s">
        <v>1332</v>
      </c>
      <c r="D108" s="467" t="s">
        <v>1344</v>
      </c>
      <c r="E108" s="468" t="s">
        <v>2942</v>
      </c>
      <c r="F108" s="97" t="s">
        <v>1405</v>
      </c>
      <c r="G108" s="86" t="s">
        <v>2938</v>
      </c>
      <c r="H108" s="427"/>
      <c r="I108" s="97" t="s">
        <v>1405</v>
      </c>
      <c r="J108" s="86"/>
      <c r="K108" s="423"/>
      <c r="L108" s="469">
        <v>450</v>
      </c>
      <c r="M108" s="467" t="s">
        <v>1345</v>
      </c>
    </row>
    <row r="109" spans="1:13" ht="216.75">
      <c r="A109" s="97">
        <v>100</v>
      </c>
      <c r="B109" s="363" t="s">
        <v>2936</v>
      </c>
      <c r="C109" s="421" t="s">
        <v>1332</v>
      </c>
      <c r="D109" s="467" t="s">
        <v>1346</v>
      </c>
      <c r="E109" s="468" t="s">
        <v>2943</v>
      </c>
      <c r="F109" s="97" t="s">
        <v>1405</v>
      </c>
      <c r="G109" s="86" t="s">
        <v>2938</v>
      </c>
      <c r="H109" s="427"/>
      <c r="I109" s="97" t="s">
        <v>1405</v>
      </c>
      <c r="J109" s="86"/>
      <c r="K109" s="423"/>
      <c r="L109" s="469">
        <v>400</v>
      </c>
      <c r="M109" s="467" t="s">
        <v>1347</v>
      </c>
    </row>
    <row r="110" spans="1:13" ht="216.75">
      <c r="A110" s="97">
        <v>101</v>
      </c>
      <c r="B110" s="363" t="s">
        <v>2936</v>
      </c>
      <c r="C110" s="421" t="s">
        <v>1332</v>
      </c>
      <c r="D110" s="467" t="s">
        <v>1348</v>
      </c>
      <c r="E110" s="468" t="s">
        <v>2944</v>
      </c>
      <c r="F110" s="97" t="s">
        <v>1405</v>
      </c>
      <c r="G110" s="86" t="s">
        <v>2938</v>
      </c>
      <c r="H110" s="427"/>
      <c r="I110" s="97" t="s">
        <v>1405</v>
      </c>
      <c r="J110" s="86"/>
      <c r="K110" s="423"/>
      <c r="L110" s="469">
        <v>300</v>
      </c>
      <c r="M110" s="467" t="s">
        <v>1349</v>
      </c>
    </row>
    <row r="111" spans="1:13" ht="216.75">
      <c r="A111" s="97">
        <v>102</v>
      </c>
      <c r="B111" s="363" t="s">
        <v>2936</v>
      </c>
      <c r="C111" s="421" t="s">
        <v>1332</v>
      </c>
      <c r="D111" s="467" t="s">
        <v>1350</v>
      </c>
      <c r="E111" s="468" t="s">
        <v>2945</v>
      </c>
      <c r="F111" s="97" t="s">
        <v>1405</v>
      </c>
      <c r="G111" s="86" t="s">
        <v>2938</v>
      </c>
      <c r="H111" s="427"/>
      <c r="I111" s="97" t="s">
        <v>1405</v>
      </c>
      <c r="J111" s="86"/>
      <c r="K111" s="423"/>
      <c r="L111" s="469">
        <v>450</v>
      </c>
      <c r="M111" s="467" t="s">
        <v>1351</v>
      </c>
    </row>
    <row r="112" spans="1:13" ht="216.75">
      <c r="A112" s="97">
        <v>103</v>
      </c>
      <c r="B112" s="363" t="s">
        <v>2936</v>
      </c>
      <c r="C112" s="421" t="s">
        <v>1332</v>
      </c>
      <c r="D112" s="467" t="s">
        <v>1352</v>
      </c>
      <c r="E112" s="468" t="s">
        <v>2946</v>
      </c>
      <c r="F112" s="97" t="s">
        <v>1405</v>
      </c>
      <c r="G112" s="86" t="s">
        <v>2938</v>
      </c>
      <c r="H112" s="427"/>
      <c r="I112" s="97" t="s">
        <v>1405</v>
      </c>
      <c r="J112" s="86"/>
      <c r="K112" s="423"/>
      <c r="L112" s="469">
        <v>300</v>
      </c>
      <c r="M112" s="467" t="s">
        <v>1353</v>
      </c>
    </row>
    <row r="113" spans="1:13" ht="216.75">
      <c r="A113" s="97">
        <v>104</v>
      </c>
      <c r="B113" s="363" t="s">
        <v>2936</v>
      </c>
      <c r="C113" s="421" t="s">
        <v>1332</v>
      </c>
      <c r="D113" s="467" t="s">
        <v>1354</v>
      </c>
      <c r="E113" s="468" t="s">
        <v>2947</v>
      </c>
      <c r="F113" s="97" t="s">
        <v>1405</v>
      </c>
      <c r="G113" s="86" t="s">
        <v>2938</v>
      </c>
      <c r="H113" s="427"/>
      <c r="I113" s="97" t="s">
        <v>1405</v>
      </c>
      <c r="J113" s="86"/>
      <c r="K113" s="423"/>
      <c r="L113" s="469">
        <v>400</v>
      </c>
      <c r="M113" s="467" t="s">
        <v>1355</v>
      </c>
    </row>
    <row r="114" spans="1:13" ht="255">
      <c r="A114" s="97">
        <v>105</v>
      </c>
      <c r="B114" s="363" t="s">
        <v>2936</v>
      </c>
      <c r="C114" s="421" t="s">
        <v>1332</v>
      </c>
      <c r="D114" s="467" t="s">
        <v>1356</v>
      </c>
      <c r="E114" s="468" t="s">
        <v>2948</v>
      </c>
      <c r="F114" s="97" t="s">
        <v>1405</v>
      </c>
      <c r="G114" s="86" t="s">
        <v>2938</v>
      </c>
      <c r="H114" s="427"/>
      <c r="I114" s="97" t="s">
        <v>1405</v>
      </c>
      <c r="J114" s="86"/>
      <c r="K114" s="423"/>
      <c r="L114" s="469">
        <v>300</v>
      </c>
      <c r="M114" s="467" t="s">
        <v>1357</v>
      </c>
    </row>
    <row r="115" spans="1:13" ht="229.5">
      <c r="A115" s="97">
        <v>106</v>
      </c>
      <c r="B115" s="363" t="s">
        <v>2936</v>
      </c>
      <c r="C115" s="421" t="s">
        <v>1332</v>
      </c>
      <c r="D115" s="468" t="s">
        <v>1358</v>
      </c>
      <c r="E115" s="468" t="s">
        <v>2949</v>
      </c>
      <c r="F115" s="97" t="s">
        <v>1405</v>
      </c>
      <c r="G115" s="86" t="s">
        <v>2938</v>
      </c>
      <c r="H115" s="427"/>
      <c r="I115" s="97" t="s">
        <v>1405</v>
      </c>
      <c r="J115" s="86"/>
      <c r="K115" s="423"/>
      <c r="L115" s="469">
        <v>810</v>
      </c>
      <c r="M115" s="467" t="s">
        <v>1359</v>
      </c>
    </row>
    <row r="116" spans="1:13" ht="127.5">
      <c r="A116" s="97">
        <v>107</v>
      </c>
      <c r="B116" s="363" t="s">
        <v>2936</v>
      </c>
      <c r="C116" s="421" t="s">
        <v>1332</v>
      </c>
      <c r="D116" s="468" t="s">
        <v>1358</v>
      </c>
      <c r="E116" s="468" t="s">
        <v>2949</v>
      </c>
      <c r="F116" s="97" t="s">
        <v>1405</v>
      </c>
      <c r="G116" s="86" t="s">
        <v>2938</v>
      </c>
      <c r="H116" s="427"/>
      <c r="I116" s="97" t="s">
        <v>1405</v>
      </c>
      <c r="J116" s="86"/>
      <c r="K116" s="423"/>
      <c r="L116" s="469">
        <v>100</v>
      </c>
      <c r="M116" s="467" t="s">
        <v>1360</v>
      </c>
    </row>
    <row r="117" spans="1:13" ht="191.25">
      <c r="A117" s="97">
        <v>108</v>
      </c>
      <c r="B117" s="363" t="s">
        <v>2936</v>
      </c>
      <c r="C117" s="421" t="s">
        <v>1332</v>
      </c>
      <c r="D117" s="468" t="s">
        <v>1358</v>
      </c>
      <c r="E117" s="468" t="s">
        <v>2949</v>
      </c>
      <c r="F117" s="97" t="s">
        <v>1405</v>
      </c>
      <c r="G117" s="86" t="s">
        <v>2938</v>
      </c>
      <c r="H117" s="427"/>
      <c r="I117" s="97" t="s">
        <v>1405</v>
      </c>
      <c r="J117" s="86"/>
      <c r="K117" s="423"/>
      <c r="L117" s="469">
        <v>80</v>
      </c>
      <c r="M117" s="467" t="s">
        <v>1361</v>
      </c>
    </row>
    <row r="118" spans="1:13" ht="344.25">
      <c r="A118" s="97">
        <v>109</v>
      </c>
      <c r="B118" s="363" t="s">
        <v>2936</v>
      </c>
      <c r="C118" s="421" t="s">
        <v>1332</v>
      </c>
      <c r="D118" s="467" t="s">
        <v>1362</v>
      </c>
      <c r="E118" s="468" t="s">
        <v>2950</v>
      </c>
      <c r="F118" s="97" t="s">
        <v>1405</v>
      </c>
      <c r="G118" s="86" t="s">
        <v>2938</v>
      </c>
      <c r="H118" s="427"/>
      <c r="I118" s="97" t="s">
        <v>1405</v>
      </c>
      <c r="J118" s="86"/>
      <c r="K118" s="423"/>
      <c r="L118" s="469">
        <v>700</v>
      </c>
      <c r="M118" s="467" t="s">
        <v>1363</v>
      </c>
    </row>
    <row r="119" spans="1:13" ht="216.75">
      <c r="A119" s="97">
        <v>110</v>
      </c>
      <c r="B119" s="363" t="s">
        <v>2936</v>
      </c>
      <c r="C119" s="421" t="s">
        <v>1332</v>
      </c>
      <c r="D119" s="468" t="s">
        <v>1364</v>
      </c>
      <c r="E119" s="468" t="s">
        <v>2951</v>
      </c>
      <c r="F119" s="97" t="s">
        <v>1405</v>
      </c>
      <c r="G119" s="86" t="s">
        <v>2938</v>
      </c>
      <c r="H119" s="427"/>
      <c r="I119" s="97" t="s">
        <v>1405</v>
      </c>
      <c r="J119" s="86"/>
      <c r="K119" s="423"/>
      <c r="L119" s="469">
        <v>400</v>
      </c>
      <c r="M119" s="467" t="s">
        <v>1365</v>
      </c>
    </row>
    <row r="120" spans="1:13" ht="216.75">
      <c r="A120" s="97">
        <v>111</v>
      </c>
      <c r="B120" s="363" t="s">
        <v>2952</v>
      </c>
      <c r="C120" s="421" t="s">
        <v>1332</v>
      </c>
      <c r="D120" s="468" t="s">
        <v>1366</v>
      </c>
      <c r="E120" s="468" t="s">
        <v>2953</v>
      </c>
      <c r="F120" s="97" t="s">
        <v>1405</v>
      </c>
      <c r="G120" s="86" t="s">
        <v>2938</v>
      </c>
      <c r="H120" s="427"/>
      <c r="I120" s="97" t="s">
        <v>1405</v>
      </c>
      <c r="J120" s="86"/>
      <c r="K120" s="423"/>
      <c r="L120" s="469">
        <v>400</v>
      </c>
      <c r="M120" s="470" t="s">
        <v>1367</v>
      </c>
    </row>
    <row r="121" spans="1:13" ht="216.75">
      <c r="A121" s="97">
        <v>112</v>
      </c>
      <c r="B121" s="363" t="s">
        <v>2952</v>
      </c>
      <c r="C121" s="421" t="s">
        <v>1332</v>
      </c>
      <c r="D121" s="468" t="s">
        <v>1368</v>
      </c>
      <c r="E121" s="468" t="s">
        <v>2954</v>
      </c>
      <c r="F121" s="97" t="s">
        <v>1405</v>
      </c>
      <c r="G121" s="86" t="s">
        <v>2938</v>
      </c>
      <c r="H121" s="427"/>
      <c r="I121" s="97" t="s">
        <v>1405</v>
      </c>
      <c r="J121" s="86"/>
      <c r="K121" s="423"/>
      <c r="L121" s="469">
        <v>600</v>
      </c>
      <c r="M121" s="470" t="s">
        <v>1369</v>
      </c>
    </row>
    <row r="122" spans="1:13" ht="216.75">
      <c r="A122" s="97">
        <v>113</v>
      </c>
      <c r="B122" s="363" t="s">
        <v>2952</v>
      </c>
      <c r="C122" s="421" t="s">
        <v>1332</v>
      </c>
      <c r="D122" s="468" t="s">
        <v>1368</v>
      </c>
      <c r="E122" s="468" t="s">
        <v>2954</v>
      </c>
      <c r="F122" s="97" t="s">
        <v>1405</v>
      </c>
      <c r="G122" s="86" t="s">
        <v>2938</v>
      </c>
      <c r="H122" s="427"/>
      <c r="I122" s="97" t="s">
        <v>1405</v>
      </c>
      <c r="J122" s="86"/>
      <c r="K122" s="423"/>
      <c r="L122" s="469">
        <v>100</v>
      </c>
      <c r="M122" s="470" t="s">
        <v>1370</v>
      </c>
    </row>
    <row r="123" spans="1:13" ht="216.75">
      <c r="A123" s="97">
        <v>114</v>
      </c>
      <c r="B123" s="363" t="s">
        <v>2952</v>
      </c>
      <c r="C123" s="421" t="s">
        <v>1332</v>
      </c>
      <c r="D123" s="468" t="s">
        <v>1368</v>
      </c>
      <c r="E123" s="468" t="s">
        <v>2954</v>
      </c>
      <c r="F123" s="97" t="s">
        <v>1405</v>
      </c>
      <c r="G123" s="86" t="s">
        <v>2938</v>
      </c>
      <c r="H123" s="427"/>
      <c r="I123" s="97" t="s">
        <v>1405</v>
      </c>
      <c r="J123" s="86"/>
      <c r="K123" s="423"/>
      <c r="L123" s="469">
        <v>100</v>
      </c>
      <c r="M123" s="470" t="s">
        <v>1371</v>
      </c>
    </row>
    <row r="124" spans="1:13" ht="216.75">
      <c r="A124" s="97">
        <v>115</v>
      </c>
      <c r="B124" s="363" t="s">
        <v>2952</v>
      </c>
      <c r="C124" s="421" t="s">
        <v>1332</v>
      </c>
      <c r="D124" s="468" t="s">
        <v>1368</v>
      </c>
      <c r="E124" s="468" t="s">
        <v>2954</v>
      </c>
      <c r="F124" s="97" t="s">
        <v>1405</v>
      </c>
      <c r="G124" s="86" t="s">
        <v>2938</v>
      </c>
      <c r="H124" s="427"/>
      <c r="I124" s="97" t="s">
        <v>1405</v>
      </c>
      <c r="J124" s="86"/>
      <c r="K124" s="423"/>
      <c r="L124" s="469">
        <v>100</v>
      </c>
      <c r="M124" s="471" t="s">
        <v>1372</v>
      </c>
    </row>
    <row r="125" spans="1:13" ht="229.5">
      <c r="A125" s="97">
        <v>116</v>
      </c>
      <c r="B125" s="363" t="s">
        <v>2952</v>
      </c>
      <c r="C125" s="421" t="s">
        <v>1332</v>
      </c>
      <c r="D125" s="468" t="s">
        <v>1373</v>
      </c>
      <c r="E125" s="468" t="s">
        <v>2955</v>
      </c>
      <c r="F125" s="97" t="s">
        <v>1405</v>
      </c>
      <c r="G125" s="86" t="s">
        <v>2938</v>
      </c>
      <c r="H125" s="427"/>
      <c r="I125" s="97" t="s">
        <v>1405</v>
      </c>
      <c r="J125" s="86"/>
      <c r="K125" s="423"/>
      <c r="L125" s="469">
        <v>400</v>
      </c>
      <c r="M125" s="467" t="s">
        <v>2956</v>
      </c>
    </row>
    <row r="126" spans="1:13" ht="293.25">
      <c r="A126" s="97">
        <v>117</v>
      </c>
      <c r="B126" s="363" t="s">
        <v>2952</v>
      </c>
      <c r="C126" s="421" t="s">
        <v>1332</v>
      </c>
      <c r="D126" s="468" t="s">
        <v>1373</v>
      </c>
      <c r="E126" s="468" t="s">
        <v>2955</v>
      </c>
      <c r="F126" s="97" t="s">
        <v>1405</v>
      </c>
      <c r="G126" s="86" t="s">
        <v>2938</v>
      </c>
      <c r="H126" s="427"/>
      <c r="I126" s="97" t="s">
        <v>1405</v>
      </c>
      <c r="J126" s="86"/>
      <c r="K126" s="423"/>
      <c r="L126" s="469">
        <v>150</v>
      </c>
      <c r="M126" s="467" t="s">
        <v>1374</v>
      </c>
    </row>
    <row r="127" spans="1:13" ht="293.25">
      <c r="A127" s="97">
        <v>118</v>
      </c>
      <c r="B127" s="363" t="s">
        <v>2952</v>
      </c>
      <c r="C127" s="421" t="s">
        <v>1332</v>
      </c>
      <c r="D127" s="468" t="s">
        <v>1373</v>
      </c>
      <c r="E127" s="468" t="s">
        <v>2955</v>
      </c>
      <c r="F127" s="97" t="s">
        <v>1405</v>
      </c>
      <c r="G127" s="86" t="s">
        <v>2938</v>
      </c>
      <c r="H127" s="427"/>
      <c r="I127" s="97" t="s">
        <v>1405</v>
      </c>
      <c r="J127" s="86"/>
      <c r="K127" s="423"/>
      <c r="L127" s="469">
        <v>350</v>
      </c>
      <c r="M127" s="467" t="s">
        <v>2957</v>
      </c>
    </row>
    <row r="128" spans="1:13" ht="229.5">
      <c r="A128" s="97">
        <v>119</v>
      </c>
      <c r="B128" s="363" t="s">
        <v>2952</v>
      </c>
      <c r="C128" s="421" t="s">
        <v>1332</v>
      </c>
      <c r="D128" s="468" t="s">
        <v>1373</v>
      </c>
      <c r="E128" s="468" t="s">
        <v>2955</v>
      </c>
      <c r="F128" s="97" t="s">
        <v>1405</v>
      </c>
      <c r="G128" s="86" t="s">
        <v>2938</v>
      </c>
      <c r="H128" s="427"/>
      <c r="I128" s="97" t="s">
        <v>1405</v>
      </c>
      <c r="J128" s="86"/>
      <c r="K128" s="423"/>
      <c r="L128" s="469">
        <v>300</v>
      </c>
      <c r="M128" s="467" t="s">
        <v>2958</v>
      </c>
    </row>
    <row r="129" spans="1:13" ht="293.25">
      <c r="A129" s="97">
        <v>120</v>
      </c>
      <c r="B129" s="363" t="s">
        <v>2952</v>
      </c>
      <c r="C129" s="421" t="s">
        <v>1332</v>
      </c>
      <c r="D129" s="468" t="s">
        <v>1373</v>
      </c>
      <c r="E129" s="468" t="s">
        <v>2955</v>
      </c>
      <c r="F129" s="97" t="s">
        <v>1405</v>
      </c>
      <c r="G129" s="86" t="s">
        <v>2938</v>
      </c>
      <c r="H129" s="427"/>
      <c r="I129" s="97" t="s">
        <v>1405</v>
      </c>
      <c r="J129" s="86"/>
      <c r="K129" s="423"/>
      <c r="L129" s="469">
        <v>100</v>
      </c>
      <c r="M129" s="467" t="s">
        <v>1375</v>
      </c>
    </row>
    <row r="130" spans="1:13" ht="293.25">
      <c r="A130" s="97">
        <v>121</v>
      </c>
      <c r="B130" s="363" t="s">
        <v>2952</v>
      </c>
      <c r="C130" s="421" t="s">
        <v>1332</v>
      </c>
      <c r="D130" s="468" t="s">
        <v>1373</v>
      </c>
      <c r="E130" s="468" t="s">
        <v>2955</v>
      </c>
      <c r="F130" s="97" t="s">
        <v>1405</v>
      </c>
      <c r="G130" s="86" t="s">
        <v>2938</v>
      </c>
      <c r="H130" s="427"/>
      <c r="I130" s="97" t="s">
        <v>1405</v>
      </c>
      <c r="J130" s="86"/>
      <c r="K130" s="423"/>
      <c r="L130" s="469">
        <v>300</v>
      </c>
      <c r="M130" s="467" t="s">
        <v>2959</v>
      </c>
    </row>
    <row r="131" spans="1:13" ht="318.75">
      <c r="A131" s="97">
        <v>122</v>
      </c>
      <c r="B131" s="363" t="s">
        <v>2952</v>
      </c>
      <c r="C131" s="421" t="s">
        <v>1332</v>
      </c>
      <c r="D131" s="468" t="s">
        <v>1373</v>
      </c>
      <c r="E131" s="468" t="s">
        <v>2955</v>
      </c>
      <c r="F131" s="97" t="s">
        <v>1405</v>
      </c>
      <c r="G131" s="86" t="s">
        <v>2938</v>
      </c>
      <c r="H131" s="427"/>
      <c r="I131" s="97" t="s">
        <v>1405</v>
      </c>
      <c r="J131" s="86"/>
      <c r="K131" s="423"/>
      <c r="L131" s="469">
        <v>200</v>
      </c>
      <c r="M131" s="467" t="s">
        <v>2960</v>
      </c>
    </row>
    <row r="132" spans="1:13" ht="45">
      <c r="A132" s="97">
        <v>123</v>
      </c>
      <c r="B132" s="363"/>
      <c r="C132" s="472" t="s">
        <v>1332</v>
      </c>
      <c r="D132" s="86" t="s">
        <v>1333</v>
      </c>
      <c r="E132" s="86"/>
      <c r="F132" s="86" t="s">
        <v>1405</v>
      </c>
      <c r="G132" s="86" t="s">
        <v>2961</v>
      </c>
      <c r="H132" s="86"/>
      <c r="I132" s="86" t="s">
        <v>1405</v>
      </c>
      <c r="J132" s="86"/>
      <c r="K132" s="4"/>
      <c r="L132" s="4">
        <v>6141.64</v>
      </c>
      <c r="M132" s="97"/>
    </row>
    <row r="133" spans="1:13" ht="105">
      <c r="A133" s="97">
        <v>124</v>
      </c>
      <c r="B133" s="363" t="s">
        <v>2962</v>
      </c>
      <c r="C133" s="472" t="s">
        <v>2839</v>
      </c>
      <c r="D133" s="86" t="s">
        <v>2861</v>
      </c>
      <c r="E133" s="86">
        <v>204873388</v>
      </c>
      <c r="F133" s="86" t="s">
        <v>1405</v>
      </c>
      <c r="G133" s="86" t="s">
        <v>2963</v>
      </c>
      <c r="H133" s="86">
        <v>18</v>
      </c>
      <c r="I133" s="86" t="s">
        <v>1405</v>
      </c>
      <c r="J133" s="86" t="s">
        <v>2842</v>
      </c>
      <c r="K133" s="4">
        <v>193.33333333333334</v>
      </c>
      <c r="L133" s="4">
        <v>3480</v>
      </c>
      <c r="M133" s="97" t="s">
        <v>2964</v>
      </c>
    </row>
    <row r="134" spans="1:13" ht="300">
      <c r="A134" s="97">
        <v>125</v>
      </c>
      <c r="B134" s="363" t="s">
        <v>2936</v>
      </c>
      <c r="C134" s="472" t="s">
        <v>1332</v>
      </c>
      <c r="D134" s="86" t="s">
        <v>1335</v>
      </c>
      <c r="E134" s="86" t="s">
        <v>2937</v>
      </c>
      <c r="F134" s="86" t="s">
        <v>1405</v>
      </c>
      <c r="G134" s="86" t="s">
        <v>2965</v>
      </c>
      <c r="H134" s="86"/>
      <c r="I134" s="86" t="s">
        <v>1405</v>
      </c>
      <c r="J134" s="86"/>
      <c r="K134" s="4"/>
      <c r="L134" s="4">
        <v>400</v>
      </c>
      <c r="M134" s="97" t="s">
        <v>1337</v>
      </c>
    </row>
    <row r="135" spans="1:13" ht="300">
      <c r="A135" s="97">
        <v>126</v>
      </c>
      <c r="B135" s="363" t="s">
        <v>2936</v>
      </c>
      <c r="C135" s="472" t="s">
        <v>1332</v>
      </c>
      <c r="D135" s="86" t="s">
        <v>1335</v>
      </c>
      <c r="E135" s="86" t="s">
        <v>2937</v>
      </c>
      <c r="F135" s="86" t="s">
        <v>1405</v>
      </c>
      <c r="G135" s="86" t="s">
        <v>2965</v>
      </c>
      <c r="H135" s="86"/>
      <c r="I135" s="86" t="s">
        <v>1405</v>
      </c>
      <c r="J135" s="86"/>
      <c r="K135" s="4"/>
      <c r="L135" s="4">
        <v>300</v>
      </c>
      <c r="M135" s="97" t="s">
        <v>1338</v>
      </c>
    </row>
    <row r="136" spans="1:13" ht="330">
      <c r="A136" s="97">
        <v>127</v>
      </c>
      <c r="B136" s="363" t="s">
        <v>2936</v>
      </c>
      <c r="C136" s="472" t="s">
        <v>1332</v>
      </c>
      <c r="D136" s="86" t="s">
        <v>1339</v>
      </c>
      <c r="E136" s="86" t="s">
        <v>2939</v>
      </c>
      <c r="F136" s="86" t="s">
        <v>1405</v>
      </c>
      <c r="G136" s="86" t="s">
        <v>2965</v>
      </c>
      <c r="H136" s="86"/>
      <c r="I136" s="86" t="s">
        <v>1405</v>
      </c>
      <c r="J136" s="86"/>
      <c r="K136" s="4"/>
      <c r="L136" s="4">
        <v>800</v>
      </c>
      <c r="M136" s="97" t="s">
        <v>2940</v>
      </c>
    </row>
    <row r="137" spans="1:13" ht="210">
      <c r="A137" s="97">
        <v>128</v>
      </c>
      <c r="B137" s="363" t="s">
        <v>2936</v>
      </c>
      <c r="C137" s="472" t="s">
        <v>1332</v>
      </c>
      <c r="D137" s="86" t="s">
        <v>1339</v>
      </c>
      <c r="E137" s="86" t="s">
        <v>2939</v>
      </c>
      <c r="F137" s="86" t="s">
        <v>1405</v>
      </c>
      <c r="G137" s="86" t="s">
        <v>2965</v>
      </c>
      <c r="H137" s="86"/>
      <c r="I137" s="86" t="s">
        <v>1405</v>
      </c>
      <c r="J137" s="86"/>
      <c r="K137" s="4"/>
      <c r="L137" s="4">
        <v>200</v>
      </c>
      <c r="M137" s="97" t="s">
        <v>1341</v>
      </c>
    </row>
    <row r="138" spans="1:13" ht="300">
      <c r="A138" s="97">
        <v>129</v>
      </c>
      <c r="B138" s="363" t="s">
        <v>2936</v>
      </c>
      <c r="C138" s="472" t="s">
        <v>1332</v>
      </c>
      <c r="D138" s="86" t="s">
        <v>1342</v>
      </c>
      <c r="E138" s="86" t="s">
        <v>2941</v>
      </c>
      <c r="F138" s="86" t="s">
        <v>1405</v>
      </c>
      <c r="G138" s="86" t="s">
        <v>2965</v>
      </c>
      <c r="H138" s="86"/>
      <c r="I138" s="86" t="s">
        <v>1405</v>
      </c>
      <c r="J138" s="86"/>
      <c r="K138" s="4"/>
      <c r="L138" s="4">
        <v>650</v>
      </c>
      <c r="M138" s="97" t="s">
        <v>1343</v>
      </c>
    </row>
    <row r="139" spans="1:13" ht="300">
      <c r="A139" s="97">
        <v>130</v>
      </c>
      <c r="B139" s="363" t="s">
        <v>2936</v>
      </c>
      <c r="C139" s="472" t="s">
        <v>1332</v>
      </c>
      <c r="D139" s="86" t="s">
        <v>1344</v>
      </c>
      <c r="E139" s="86" t="s">
        <v>2942</v>
      </c>
      <c r="F139" s="86" t="s">
        <v>1405</v>
      </c>
      <c r="G139" s="86" t="s">
        <v>2965</v>
      </c>
      <c r="H139" s="86"/>
      <c r="I139" s="86" t="s">
        <v>1405</v>
      </c>
      <c r="J139" s="86"/>
      <c r="K139" s="4"/>
      <c r="L139" s="4">
        <v>450</v>
      </c>
      <c r="M139" s="97" t="s">
        <v>1345</v>
      </c>
    </row>
    <row r="140" spans="1:13" ht="315">
      <c r="A140" s="97">
        <v>131</v>
      </c>
      <c r="B140" s="363" t="s">
        <v>2936</v>
      </c>
      <c r="C140" s="472" t="s">
        <v>1332</v>
      </c>
      <c r="D140" s="86" t="s">
        <v>1346</v>
      </c>
      <c r="E140" s="86" t="s">
        <v>2943</v>
      </c>
      <c r="F140" s="86" t="s">
        <v>1405</v>
      </c>
      <c r="G140" s="86" t="s">
        <v>2965</v>
      </c>
      <c r="H140" s="86"/>
      <c r="I140" s="86" t="s">
        <v>1405</v>
      </c>
      <c r="J140" s="86"/>
      <c r="K140" s="4"/>
      <c r="L140" s="4">
        <v>400</v>
      </c>
      <c r="M140" s="97" t="s">
        <v>1347</v>
      </c>
    </row>
    <row r="141" spans="1:13" ht="300">
      <c r="A141" s="97">
        <v>132</v>
      </c>
      <c r="B141" s="363" t="s">
        <v>2936</v>
      </c>
      <c r="C141" s="472" t="s">
        <v>1332</v>
      </c>
      <c r="D141" s="86" t="s">
        <v>1348</v>
      </c>
      <c r="E141" s="86" t="s">
        <v>2944</v>
      </c>
      <c r="F141" s="86" t="s">
        <v>1405</v>
      </c>
      <c r="G141" s="86" t="s">
        <v>2965</v>
      </c>
      <c r="H141" s="86"/>
      <c r="I141" s="86" t="s">
        <v>1405</v>
      </c>
      <c r="J141" s="86"/>
      <c r="K141" s="4"/>
      <c r="L141" s="4">
        <v>300</v>
      </c>
      <c r="M141" s="97" t="s">
        <v>1349</v>
      </c>
    </row>
    <row r="142" spans="1:13" ht="285">
      <c r="A142" s="97">
        <v>133</v>
      </c>
      <c r="B142" s="363" t="s">
        <v>2936</v>
      </c>
      <c r="C142" s="472" t="s">
        <v>1332</v>
      </c>
      <c r="D142" s="86" t="s">
        <v>1350</v>
      </c>
      <c r="E142" s="86" t="s">
        <v>2945</v>
      </c>
      <c r="F142" s="86" t="s">
        <v>1405</v>
      </c>
      <c r="G142" s="86" t="s">
        <v>2965</v>
      </c>
      <c r="H142" s="86"/>
      <c r="I142" s="86" t="s">
        <v>1405</v>
      </c>
      <c r="J142" s="86"/>
      <c r="K142" s="4"/>
      <c r="L142" s="4">
        <v>450</v>
      </c>
      <c r="M142" s="97" t="s">
        <v>1351</v>
      </c>
    </row>
    <row r="143" spans="1:13" ht="300">
      <c r="A143" s="97">
        <v>134</v>
      </c>
      <c r="B143" s="363" t="s">
        <v>2936</v>
      </c>
      <c r="C143" s="472" t="s">
        <v>1332</v>
      </c>
      <c r="D143" s="86" t="s">
        <v>1352</v>
      </c>
      <c r="E143" s="86" t="s">
        <v>2946</v>
      </c>
      <c r="F143" s="86" t="s">
        <v>1405</v>
      </c>
      <c r="G143" s="86" t="s">
        <v>2965</v>
      </c>
      <c r="H143" s="86"/>
      <c r="I143" s="86" t="s">
        <v>1405</v>
      </c>
      <c r="J143" s="86"/>
      <c r="K143" s="4"/>
      <c r="L143" s="4">
        <v>300</v>
      </c>
      <c r="M143" s="97" t="s">
        <v>1353</v>
      </c>
    </row>
    <row r="144" spans="1:13" ht="315">
      <c r="A144" s="97">
        <v>135</v>
      </c>
      <c r="B144" s="363" t="s">
        <v>2936</v>
      </c>
      <c r="C144" s="472" t="s">
        <v>1332</v>
      </c>
      <c r="D144" s="86" t="s">
        <v>1354</v>
      </c>
      <c r="E144" s="86" t="s">
        <v>2947</v>
      </c>
      <c r="F144" s="86" t="s">
        <v>1405</v>
      </c>
      <c r="G144" s="86" t="s">
        <v>2965</v>
      </c>
      <c r="H144" s="86"/>
      <c r="I144" s="86" t="s">
        <v>1405</v>
      </c>
      <c r="J144" s="86"/>
      <c r="K144" s="4"/>
      <c r="L144" s="4">
        <v>400</v>
      </c>
      <c r="M144" s="97" t="s">
        <v>1355</v>
      </c>
    </row>
    <row r="145" spans="1:13" ht="360">
      <c r="A145" s="97">
        <v>136</v>
      </c>
      <c r="B145" s="363" t="s">
        <v>2936</v>
      </c>
      <c r="C145" s="472" t="s">
        <v>1332</v>
      </c>
      <c r="D145" s="86" t="s">
        <v>1356</v>
      </c>
      <c r="E145" s="86" t="s">
        <v>2948</v>
      </c>
      <c r="F145" s="86" t="s">
        <v>1405</v>
      </c>
      <c r="G145" s="86" t="s">
        <v>2965</v>
      </c>
      <c r="H145" s="86"/>
      <c r="I145" s="86" t="s">
        <v>1405</v>
      </c>
      <c r="J145" s="86"/>
      <c r="K145" s="4"/>
      <c r="L145" s="4">
        <v>300</v>
      </c>
      <c r="M145" s="97" t="s">
        <v>1357</v>
      </c>
    </row>
    <row r="146" spans="1:13" ht="285">
      <c r="A146" s="97">
        <v>137</v>
      </c>
      <c r="B146" s="363" t="s">
        <v>2936</v>
      </c>
      <c r="C146" s="472" t="s">
        <v>1332</v>
      </c>
      <c r="D146" s="86" t="s">
        <v>1358</v>
      </c>
      <c r="E146" s="86" t="s">
        <v>2949</v>
      </c>
      <c r="F146" s="86" t="s">
        <v>1405</v>
      </c>
      <c r="G146" s="86" t="s">
        <v>2965</v>
      </c>
      <c r="H146" s="86"/>
      <c r="I146" s="86" t="s">
        <v>1405</v>
      </c>
      <c r="J146" s="86"/>
      <c r="K146" s="4"/>
      <c r="L146" s="4">
        <v>810</v>
      </c>
      <c r="M146" s="97" t="s">
        <v>1359</v>
      </c>
    </row>
    <row r="147" spans="1:13" ht="180">
      <c r="A147" s="97">
        <v>138</v>
      </c>
      <c r="B147" s="363" t="s">
        <v>2936</v>
      </c>
      <c r="C147" s="472" t="s">
        <v>1332</v>
      </c>
      <c r="D147" s="86" t="s">
        <v>1358</v>
      </c>
      <c r="E147" s="86" t="s">
        <v>2949</v>
      </c>
      <c r="F147" s="86" t="s">
        <v>1405</v>
      </c>
      <c r="G147" s="86" t="s">
        <v>2965</v>
      </c>
      <c r="H147" s="86"/>
      <c r="I147" s="86" t="s">
        <v>1405</v>
      </c>
      <c r="J147" s="86"/>
      <c r="K147" s="4"/>
      <c r="L147" s="4">
        <v>100</v>
      </c>
      <c r="M147" s="97" t="s">
        <v>1360</v>
      </c>
    </row>
    <row r="148" spans="1:13" ht="270">
      <c r="A148" s="97">
        <v>139</v>
      </c>
      <c r="B148" s="363" t="s">
        <v>2936</v>
      </c>
      <c r="C148" s="472" t="s">
        <v>1332</v>
      </c>
      <c r="D148" s="86" t="s">
        <v>1358</v>
      </c>
      <c r="E148" s="86" t="s">
        <v>2949</v>
      </c>
      <c r="F148" s="86" t="s">
        <v>1405</v>
      </c>
      <c r="G148" s="86" t="s">
        <v>2965</v>
      </c>
      <c r="H148" s="86"/>
      <c r="I148" s="86" t="s">
        <v>1405</v>
      </c>
      <c r="J148" s="86"/>
      <c r="K148" s="4"/>
      <c r="L148" s="4">
        <v>80</v>
      </c>
      <c r="M148" s="97" t="s">
        <v>1361</v>
      </c>
    </row>
    <row r="149" spans="1:13" ht="409.5">
      <c r="A149" s="97">
        <v>140</v>
      </c>
      <c r="B149" s="363" t="s">
        <v>2936</v>
      </c>
      <c r="C149" s="472" t="s">
        <v>1332</v>
      </c>
      <c r="D149" s="86" t="s">
        <v>1362</v>
      </c>
      <c r="E149" s="86" t="s">
        <v>2950</v>
      </c>
      <c r="F149" s="86" t="s">
        <v>1405</v>
      </c>
      <c r="G149" s="86" t="s">
        <v>2965</v>
      </c>
      <c r="H149" s="86"/>
      <c r="I149" s="86" t="s">
        <v>1405</v>
      </c>
      <c r="J149" s="86"/>
      <c r="K149" s="4"/>
      <c r="L149" s="4">
        <v>700</v>
      </c>
      <c r="M149" s="97" t="s">
        <v>1363</v>
      </c>
    </row>
    <row r="150" spans="1:13" ht="300">
      <c r="A150" s="97">
        <v>141</v>
      </c>
      <c r="B150" s="363" t="s">
        <v>2936</v>
      </c>
      <c r="C150" s="472" t="s">
        <v>1332</v>
      </c>
      <c r="D150" s="86" t="s">
        <v>1364</v>
      </c>
      <c r="E150" s="86" t="s">
        <v>2951</v>
      </c>
      <c r="F150" s="86" t="s">
        <v>1405</v>
      </c>
      <c r="G150" s="86" t="s">
        <v>2965</v>
      </c>
      <c r="H150" s="86"/>
      <c r="I150" s="86" t="s">
        <v>1405</v>
      </c>
      <c r="J150" s="86"/>
      <c r="K150" s="4"/>
      <c r="L150" s="4">
        <v>400</v>
      </c>
      <c r="M150" s="97" t="s">
        <v>1365</v>
      </c>
    </row>
    <row r="151" spans="1:13" ht="300">
      <c r="A151" s="97">
        <v>142</v>
      </c>
      <c r="B151" s="363" t="s">
        <v>2952</v>
      </c>
      <c r="C151" s="472" t="s">
        <v>1332</v>
      </c>
      <c r="D151" s="86" t="s">
        <v>1366</v>
      </c>
      <c r="E151" s="86" t="s">
        <v>2953</v>
      </c>
      <c r="F151" s="86" t="s">
        <v>1405</v>
      </c>
      <c r="G151" s="86" t="s">
        <v>2965</v>
      </c>
      <c r="H151" s="86"/>
      <c r="I151" s="86" t="s">
        <v>1405</v>
      </c>
      <c r="J151" s="86"/>
      <c r="K151" s="4"/>
      <c r="L151" s="4">
        <v>400</v>
      </c>
      <c r="M151" s="97" t="s">
        <v>1367</v>
      </c>
    </row>
    <row r="152" spans="1:13" ht="270">
      <c r="A152" s="97">
        <v>143</v>
      </c>
      <c r="B152" s="363" t="s">
        <v>2952</v>
      </c>
      <c r="C152" s="472" t="s">
        <v>1332</v>
      </c>
      <c r="D152" s="86" t="s">
        <v>1368</v>
      </c>
      <c r="E152" s="86" t="s">
        <v>2954</v>
      </c>
      <c r="F152" s="86" t="s">
        <v>1405</v>
      </c>
      <c r="G152" s="86" t="s">
        <v>2965</v>
      </c>
      <c r="H152" s="86"/>
      <c r="I152" s="86" t="s">
        <v>1405</v>
      </c>
      <c r="J152" s="86"/>
      <c r="K152" s="4"/>
      <c r="L152" s="4">
        <v>600</v>
      </c>
      <c r="M152" s="97" t="s">
        <v>1369</v>
      </c>
    </row>
    <row r="153" spans="1:13" ht="270">
      <c r="A153" s="97">
        <v>144</v>
      </c>
      <c r="B153" s="363" t="s">
        <v>2952</v>
      </c>
      <c r="C153" s="472" t="s">
        <v>1332</v>
      </c>
      <c r="D153" s="86" t="s">
        <v>1368</v>
      </c>
      <c r="E153" s="86" t="s">
        <v>2954</v>
      </c>
      <c r="F153" s="86" t="s">
        <v>1405</v>
      </c>
      <c r="G153" s="86" t="s">
        <v>2965</v>
      </c>
      <c r="H153" s="86"/>
      <c r="I153" s="86" t="s">
        <v>1405</v>
      </c>
      <c r="J153" s="86"/>
      <c r="K153" s="4"/>
      <c r="L153" s="4">
        <v>100</v>
      </c>
      <c r="M153" s="97" t="s">
        <v>1370</v>
      </c>
    </row>
    <row r="154" spans="1:13" ht="270">
      <c r="A154" s="97">
        <v>145</v>
      </c>
      <c r="B154" s="363" t="s">
        <v>2952</v>
      </c>
      <c r="C154" s="472" t="s">
        <v>1332</v>
      </c>
      <c r="D154" s="86" t="s">
        <v>1368</v>
      </c>
      <c r="E154" s="86" t="s">
        <v>2954</v>
      </c>
      <c r="F154" s="86" t="s">
        <v>1405</v>
      </c>
      <c r="G154" s="86" t="s">
        <v>2965</v>
      </c>
      <c r="H154" s="86"/>
      <c r="I154" s="86" t="s">
        <v>1405</v>
      </c>
      <c r="J154" s="86"/>
      <c r="K154" s="4"/>
      <c r="L154" s="4">
        <v>100</v>
      </c>
      <c r="M154" s="97" t="s">
        <v>1371</v>
      </c>
    </row>
    <row r="155" spans="1:13" ht="270">
      <c r="A155" s="97">
        <v>146</v>
      </c>
      <c r="B155" s="363" t="s">
        <v>2952</v>
      </c>
      <c r="C155" s="472" t="s">
        <v>1332</v>
      </c>
      <c r="D155" s="86" t="s">
        <v>1368</v>
      </c>
      <c r="E155" s="86" t="s">
        <v>2954</v>
      </c>
      <c r="F155" s="86" t="s">
        <v>1405</v>
      </c>
      <c r="G155" s="86" t="s">
        <v>2965</v>
      </c>
      <c r="H155" s="86"/>
      <c r="I155" s="86" t="s">
        <v>1405</v>
      </c>
      <c r="J155" s="86"/>
      <c r="K155" s="4"/>
      <c r="L155" s="4">
        <v>100</v>
      </c>
      <c r="M155" s="97" t="s">
        <v>1372</v>
      </c>
    </row>
    <row r="156" spans="1:13" ht="285">
      <c r="A156" s="97">
        <v>147</v>
      </c>
      <c r="B156" s="363" t="s">
        <v>2952</v>
      </c>
      <c r="C156" s="472" t="s">
        <v>1332</v>
      </c>
      <c r="D156" s="86" t="s">
        <v>1373</v>
      </c>
      <c r="E156" s="86" t="s">
        <v>2955</v>
      </c>
      <c r="F156" s="86" t="s">
        <v>1405</v>
      </c>
      <c r="G156" s="86" t="s">
        <v>2965</v>
      </c>
      <c r="H156" s="86"/>
      <c r="I156" s="86" t="s">
        <v>1405</v>
      </c>
      <c r="J156" s="86"/>
      <c r="K156" s="4"/>
      <c r="L156" s="4">
        <v>400</v>
      </c>
      <c r="M156" s="97" t="s">
        <v>2956</v>
      </c>
    </row>
    <row r="157" spans="1:13" ht="409.5">
      <c r="A157" s="97">
        <v>148</v>
      </c>
      <c r="B157" s="363" t="s">
        <v>2952</v>
      </c>
      <c r="C157" s="472" t="s">
        <v>1332</v>
      </c>
      <c r="D157" s="86" t="s">
        <v>1373</v>
      </c>
      <c r="E157" s="86" t="s">
        <v>2955</v>
      </c>
      <c r="F157" s="86" t="s">
        <v>1405</v>
      </c>
      <c r="G157" s="86" t="s">
        <v>2965</v>
      </c>
      <c r="H157" s="86"/>
      <c r="I157" s="86" t="s">
        <v>1405</v>
      </c>
      <c r="J157" s="86"/>
      <c r="K157" s="4"/>
      <c r="L157" s="4">
        <v>150</v>
      </c>
      <c r="M157" s="97" t="s">
        <v>1374</v>
      </c>
    </row>
    <row r="158" spans="1:13" ht="390">
      <c r="A158" s="97">
        <v>149</v>
      </c>
      <c r="B158" s="363" t="s">
        <v>2952</v>
      </c>
      <c r="C158" s="472" t="s">
        <v>1332</v>
      </c>
      <c r="D158" s="86" t="s">
        <v>1373</v>
      </c>
      <c r="E158" s="86" t="s">
        <v>2955</v>
      </c>
      <c r="F158" s="86" t="s">
        <v>1405</v>
      </c>
      <c r="G158" s="86" t="s">
        <v>2965</v>
      </c>
      <c r="H158" s="86"/>
      <c r="I158" s="86" t="s">
        <v>1405</v>
      </c>
      <c r="J158" s="86"/>
      <c r="K158" s="4"/>
      <c r="L158" s="4">
        <v>350</v>
      </c>
      <c r="M158" s="97" t="s">
        <v>2957</v>
      </c>
    </row>
    <row r="159" spans="1:13" ht="285">
      <c r="A159" s="97">
        <v>150</v>
      </c>
      <c r="B159" s="363" t="s">
        <v>2952</v>
      </c>
      <c r="C159" s="472" t="s">
        <v>1332</v>
      </c>
      <c r="D159" s="86" t="s">
        <v>1373</v>
      </c>
      <c r="E159" s="86" t="s">
        <v>2955</v>
      </c>
      <c r="F159" s="86" t="s">
        <v>1405</v>
      </c>
      <c r="G159" s="86" t="s">
        <v>2965</v>
      </c>
      <c r="H159" s="86"/>
      <c r="I159" s="86" t="s">
        <v>1405</v>
      </c>
      <c r="J159" s="86"/>
      <c r="K159" s="4"/>
      <c r="L159" s="4">
        <v>300</v>
      </c>
      <c r="M159" s="97" t="s">
        <v>2958</v>
      </c>
    </row>
    <row r="160" spans="1:13" ht="409.5">
      <c r="A160" s="97">
        <v>151</v>
      </c>
      <c r="B160" s="363" t="s">
        <v>2952</v>
      </c>
      <c r="C160" s="472" t="s">
        <v>1332</v>
      </c>
      <c r="D160" s="86" t="s">
        <v>1373</v>
      </c>
      <c r="E160" s="86" t="s">
        <v>2955</v>
      </c>
      <c r="F160" s="86" t="s">
        <v>1405</v>
      </c>
      <c r="G160" s="86" t="s">
        <v>2965</v>
      </c>
      <c r="H160" s="86"/>
      <c r="I160" s="86" t="s">
        <v>1405</v>
      </c>
      <c r="J160" s="86"/>
      <c r="K160" s="4"/>
      <c r="L160" s="4">
        <v>100</v>
      </c>
      <c r="M160" s="97" t="s">
        <v>1375</v>
      </c>
    </row>
    <row r="161" spans="1:13" ht="390">
      <c r="A161" s="97">
        <v>152</v>
      </c>
      <c r="B161" s="363" t="s">
        <v>2952</v>
      </c>
      <c r="C161" s="472" t="s">
        <v>1332</v>
      </c>
      <c r="D161" s="86" t="s">
        <v>1373</v>
      </c>
      <c r="E161" s="86" t="s">
        <v>2955</v>
      </c>
      <c r="F161" s="86" t="s">
        <v>1405</v>
      </c>
      <c r="G161" s="86" t="s">
        <v>2965</v>
      </c>
      <c r="H161" s="86"/>
      <c r="I161" s="86" t="s">
        <v>1405</v>
      </c>
      <c r="J161" s="86"/>
      <c r="K161" s="4"/>
      <c r="L161" s="4">
        <v>300</v>
      </c>
      <c r="M161" s="97" t="s">
        <v>2959</v>
      </c>
    </row>
    <row r="162" spans="1:13" ht="405">
      <c r="A162" s="97">
        <v>153</v>
      </c>
      <c r="B162" s="363" t="s">
        <v>2952</v>
      </c>
      <c r="C162" s="472" t="s">
        <v>1332</v>
      </c>
      <c r="D162" s="86" t="s">
        <v>1373</v>
      </c>
      <c r="E162" s="86" t="s">
        <v>2955</v>
      </c>
      <c r="F162" s="86" t="s">
        <v>1405</v>
      </c>
      <c r="G162" s="86" t="s">
        <v>2965</v>
      </c>
      <c r="H162" s="86"/>
      <c r="I162" s="86" t="s">
        <v>1405</v>
      </c>
      <c r="J162" s="86"/>
      <c r="K162" s="4"/>
      <c r="L162" s="4">
        <v>200</v>
      </c>
      <c r="M162" s="97" t="s">
        <v>2960</v>
      </c>
    </row>
    <row r="163" spans="1:13" ht="45">
      <c r="A163" s="97">
        <v>154</v>
      </c>
      <c r="B163" s="363"/>
      <c r="C163" s="472"/>
      <c r="D163" s="86"/>
      <c r="E163" s="86"/>
      <c r="F163" s="86" t="s">
        <v>1405</v>
      </c>
      <c r="G163" s="86"/>
      <c r="H163" s="86"/>
      <c r="I163" s="86" t="s">
        <v>1405</v>
      </c>
      <c r="J163" s="86"/>
      <c r="K163" s="4"/>
      <c r="L163" s="4"/>
      <c r="M163" s="97"/>
    </row>
    <row r="164" spans="1:13" ht="210">
      <c r="A164" s="97">
        <v>155</v>
      </c>
      <c r="B164" s="363" t="s">
        <v>2966</v>
      </c>
      <c r="C164" s="472" t="s">
        <v>1332</v>
      </c>
      <c r="D164" s="86" t="s">
        <v>2967</v>
      </c>
      <c r="E164" s="86">
        <v>420429101</v>
      </c>
      <c r="F164" s="86" t="s">
        <v>1405</v>
      </c>
      <c r="G164" s="86" t="s">
        <v>2968</v>
      </c>
      <c r="H164" s="86" t="s">
        <v>2969</v>
      </c>
      <c r="I164" s="86" t="s">
        <v>1405</v>
      </c>
      <c r="J164" s="86" t="s">
        <v>2970</v>
      </c>
      <c r="K164" s="4"/>
      <c r="L164" s="4">
        <v>400</v>
      </c>
      <c r="M164" s="97" t="s">
        <v>2971</v>
      </c>
    </row>
    <row r="165" spans="1:13" ht="270">
      <c r="A165" s="97">
        <v>156</v>
      </c>
      <c r="B165" s="363" t="s">
        <v>2966</v>
      </c>
      <c r="C165" s="472" t="s">
        <v>1332</v>
      </c>
      <c r="D165" s="86" t="s">
        <v>2967</v>
      </c>
      <c r="E165" s="86">
        <v>420429101</v>
      </c>
      <c r="F165" s="86" t="s">
        <v>1405</v>
      </c>
      <c r="G165" s="86" t="s">
        <v>2968</v>
      </c>
      <c r="H165" s="86"/>
      <c r="I165" s="86" t="s">
        <v>1405</v>
      </c>
      <c r="J165" s="86" t="s">
        <v>2970</v>
      </c>
      <c r="K165" s="4"/>
      <c r="L165" s="4">
        <v>1100</v>
      </c>
      <c r="M165" s="97" t="s">
        <v>2972</v>
      </c>
    </row>
    <row r="166" spans="1:13" ht="195">
      <c r="A166" s="97">
        <v>157</v>
      </c>
      <c r="B166" s="363" t="s">
        <v>2973</v>
      </c>
      <c r="C166" s="472" t="s">
        <v>1332</v>
      </c>
      <c r="D166" s="86" t="s">
        <v>2974</v>
      </c>
      <c r="E166" s="86">
        <v>404470363</v>
      </c>
      <c r="F166" s="86" t="s">
        <v>1405</v>
      </c>
      <c r="G166" s="86" t="s">
        <v>2968</v>
      </c>
      <c r="H166" s="86" t="s">
        <v>2975</v>
      </c>
      <c r="I166" s="86" t="s">
        <v>1405</v>
      </c>
      <c r="J166" s="86" t="s">
        <v>2970</v>
      </c>
      <c r="K166" s="4"/>
      <c r="L166" s="4">
        <v>1000</v>
      </c>
      <c r="M166" s="97" t="s">
        <v>2976</v>
      </c>
    </row>
    <row r="167" spans="1:13" ht="409.5">
      <c r="A167" s="97">
        <v>158</v>
      </c>
      <c r="B167" s="363" t="s">
        <v>2973</v>
      </c>
      <c r="C167" s="472" t="s">
        <v>1332</v>
      </c>
      <c r="D167" s="86" t="s">
        <v>2974</v>
      </c>
      <c r="E167" s="86">
        <v>404470363</v>
      </c>
      <c r="F167" s="86" t="s">
        <v>1405</v>
      </c>
      <c r="G167" s="86" t="s">
        <v>2968</v>
      </c>
      <c r="H167" s="86"/>
      <c r="I167" s="86" t="s">
        <v>1405</v>
      </c>
      <c r="J167" s="86" t="s">
        <v>2970</v>
      </c>
      <c r="K167" s="4"/>
      <c r="L167" s="4">
        <v>1000</v>
      </c>
      <c r="M167" s="97" t="s">
        <v>2977</v>
      </c>
    </row>
    <row r="168" spans="1:13" ht="345">
      <c r="A168" s="97">
        <v>159</v>
      </c>
      <c r="B168" s="363" t="s">
        <v>2978</v>
      </c>
      <c r="C168" s="472" t="s">
        <v>1332</v>
      </c>
      <c r="D168" s="86" t="s">
        <v>2979</v>
      </c>
      <c r="E168" s="86">
        <v>419982978</v>
      </c>
      <c r="F168" s="86" t="s">
        <v>1405</v>
      </c>
      <c r="G168" s="86" t="s">
        <v>2968</v>
      </c>
      <c r="H168" s="86" t="s">
        <v>2980</v>
      </c>
      <c r="I168" s="86" t="s">
        <v>1405</v>
      </c>
      <c r="J168" s="86" t="s">
        <v>2970</v>
      </c>
      <c r="K168" s="4"/>
      <c r="L168" s="4">
        <v>3130</v>
      </c>
      <c r="M168" s="97" t="s">
        <v>2981</v>
      </c>
    </row>
    <row r="169" spans="1:13" ht="195">
      <c r="A169" s="97">
        <v>160</v>
      </c>
      <c r="B169" s="363" t="s">
        <v>2978</v>
      </c>
      <c r="C169" s="472" t="s">
        <v>1332</v>
      </c>
      <c r="D169" s="86" t="s">
        <v>1362</v>
      </c>
      <c r="E169" s="86">
        <v>402084427</v>
      </c>
      <c r="F169" s="86" t="s">
        <v>1405</v>
      </c>
      <c r="G169" s="86" t="s">
        <v>2968</v>
      </c>
      <c r="H169" s="86" t="s">
        <v>2982</v>
      </c>
      <c r="I169" s="86" t="s">
        <v>1405</v>
      </c>
      <c r="J169" s="86" t="s">
        <v>2970</v>
      </c>
      <c r="K169" s="4"/>
      <c r="L169" s="4">
        <v>1000</v>
      </c>
      <c r="M169" s="97" t="s">
        <v>2983</v>
      </c>
    </row>
    <row r="170" spans="1:13" ht="210">
      <c r="A170" s="97">
        <v>161</v>
      </c>
      <c r="B170" s="363" t="s">
        <v>2973</v>
      </c>
      <c r="C170" s="472" t="s">
        <v>1332</v>
      </c>
      <c r="D170" s="86" t="s">
        <v>2984</v>
      </c>
      <c r="E170" s="86">
        <v>412703034</v>
      </c>
      <c r="F170" s="86" t="s">
        <v>1405</v>
      </c>
      <c r="G170" s="86" t="s">
        <v>2968</v>
      </c>
      <c r="H170" s="86" t="s">
        <v>2985</v>
      </c>
      <c r="I170" s="86" t="s">
        <v>1405</v>
      </c>
      <c r="J170" s="86" t="s">
        <v>2970</v>
      </c>
      <c r="K170" s="4"/>
      <c r="L170" s="4">
        <v>1400</v>
      </c>
      <c r="M170" s="97" t="s">
        <v>2986</v>
      </c>
    </row>
    <row r="171" spans="1:13" ht="270">
      <c r="A171" s="97">
        <v>162</v>
      </c>
      <c r="B171" s="363" t="s">
        <v>2973</v>
      </c>
      <c r="C171" s="472" t="s">
        <v>1332</v>
      </c>
      <c r="D171" s="86" t="s">
        <v>2984</v>
      </c>
      <c r="E171" s="86">
        <v>412703034</v>
      </c>
      <c r="F171" s="86" t="s">
        <v>1405</v>
      </c>
      <c r="G171" s="86" t="s">
        <v>2968</v>
      </c>
      <c r="H171" s="86"/>
      <c r="I171" s="86" t="s">
        <v>1405</v>
      </c>
      <c r="J171" s="86" t="s">
        <v>2970</v>
      </c>
      <c r="K171" s="4"/>
      <c r="L171" s="4">
        <v>600</v>
      </c>
      <c r="M171" s="97" t="s">
        <v>2987</v>
      </c>
    </row>
    <row r="172" spans="1:13" ht="195">
      <c r="A172" s="97">
        <v>163</v>
      </c>
      <c r="B172" s="363" t="s">
        <v>2973</v>
      </c>
      <c r="C172" s="472" t="s">
        <v>1332</v>
      </c>
      <c r="D172" s="86" t="s">
        <v>1366</v>
      </c>
      <c r="E172" s="86">
        <v>401951189</v>
      </c>
      <c r="F172" s="86" t="s">
        <v>1405</v>
      </c>
      <c r="G172" s="86" t="s">
        <v>2968</v>
      </c>
      <c r="H172" s="86" t="s">
        <v>2988</v>
      </c>
      <c r="I172" s="86" t="s">
        <v>1405</v>
      </c>
      <c r="J172" s="86" t="s">
        <v>2970</v>
      </c>
      <c r="K172" s="4"/>
      <c r="L172" s="4">
        <v>600</v>
      </c>
      <c r="M172" s="97" t="s">
        <v>2989</v>
      </c>
    </row>
    <row r="173" spans="1:13" ht="210">
      <c r="A173" s="97">
        <v>164</v>
      </c>
      <c r="B173" s="363" t="s">
        <v>2973</v>
      </c>
      <c r="C173" s="472" t="s">
        <v>1332</v>
      </c>
      <c r="D173" s="86" t="s">
        <v>2990</v>
      </c>
      <c r="E173" s="86">
        <v>441994585</v>
      </c>
      <c r="F173" s="86" t="s">
        <v>1405</v>
      </c>
      <c r="G173" s="86" t="s">
        <v>2968</v>
      </c>
      <c r="H173" s="86" t="s">
        <v>2991</v>
      </c>
      <c r="I173" s="86" t="s">
        <v>1405</v>
      </c>
      <c r="J173" s="86" t="s">
        <v>2970</v>
      </c>
      <c r="K173" s="4"/>
      <c r="L173" s="4">
        <v>2000</v>
      </c>
      <c r="M173" s="97" t="s">
        <v>2992</v>
      </c>
    </row>
    <row r="174" spans="1:13" ht="270">
      <c r="A174" s="97">
        <v>165</v>
      </c>
      <c r="B174" s="363" t="s">
        <v>2973</v>
      </c>
      <c r="C174" s="472" t="s">
        <v>1332</v>
      </c>
      <c r="D174" s="86" t="s">
        <v>2990</v>
      </c>
      <c r="E174" s="86">
        <v>441994585</v>
      </c>
      <c r="F174" s="86" t="s">
        <v>1405</v>
      </c>
      <c r="G174" s="86" t="s">
        <v>2968</v>
      </c>
      <c r="H174" s="86"/>
      <c r="I174" s="86" t="s">
        <v>1405</v>
      </c>
      <c r="J174" s="86" t="s">
        <v>2970</v>
      </c>
      <c r="K174" s="4"/>
      <c r="L174" s="4">
        <v>1500</v>
      </c>
      <c r="M174" s="97" t="s">
        <v>2993</v>
      </c>
    </row>
    <row r="175" spans="1:13" ht="150">
      <c r="A175" s="97">
        <v>166</v>
      </c>
      <c r="B175" s="363" t="s">
        <v>2973</v>
      </c>
      <c r="C175" s="472" t="s">
        <v>2994</v>
      </c>
      <c r="D175" s="86" t="s">
        <v>2990</v>
      </c>
      <c r="E175" s="86">
        <v>441994585</v>
      </c>
      <c r="F175" s="86" t="s">
        <v>1405</v>
      </c>
      <c r="G175" s="86" t="s">
        <v>2968</v>
      </c>
      <c r="H175" s="86">
        <v>1000</v>
      </c>
      <c r="I175" s="86" t="s">
        <v>1405</v>
      </c>
      <c r="J175" s="86" t="s">
        <v>2995</v>
      </c>
      <c r="K175" s="4">
        <v>1</v>
      </c>
      <c r="L175" s="4">
        <v>1000</v>
      </c>
      <c r="M175" s="97" t="s">
        <v>2996</v>
      </c>
    </row>
    <row r="176" spans="1:13" ht="300">
      <c r="A176" s="97">
        <v>167</v>
      </c>
      <c r="B176" s="363" t="s">
        <v>2973</v>
      </c>
      <c r="C176" s="472" t="s">
        <v>1332</v>
      </c>
      <c r="D176" s="86" t="s">
        <v>2997</v>
      </c>
      <c r="E176" s="86">
        <v>205284789</v>
      </c>
      <c r="F176" s="86" t="s">
        <v>1405</v>
      </c>
      <c r="G176" s="86" t="s">
        <v>2968</v>
      </c>
      <c r="H176" s="86"/>
      <c r="I176" s="86" t="s">
        <v>1405</v>
      </c>
      <c r="J176" s="86"/>
      <c r="K176" s="4"/>
      <c r="L176" s="4">
        <v>15646.8</v>
      </c>
      <c r="M176" s="97" t="s">
        <v>2998</v>
      </c>
    </row>
    <row r="177" spans="1:13" ht="270">
      <c r="A177" s="97">
        <v>168</v>
      </c>
      <c r="B177" s="363" t="s">
        <v>2973</v>
      </c>
      <c r="C177" s="472" t="s">
        <v>1332</v>
      </c>
      <c r="D177" s="86" t="s">
        <v>2999</v>
      </c>
      <c r="E177" s="86">
        <v>401982217</v>
      </c>
      <c r="F177" s="86" t="s">
        <v>1405</v>
      </c>
      <c r="G177" s="86" t="s">
        <v>2968</v>
      </c>
      <c r="H177" s="86"/>
      <c r="I177" s="86" t="s">
        <v>1405</v>
      </c>
      <c r="J177" s="86"/>
      <c r="K177" s="4"/>
      <c r="L177" s="4">
        <v>1500</v>
      </c>
      <c r="M177" s="97" t="s">
        <v>3000</v>
      </c>
    </row>
    <row r="178" spans="1:13" ht="210">
      <c r="A178" s="97">
        <v>169</v>
      </c>
      <c r="B178" s="363" t="s">
        <v>2973</v>
      </c>
      <c r="C178" s="472" t="s">
        <v>1332</v>
      </c>
      <c r="D178" s="86" t="s">
        <v>2999</v>
      </c>
      <c r="E178" s="86">
        <v>401982217</v>
      </c>
      <c r="F178" s="86" t="s">
        <v>1405</v>
      </c>
      <c r="G178" s="86" t="s">
        <v>2968</v>
      </c>
      <c r="H178" s="86"/>
      <c r="I178" s="86" t="s">
        <v>1405</v>
      </c>
      <c r="J178" s="86" t="s">
        <v>2970</v>
      </c>
      <c r="K178" s="4"/>
      <c r="L178" s="4">
        <v>500</v>
      </c>
      <c r="M178" s="97" t="s">
        <v>3001</v>
      </c>
    </row>
    <row r="179" spans="1:13" ht="210">
      <c r="A179" s="97">
        <v>170</v>
      </c>
      <c r="B179" s="363" t="s">
        <v>3002</v>
      </c>
      <c r="C179" s="472" t="s">
        <v>1332</v>
      </c>
      <c r="D179" s="86" t="s">
        <v>3003</v>
      </c>
      <c r="E179" s="86">
        <v>416328307</v>
      </c>
      <c r="F179" s="86" t="s">
        <v>1405</v>
      </c>
      <c r="G179" s="86" t="s">
        <v>2968</v>
      </c>
      <c r="H179" s="86" t="s">
        <v>2982</v>
      </c>
      <c r="I179" s="86" t="s">
        <v>1405</v>
      </c>
      <c r="J179" s="86" t="s">
        <v>2970</v>
      </c>
      <c r="K179" s="4"/>
      <c r="L179" s="4">
        <v>2000</v>
      </c>
      <c r="M179" s="97" t="s">
        <v>3004</v>
      </c>
    </row>
    <row r="180" spans="1:13" ht="270">
      <c r="A180" s="97">
        <v>171</v>
      </c>
      <c r="B180" s="363" t="s">
        <v>3002</v>
      </c>
      <c r="C180" s="472" t="s">
        <v>1332</v>
      </c>
      <c r="D180" s="86" t="s">
        <v>3003</v>
      </c>
      <c r="E180" s="86">
        <v>416328307</v>
      </c>
      <c r="F180" s="86" t="s">
        <v>1405</v>
      </c>
      <c r="G180" s="86" t="s">
        <v>2968</v>
      </c>
      <c r="H180" s="86"/>
      <c r="I180" s="86" t="s">
        <v>1405</v>
      </c>
      <c r="J180" s="86" t="s">
        <v>2970</v>
      </c>
      <c r="K180" s="4"/>
      <c r="L180" s="4">
        <v>2000</v>
      </c>
      <c r="M180" s="97" t="s">
        <v>3005</v>
      </c>
    </row>
    <row r="181" spans="1:13" ht="210">
      <c r="A181" s="97">
        <v>172</v>
      </c>
      <c r="B181" s="363" t="s">
        <v>3002</v>
      </c>
      <c r="C181" s="472" t="s">
        <v>1332</v>
      </c>
      <c r="D181" s="86" t="s">
        <v>3006</v>
      </c>
      <c r="E181" s="86">
        <v>400056265</v>
      </c>
      <c r="F181" s="86" t="s">
        <v>1405</v>
      </c>
      <c r="G181" s="86" t="s">
        <v>2968</v>
      </c>
      <c r="H181" s="86" t="s">
        <v>3007</v>
      </c>
      <c r="I181" s="86" t="s">
        <v>1405</v>
      </c>
      <c r="J181" s="86" t="s">
        <v>2970</v>
      </c>
      <c r="K181" s="4"/>
      <c r="L181" s="4">
        <v>1500</v>
      </c>
      <c r="M181" s="97" t="s">
        <v>3008</v>
      </c>
    </row>
    <row r="182" spans="1:13" ht="270">
      <c r="A182" s="97">
        <v>173</v>
      </c>
      <c r="B182" s="363" t="s">
        <v>3002</v>
      </c>
      <c r="C182" s="472" t="s">
        <v>1332</v>
      </c>
      <c r="D182" s="86" t="s">
        <v>3006</v>
      </c>
      <c r="E182" s="86">
        <v>400056265</v>
      </c>
      <c r="F182" s="86" t="s">
        <v>1405</v>
      </c>
      <c r="G182" s="86" t="s">
        <v>2968</v>
      </c>
      <c r="H182" s="86"/>
      <c r="I182" s="86" t="s">
        <v>1405</v>
      </c>
      <c r="J182" s="86" t="s">
        <v>2970</v>
      </c>
      <c r="K182" s="4"/>
      <c r="L182" s="4">
        <v>1500</v>
      </c>
      <c r="M182" s="97" t="s">
        <v>3009</v>
      </c>
    </row>
    <row r="183" spans="1:13" ht="195">
      <c r="A183" s="97">
        <v>174</v>
      </c>
      <c r="B183" s="363" t="s">
        <v>3002</v>
      </c>
      <c r="C183" s="472" t="s">
        <v>1332</v>
      </c>
      <c r="D183" s="86" t="s">
        <v>3010</v>
      </c>
      <c r="E183" s="86">
        <v>404961797</v>
      </c>
      <c r="F183" s="86" t="s">
        <v>1405</v>
      </c>
      <c r="G183" s="86" t="s">
        <v>2968</v>
      </c>
      <c r="H183" s="86" t="s">
        <v>3011</v>
      </c>
      <c r="I183" s="86" t="s">
        <v>1405</v>
      </c>
      <c r="J183" s="86" t="s">
        <v>2970</v>
      </c>
      <c r="K183" s="4"/>
      <c r="L183" s="4">
        <v>1000</v>
      </c>
      <c r="M183" s="97" t="s">
        <v>3012</v>
      </c>
    </row>
    <row r="184" spans="1:13" ht="270">
      <c r="A184" s="97">
        <v>175</v>
      </c>
      <c r="B184" s="363" t="s">
        <v>3002</v>
      </c>
      <c r="C184" s="472" t="s">
        <v>1332</v>
      </c>
      <c r="D184" s="86" t="s">
        <v>3010</v>
      </c>
      <c r="E184" s="86">
        <v>404961797</v>
      </c>
      <c r="F184" s="86" t="s">
        <v>1405</v>
      </c>
      <c r="G184" s="86" t="s">
        <v>2968</v>
      </c>
      <c r="H184" s="86"/>
      <c r="I184" s="86" t="s">
        <v>1405</v>
      </c>
      <c r="J184" s="86" t="s">
        <v>2970</v>
      </c>
      <c r="K184" s="4"/>
      <c r="L184" s="4">
        <v>1000</v>
      </c>
      <c r="M184" s="97" t="s">
        <v>3013</v>
      </c>
    </row>
    <row r="185" spans="1:13" ht="255">
      <c r="A185" s="97">
        <v>176</v>
      </c>
      <c r="B185" s="363" t="s">
        <v>2973</v>
      </c>
      <c r="C185" s="472" t="s">
        <v>1332</v>
      </c>
      <c r="D185" s="86" t="s">
        <v>1356</v>
      </c>
      <c r="E185" s="86">
        <v>206341010</v>
      </c>
      <c r="F185" s="86" t="s">
        <v>1405</v>
      </c>
      <c r="G185" s="86" t="s">
        <v>2968</v>
      </c>
      <c r="H185" s="86" t="s">
        <v>3014</v>
      </c>
      <c r="I185" s="86" t="s">
        <v>1405</v>
      </c>
      <c r="J185" s="86" t="s">
        <v>2970</v>
      </c>
      <c r="K185" s="4"/>
      <c r="L185" s="4">
        <v>1000</v>
      </c>
      <c r="M185" s="97" t="s">
        <v>3015</v>
      </c>
    </row>
    <row r="186" spans="1:13" ht="225">
      <c r="A186" s="97">
        <v>177</v>
      </c>
      <c r="B186" s="363" t="s">
        <v>2973</v>
      </c>
      <c r="C186" s="472" t="s">
        <v>1332</v>
      </c>
      <c r="D186" s="86" t="s">
        <v>1354</v>
      </c>
      <c r="E186" s="86">
        <v>405003106</v>
      </c>
      <c r="F186" s="86" t="s">
        <v>1405</v>
      </c>
      <c r="G186" s="86" t="s">
        <v>2968</v>
      </c>
      <c r="H186" s="86" t="s">
        <v>2982</v>
      </c>
      <c r="I186" s="86" t="s">
        <v>1405</v>
      </c>
      <c r="J186" s="86" t="s">
        <v>2970</v>
      </c>
      <c r="K186" s="4"/>
      <c r="L186" s="4">
        <v>1500</v>
      </c>
      <c r="M186" s="97" t="s">
        <v>3016</v>
      </c>
    </row>
    <row r="187" spans="1:13" ht="210">
      <c r="A187" s="97">
        <v>178</v>
      </c>
      <c r="B187" s="363" t="s">
        <v>2973</v>
      </c>
      <c r="C187" s="472" t="s">
        <v>1332</v>
      </c>
      <c r="D187" s="86" t="s">
        <v>1339</v>
      </c>
      <c r="E187" s="86">
        <v>404409252</v>
      </c>
      <c r="F187" s="86" t="s">
        <v>1405</v>
      </c>
      <c r="G187" s="86" t="s">
        <v>2968</v>
      </c>
      <c r="H187" s="86" t="s">
        <v>3017</v>
      </c>
      <c r="I187" s="86" t="s">
        <v>1405</v>
      </c>
      <c r="J187" s="86" t="s">
        <v>2970</v>
      </c>
      <c r="K187" s="4"/>
      <c r="L187" s="4">
        <v>1500</v>
      </c>
      <c r="M187" s="97" t="s">
        <v>3018</v>
      </c>
    </row>
    <row r="188" spans="1:13" ht="210">
      <c r="A188" s="97">
        <v>179</v>
      </c>
      <c r="B188" s="363" t="s">
        <v>2966</v>
      </c>
      <c r="C188" s="472" t="s">
        <v>1332</v>
      </c>
      <c r="D188" s="86" t="s">
        <v>3019</v>
      </c>
      <c r="E188" s="86">
        <v>400176581</v>
      </c>
      <c r="F188" s="86" t="s">
        <v>1405</v>
      </c>
      <c r="G188" s="86" t="s">
        <v>2968</v>
      </c>
      <c r="H188" s="86" t="s">
        <v>2982</v>
      </c>
      <c r="I188" s="86" t="s">
        <v>1405</v>
      </c>
      <c r="J188" s="86" t="s">
        <v>2970</v>
      </c>
      <c r="K188" s="4"/>
      <c r="L188" s="4">
        <v>700</v>
      </c>
      <c r="M188" s="97" t="s">
        <v>3020</v>
      </c>
    </row>
    <row r="189" spans="1:13" ht="270">
      <c r="A189" s="97">
        <v>180</v>
      </c>
      <c r="B189" s="363" t="s">
        <v>2966</v>
      </c>
      <c r="C189" s="472" t="s">
        <v>1332</v>
      </c>
      <c r="D189" s="86" t="s">
        <v>3019</v>
      </c>
      <c r="E189" s="86">
        <v>400176581</v>
      </c>
      <c r="F189" s="86" t="s">
        <v>1405</v>
      </c>
      <c r="G189" s="86" t="s">
        <v>2968</v>
      </c>
      <c r="H189" s="86"/>
      <c r="I189" s="86" t="s">
        <v>1405</v>
      </c>
      <c r="J189" s="86" t="s">
        <v>2970</v>
      </c>
      <c r="K189" s="4"/>
      <c r="L189" s="4">
        <v>300</v>
      </c>
      <c r="M189" s="97" t="s">
        <v>3013</v>
      </c>
    </row>
    <row r="190" spans="1:13" ht="210">
      <c r="A190" s="97">
        <v>181</v>
      </c>
      <c r="B190" s="363" t="s">
        <v>2973</v>
      </c>
      <c r="C190" s="472" t="s">
        <v>1332</v>
      </c>
      <c r="D190" s="86" t="s">
        <v>1368</v>
      </c>
      <c r="E190" s="86">
        <v>405283562</v>
      </c>
      <c r="F190" s="86" t="s">
        <v>1405</v>
      </c>
      <c r="G190" s="86" t="s">
        <v>2968</v>
      </c>
      <c r="H190" s="86" t="s">
        <v>3021</v>
      </c>
      <c r="I190" s="86" t="s">
        <v>1405</v>
      </c>
      <c r="J190" s="86" t="s">
        <v>2970</v>
      </c>
      <c r="K190" s="4"/>
      <c r="L190" s="4">
        <v>3000</v>
      </c>
      <c r="M190" s="97" t="s">
        <v>3022</v>
      </c>
    </row>
    <row r="191" spans="1:13" ht="210">
      <c r="A191" s="97">
        <v>182</v>
      </c>
      <c r="B191" s="363" t="s">
        <v>2973</v>
      </c>
      <c r="C191" s="472" t="s">
        <v>1332</v>
      </c>
      <c r="D191" s="86" t="s">
        <v>1368</v>
      </c>
      <c r="E191" s="86">
        <v>405283562</v>
      </c>
      <c r="F191" s="86" t="s">
        <v>1405</v>
      </c>
      <c r="G191" s="86" t="s">
        <v>2968</v>
      </c>
      <c r="H191" s="86" t="s">
        <v>3021</v>
      </c>
      <c r="I191" s="86" t="s">
        <v>1405</v>
      </c>
      <c r="J191" s="86" t="s">
        <v>2970</v>
      </c>
      <c r="K191" s="4"/>
      <c r="L191" s="4">
        <v>1500</v>
      </c>
      <c r="M191" s="97" t="s">
        <v>3023</v>
      </c>
    </row>
    <row r="192" spans="1:13" ht="210">
      <c r="A192" s="97">
        <v>183</v>
      </c>
      <c r="B192" s="363" t="s">
        <v>2973</v>
      </c>
      <c r="C192" s="472" t="s">
        <v>1332</v>
      </c>
      <c r="D192" s="86" t="s">
        <v>1368</v>
      </c>
      <c r="E192" s="86">
        <v>405283562</v>
      </c>
      <c r="F192" s="86" t="s">
        <v>1405</v>
      </c>
      <c r="G192" s="86" t="s">
        <v>2968</v>
      </c>
      <c r="H192" s="86" t="s">
        <v>3021</v>
      </c>
      <c r="I192" s="86" t="s">
        <v>1405</v>
      </c>
      <c r="J192" s="86" t="s">
        <v>2970</v>
      </c>
      <c r="K192" s="4"/>
      <c r="L192" s="4">
        <v>1500</v>
      </c>
      <c r="M192" s="97" t="s">
        <v>3024</v>
      </c>
    </row>
    <row r="193" spans="1:13" ht="210">
      <c r="A193" s="97">
        <v>184</v>
      </c>
      <c r="B193" s="363" t="s">
        <v>2973</v>
      </c>
      <c r="C193" s="472" t="s">
        <v>1332</v>
      </c>
      <c r="D193" s="86" t="s">
        <v>1368</v>
      </c>
      <c r="E193" s="86">
        <v>405283562</v>
      </c>
      <c r="F193" s="86" t="s">
        <v>1405</v>
      </c>
      <c r="G193" s="86" t="s">
        <v>2968</v>
      </c>
      <c r="H193" s="86" t="s">
        <v>3021</v>
      </c>
      <c r="I193" s="86" t="s">
        <v>1405</v>
      </c>
      <c r="J193" s="86" t="s">
        <v>2970</v>
      </c>
      <c r="K193" s="4"/>
      <c r="L193" s="4">
        <v>1000</v>
      </c>
      <c r="M193" s="97" t="s">
        <v>3025</v>
      </c>
    </row>
    <row r="194" spans="1:13" ht="270">
      <c r="A194" s="97">
        <v>185</v>
      </c>
      <c r="B194" s="363" t="s">
        <v>2973</v>
      </c>
      <c r="C194" s="472" t="s">
        <v>1332</v>
      </c>
      <c r="D194" s="86" t="s">
        <v>1368</v>
      </c>
      <c r="E194" s="86">
        <v>405283562</v>
      </c>
      <c r="F194" s="86" t="s">
        <v>1405</v>
      </c>
      <c r="G194" s="86" t="s">
        <v>2968</v>
      </c>
      <c r="H194" s="86"/>
      <c r="I194" s="86" t="s">
        <v>1405</v>
      </c>
      <c r="J194" s="86" t="s">
        <v>2970</v>
      </c>
      <c r="K194" s="4"/>
      <c r="L194" s="4">
        <v>1200</v>
      </c>
      <c r="M194" s="97" t="s">
        <v>3026</v>
      </c>
    </row>
    <row r="195" spans="1:13" ht="270">
      <c r="A195" s="97">
        <v>186</v>
      </c>
      <c r="B195" s="363" t="s">
        <v>2973</v>
      </c>
      <c r="C195" s="472" t="s">
        <v>1332</v>
      </c>
      <c r="D195" s="86" t="s">
        <v>1368</v>
      </c>
      <c r="E195" s="86">
        <v>405283562</v>
      </c>
      <c r="F195" s="86" t="s">
        <v>1405</v>
      </c>
      <c r="G195" s="86" t="s">
        <v>2968</v>
      </c>
      <c r="H195" s="86"/>
      <c r="I195" s="86" t="s">
        <v>1405</v>
      </c>
      <c r="J195" s="86" t="s">
        <v>2970</v>
      </c>
      <c r="K195" s="4"/>
      <c r="L195" s="4">
        <v>800</v>
      </c>
      <c r="M195" s="97" t="s">
        <v>3027</v>
      </c>
    </row>
    <row r="196" spans="1:13" ht="270">
      <c r="A196" s="97">
        <v>187</v>
      </c>
      <c r="B196" s="363" t="s">
        <v>2973</v>
      </c>
      <c r="C196" s="472" t="s">
        <v>1332</v>
      </c>
      <c r="D196" s="86" t="s">
        <v>1368</v>
      </c>
      <c r="E196" s="86">
        <v>405283562</v>
      </c>
      <c r="F196" s="86" t="s">
        <v>1405</v>
      </c>
      <c r="G196" s="86" t="s">
        <v>2968</v>
      </c>
      <c r="H196" s="86"/>
      <c r="I196" s="86" t="s">
        <v>1405</v>
      </c>
      <c r="J196" s="86" t="s">
        <v>2970</v>
      </c>
      <c r="K196" s="4"/>
      <c r="L196" s="4">
        <v>500</v>
      </c>
      <c r="M196" s="97" t="s">
        <v>3028</v>
      </c>
    </row>
    <row r="197" spans="1:13" ht="270">
      <c r="A197" s="97">
        <v>188</v>
      </c>
      <c r="B197" s="363" t="s">
        <v>2973</v>
      </c>
      <c r="C197" s="472" t="s">
        <v>1332</v>
      </c>
      <c r="D197" s="86" t="s">
        <v>1368</v>
      </c>
      <c r="E197" s="86">
        <v>405283562</v>
      </c>
      <c r="F197" s="86" t="s">
        <v>1405</v>
      </c>
      <c r="G197" s="86" t="s">
        <v>2968</v>
      </c>
      <c r="H197" s="86"/>
      <c r="I197" s="86" t="s">
        <v>1405</v>
      </c>
      <c r="J197" s="86" t="s">
        <v>2970</v>
      </c>
      <c r="K197" s="4"/>
      <c r="L197" s="4">
        <v>500</v>
      </c>
      <c r="M197" s="97" t="s">
        <v>3029</v>
      </c>
    </row>
    <row r="198" spans="1:13" ht="195">
      <c r="A198" s="97">
        <v>189</v>
      </c>
      <c r="B198" s="363" t="s">
        <v>2966</v>
      </c>
      <c r="C198" s="472" t="s">
        <v>1332</v>
      </c>
      <c r="D198" s="86" t="s">
        <v>3030</v>
      </c>
      <c r="E198" s="86">
        <v>419987161</v>
      </c>
      <c r="F198" s="86" t="s">
        <v>1405</v>
      </c>
      <c r="G198" s="86" t="s">
        <v>2968</v>
      </c>
      <c r="H198" s="86" t="s">
        <v>3031</v>
      </c>
      <c r="I198" s="86" t="s">
        <v>1405</v>
      </c>
      <c r="J198" s="86" t="s">
        <v>2970</v>
      </c>
      <c r="K198" s="4"/>
      <c r="L198" s="4">
        <v>500</v>
      </c>
      <c r="M198" s="97" t="s">
        <v>3032</v>
      </c>
    </row>
    <row r="199" spans="1:13" ht="255">
      <c r="A199" s="97">
        <v>190</v>
      </c>
      <c r="B199" s="363" t="s">
        <v>2966</v>
      </c>
      <c r="C199" s="472" t="s">
        <v>1332</v>
      </c>
      <c r="D199" s="86" t="s">
        <v>3030</v>
      </c>
      <c r="E199" s="86">
        <v>419987161</v>
      </c>
      <c r="F199" s="86" t="s">
        <v>1405</v>
      </c>
      <c r="G199" s="86" t="s">
        <v>2968</v>
      </c>
      <c r="H199" s="86"/>
      <c r="I199" s="86" t="s">
        <v>1405</v>
      </c>
      <c r="J199" s="86" t="s">
        <v>2970</v>
      </c>
      <c r="K199" s="4"/>
      <c r="L199" s="4">
        <v>500</v>
      </c>
      <c r="M199" s="97" t="s">
        <v>3033</v>
      </c>
    </row>
    <row r="200" spans="1:13" ht="225">
      <c r="A200" s="97">
        <v>191</v>
      </c>
      <c r="B200" s="363" t="s">
        <v>2966</v>
      </c>
      <c r="C200" s="472" t="s">
        <v>1332</v>
      </c>
      <c r="D200" s="86" t="s">
        <v>3030</v>
      </c>
      <c r="E200" s="86">
        <v>419987161</v>
      </c>
      <c r="F200" s="86" t="s">
        <v>1405</v>
      </c>
      <c r="G200" s="86" t="s">
        <v>2968</v>
      </c>
      <c r="H200" s="86"/>
      <c r="I200" s="86" t="s">
        <v>1405</v>
      </c>
      <c r="J200" s="86" t="s">
        <v>2970</v>
      </c>
      <c r="K200" s="4"/>
      <c r="L200" s="4">
        <v>1000</v>
      </c>
      <c r="M200" s="97" t="s">
        <v>3034</v>
      </c>
    </row>
    <row r="201" spans="1:13" ht="225">
      <c r="A201" s="97">
        <v>192</v>
      </c>
      <c r="B201" s="363" t="s">
        <v>2973</v>
      </c>
      <c r="C201" s="472" t="s">
        <v>1332</v>
      </c>
      <c r="D201" s="86" t="s">
        <v>1393</v>
      </c>
      <c r="E201" s="86">
        <v>405156762</v>
      </c>
      <c r="F201" s="86" t="s">
        <v>1405</v>
      </c>
      <c r="G201" s="86" t="s">
        <v>2968</v>
      </c>
      <c r="H201" s="86" t="s">
        <v>3035</v>
      </c>
      <c r="I201" s="86" t="s">
        <v>1405</v>
      </c>
      <c r="J201" s="86" t="s">
        <v>2970</v>
      </c>
      <c r="K201" s="4"/>
      <c r="L201" s="4">
        <v>2000</v>
      </c>
      <c r="M201" s="97" t="s">
        <v>3036</v>
      </c>
    </row>
    <row r="202" spans="1:13" ht="270">
      <c r="A202" s="97">
        <v>193</v>
      </c>
      <c r="B202" s="363" t="s">
        <v>2973</v>
      </c>
      <c r="C202" s="472" t="s">
        <v>1332</v>
      </c>
      <c r="D202" s="86" t="s">
        <v>1393</v>
      </c>
      <c r="E202" s="86">
        <v>405156762</v>
      </c>
      <c r="F202" s="86" t="s">
        <v>1405</v>
      </c>
      <c r="G202" s="86" t="s">
        <v>2968</v>
      </c>
      <c r="H202" s="86"/>
      <c r="I202" s="86" t="s">
        <v>1405</v>
      </c>
      <c r="J202" s="86" t="s">
        <v>2970</v>
      </c>
      <c r="K202" s="4"/>
      <c r="L202" s="4">
        <v>1000</v>
      </c>
      <c r="M202" s="97" t="s">
        <v>3037</v>
      </c>
    </row>
    <row r="203" spans="1:13" ht="195">
      <c r="A203" s="97">
        <v>194</v>
      </c>
      <c r="B203" s="363" t="s">
        <v>3002</v>
      </c>
      <c r="C203" s="472" t="s">
        <v>1332</v>
      </c>
      <c r="D203" s="86" t="s">
        <v>3038</v>
      </c>
      <c r="E203" s="86">
        <v>434171184</v>
      </c>
      <c r="F203" s="86" t="s">
        <v>1405</v>
      </c>
      <c r="G203" s="86" t="s">
        <v>2968</v>
      </c>
      <c r="H203" s="86" t="s">
        <v>3039</v>
      </c>
      <c r="I203" s="86" t="s">
        <v>1405</v>
      </c>
      <c r="J203" s="86" t="s">
        <v>2970</v>
      </c>
      <c r="K203" s="4"/>
      <c r="L203" s="4">
        <v>1200</v>
      </c>
      <c r="M203" s="97" t="s">
        <v>3040</v>
      </c>
    </row>
    <row r="204" spans="1:13" ht="270">
      <c r="A204" s="97">
        <v>195</v>
      </c>
      <c r="B204" s="363" t="s">
        <v>3002</v>
      </c>
      <c r="C204" s="472" t="s">
        <v>1332</v>
      </c>
      <c r="D204" s="86" t="s">
        <v>3038</v>
      </c>
      <c r="E204" s="86">
        <v>434171184</v>
      </c>
      <c r="F204" s="86" t="s">
        <v>1405</v>
      </c>
      <c r="G204" s="86" t="s">
        <v>2968</v>
      </c>
      <c r="H204" s="86"/>
      <c r="I204" s="86" t="s">
        <v>1405</v>
      </c>
      <c r="J204" s="86" t="s">
        <v>2970</v>
      </c>
      <c r="K204" s="4"/>
      <c r="L204" s="4">
        <v>1300</v>
      </c>
      <c r="M204" s="97" t="s">
        <v>3041</v>
      </c>
    </row>
    <row r="205" spans="1:13" ht="210">
      <c r="A205" s="97">
        <v>196</v>
      </c>
      <c r="B205" s="363" t="s">
        <v>2973</v>
      </c>
      <c r="C205" s="472" t="s">
        <v>1332</v>
      </c>
      <c r="D205" s="86" t="s">
        <v>1350</v>
      </c>
      <c r="E205" s="86">
        <v>404413773</v>
      </c>
      <c r="F205" s="86" t="s">
        <v>1405</v>
      </c>
      <c r="G205" s="86" t="s">
        <v>2968</v>
      </c>
      <c r="H205" s="86" t="s">
        <v>3042</v>
      </c>
      <c r="I205" s="86" t="s">
        <v>1405</v>
      </c>
      <c r="J205" s="86" t="s">
        <v>2970</v>
      </c>
      <c r="K205" s="4"/>
      <c r="L205" s="4">
        <v>500</v>
      </c>
      <c r="M205" s="97" t="s">
        <v>3043</v>
      </c>
    </row>
    <row r="206" spans="1:13" ht="195">
      <c r="A206" s="97">
        <v>197</v>
      </c>
      <c r="B206" s="363" t="s">
        <v>2973</v>
      </c>
      <c r="C206" s="472" t="s">
        <v>1332</v>
      </c>
      <c r="D206" s="86" t="s">
        <v>1344</v>
      </c>
      <c r="E206" s="86">
        <v>415593414</v>
      </c>
      <c r="F206" s="86" t="s">
        <v>1405</v>
      </c>
      <c r="G206" s="86" t="s">
        <v>2968</v>
      </c>
      <c r="H206" s="86" t="s">
        <v>3042</v>
      </c>
      <c r="I206" s="86" t="s">
        <v>1405</v>
      </c>
      <c r="J206" s="86" t="s">
        <v>2970</v>
      </c>
      <c r="K206" s="4"/>
      <c r="L206" s="4">
        <v>500</v>
      </c>
      <c r="M206" s="97" t="s">
        <v>3044</v>
      </c>
    </row>
    <row r="207" spans="1:13" ht="210">
      <c r="A207" s="97">
        <v>198</v>
      </c>
      <c r="B207" s="363" t="s">
        <v>2966</v>
      </c>
      <c r="C207" s="472" t="s">
        <v>1332</v>
      </c>
      <c r="D207" s="86" t="s">
        <v>3045</v>
      </c>
      <c r="E207" s="86">
        <v>212919797</v>
      </c>
      <c r="F207" s="86" t="s">
        <v>1405</v>
      </c>
      <c r="G207" s="86" t="s">
        <v>2968</v>
      </c>
      <c r="H207" s="86" t="s">
        <v>2982</v>
      </c>
      <c r="I207" s="86" t="s">
        <v>1405</v>
      </c>
      <c r="J207" s="86" t="s">
        <v>2970</v>
      </c>
      <c r="K207" s="4"/>
      <c r="L207" s="4">
        <v>2000</v>
      </c>
      <c r="M207" s="97" t="s">
        <v>3046</v>
      </c>
    </row>
    <row r="208" spans="1:13" ht="270">
      <c r="A208" s="97">
        <v>199</v>
      </c>
      <c r="B208" s="363" t="s">
        <v>2966</v>
      </c>
      <c r="C208" s="472" t="s">
        <v>1332</v>
      </c>
      <c r="D208" s="86" t="s">
        <v>3045</v>
      </c>
      <c r="E208" s="86">
        <v>212919797</v>
      </c>
      <c r="F208" s="86" t="s">
        <v>1405</v>
      </c>
      <c r="G208" s="86" t="s">
        <v>2968</v>
      </c>
      <c r="H208" s="86"/>
      <c r="I208" s="86" t="s">
        <v>1405</v>
      </c>
      <c r="J208" s="86" t="s">
        <v>2970</v>
      </c>
      <c r="K208" s="4"/>
      <c r="L208" s="4">
        <v>1000</v>
      </c>
      <c r="M208" s="97" t="s">
        <v>3047</v>
      </c>
    </row>
    <row r="209" spans="1:13" ht="210">
      <c r="A209" s="97">
        <v>200</v>
      </c>
      <c r="B209" s="363" t="s">
        <v>2966</v>
      </c>
      <c r="C209" s="472" t="s">
        <v>1332</v>
      </c>
      <c r="D209" s="86" t="s">
        <v>1346</v>
      </c>
      <c r="E209" s="86">
        <v>406146237</v>
      </c>
      <c r="F209" s="86" t="s">
        <v>1405</v>
      </c>
      <c r="G209" s="86" t="s">
        <v>2968</v>
      </c>
      <c r="H209" s="86" t="s">
        <v>3048</v>
      </c>
      <c r="I209" s="86" t="s">
        <v>1405</v>
      </c>
      <c r="J209" s="86" t="s">
        <v>2970</v>
      </c>
      <c r="K209" s="4"/>
      <c r="L209" s="4">
        <v>1000</v>
      </c>
      <c r="M209" s="97" t="s">
        <v>3049</v>
      </c>
    </row>
    <row r="210" spans="1:13" ht="270">
      <c r="A210" s="97">
        <v>201</v>
      </c>
      <c r="B210" s="363" t="s">
        <v>2966</v>
      </c>
      <c r="C210" s="472" t="s">
        <v>1332</v>
      </c>
      <c r="D210" s="86" t="s">
        <v>1346</v>
      </c>
      <c r="E210" s="86">
        <v>406146237</v>
      </c>
      <c r="F210" s="86" t="s">
        <v>1405</v>
      </c>
      <c r="G210" s="86" t="s">
        <v>3050</v>
      </c>
      <c r="H210" s="86"/>
      <c r="I210" s="86" t="s">
        <v>1405</v>
      </c>
      <c r="J210" s="86" t="s">
        <v>2970</v>
      </c>
      <c r="K210" s="4"/>
      <c r="L210" s="4">
        <v>1000</v>
      </c>
      <c r="M210" s="97" t="s">
        <v>3051</v>
      </c>
    </row>
    <row r="211" spans="1:13" ht="210">
      <c r="A211" s="97">
        <v>202</v>
      </c>
      <c r="B211" s="363" t="s">
        <v>2973</v>
      </c>
      <c r="C211" s="472" t="s">
        <v>1332</v>
      </c>
      <c r="D211" s="86" t="s">
        <v>3052</v>
      </c>
      <c r="E211" s="86">
        <v>212822775</v>
      </c>
      <c r="F211" s="86" t="s">
        <v>1405</v>
      </c>
      <c r="G211" s="86" t="s">
        <v>3053</v>
      </c>
      <c r="H211" s="86"/>
      <c r="I211" s="86" t="s">
        <v>1405</v>
      </c>
      <c r="J211" s="86" t="s">
        <v>2970</v>
      </c>
      <c r="K211" s="4"/>
      <c r="L211" s="4">
        <v>1200</v>
      </c>
      <c r="M211" s="97" t="s">
        <v>3054</v>
      </c>
    </row>
    <row r="212" spans="1:13" ht="270">
      <c r="A212" s="97">
        <v>203</v>
      </c>
      <c r="B212" s="363" t="s">
        <v>2973</v>
      </c>
      <c r="C212" s="472" t="s">
        <v>1332</v>
      </c>
      <c r="D212" s="86" t="s">
        <v>3052</v>
      </c>
      <c r="E212" s="86">
        <v>212822775</v>
      </c>
      <c r="F212" s="86" t="s">
        <v>1405</v>
      </c>
      <c r="G212" s="86" t="s">
        <v>2968</v>
      </c>
      <c r="H212" s="86"/>
      <c r="I212" s="86" t="s">
        <v>1405</v>
      </c>
      <c r="J212" s="86" t="s">
        <v>2970</v>
      </c>
      <c r="K212" s="4"/>
      <c r="L212" s="4">
        <v>1200</v>
      </c>
      <c r="M212" s="97" t="s">
        <v>3055</v>
      </c>
    </row>
    <row r="213" spans="1:13" ht="195">
      <c r="A213" s="97">
        <v>204</v>
      </c>
      <c r="B213" s="363" t="s">
        <v>2973</v>
      </c>
      <c r="C213" s="472" t="s">
        <v>1332</v>
      </c>
      <c r="D213" s="86" t="s">
        <v>3056</v>
      </c>
      <c r="E213" s="86">
        <v>402006468</v>
      </c>
      <c r="F213" s="86" t="s">
        <v>1405</v>
      </c>
      <c r="G213" s="86" t="s">
        <v>2968</v>
      </c>
      <c r="H213" s="86" t="s">
        <v>2982</v>
      </c>
      <c r="I213" s="86" t="s">
        <v>1405</v>
      </c>
      <c r="J213" s="86" t="s">
        <v>2970</v>
      </c>
      <c r="K213" s="4"/>
      <c r="L213" s="4">
        <v>1400</v>
      </c>
      <c r="M213" s="97" t="s">
        <v>3057</v>
      </c>
    </row>
    <row r="214" spans="1:13" ht="210">
      <c r="A214" s="97">
        <v>205</v>
      </c>
      <c r="B214" s="363" t="s">
        <v>2973</v>
      </c>
      <c r="C214" s="472" t="s">
        <v>1332</v>
      </c>
      <c r="D214" s="86" t="s">
        <v>3056</v>
      </c>
      <c r="E214" s="86">
        <v>402006468</v>
      </c>
      <c r="F214" s="86" t="s">
        <v>1405</v>
      </c>
      <c r="G214" s="86" t="s">
        <v>2968</v>
      </c>
      <c r="H214" s="86" t="s">
        <v>2982</v>
      </c>
      <c r="I214" s="86" t="s">
        <v>1405</v>
      </c>
      <c r="J214" s="86" t="s">
        <v>2970</v>
      </c>
      <c r="K214" s="4"/>
      <c r="L214" s="4">
        <v>1100</v>
      </c>
      <c r="M214" s="97" t="s">
        <v>3058</v>
      </c>
    </row>
    <row r="215" spans="1:13" ht="225">
      <c r="A215" s="97">
        <v>206</v>
      </c>
      <c r="B215" s="363" t="s">
        <v>2973</v>
      </c>
      <c r="C215" s="472" t="s">
        <v>1332</v>
      </c>
      <c r="D215" s="86" t="s">
        <v>3059</v>
      </c>
      <c r="E215" s="86">
        <v>211323735</v>
      </c>
      <c r="F215" s="86" t="s">
        <v>1405</v>
      </c>
      <c r="G215" s="86" t="s">
        <v>2968</v>
      </c>
      <c r="H215" s="86" t="s">
        <v>3060</v>
      </c>
      <c r="I215" s="86" t="s">
        <v>1405</v>
      </c>
      <c r="J215" s="86" t="s">
        <v>2970</v>
      </c>
      <c r="K215" s="4"/>
      <c r="L215" s="4">
        <v>600</v>
      </c>
      <c r="M215" s="97" t="s">
        <v>3061</v>
      </c>
    </row>
    <row r="216" spans="1:13" ht="270">
      <c r="A216" s="97">
        <v>207</v>
      </c>
      <c r="B216" s="363" t="s">
        <v>2973</v>
      </c>
      <c r="C216" s="472" t="s">
        <v>1332</v>
      </c>
      <c r="D216" s="86" t="s">
        <v>3059</v>
      </c>
      <c r="E216" s="86">
        <v>211323735</v>
      </c>
      <c r="F216" s="86" t="s">
        <v>1405</v>
      </c>
      <c r="G216" s="86" t="s">
        <v>2968</v>
      </c>
      <c r="H216" s="86"/>
      <c r="I216" s="86" t="s">
        <v>1405</v>
      </c>
      <c r="J216" s="86" t="s">
        <v>2970</v>
      </c>
      <c r="K216" s="4"/>
      <c r="L216" s="4">
        <v>600</v>
      </c>
      <c r="M216" s="97" t="s">
        <v>3062</v>
      </c>
    </row>
    <row r="217" spans="1:13" ht="195">
      <c r="A217" s="97">
        <v>208</v>
      </c>
      <c r="B217" s="363" t="s">
        <v>2973</v>
      </c>
      <c r="C217" s="472" t="s">
        <v>1332</v>
      </c>
      <c r="D217" s="86" t="s">
        <v>1348</v>
      </c>
      <c r="E217" s="86">
        <v>400188541</v>
      </c>
      <c r="F217" s="86" t="s">
        <v>1405</v>
      </c>
      <c r="G217" s="86" t="s">
        <v>2968</v>
      </c>
      <c r="H217" s="86" t="s">
        <v>2982</v>
      </c>
      <c r="I217" s="86" t="s">
        <v>1405</v>
      </c>
      <c r="J217" s="86" t="s">
        <v>2970</v>
      </c>
      <c r="K217" s="4"/>
      <c r="L217" s="4">
        <v>500</v>
      </c>
      <c r="M217" s="97" t="s">
        <v>3063</v>
      </c>
    </row>
    <row r="218" spans="1:13" ht="210">
      <c r="A218" s="97">
        <v>209</v>
      </c>
      <c r="B218" s="363" t="s">
        <v>2973</v>
      </c>
      <c r="C218" s="472" t="s">
        <v>1332</v>
      </c>
      <c r="D218" s="86" t="s">
        <v>1335</v>
      </c>
      <c r="E218" s="86">
        <v>404473814</v>
      </c>
      <c r="F218" s="86" t="s">
        <v>1405</v>
      </c>
      <c r="G218" s="86" t="s">
        <v>2968</v>
      </c>
      <c r="H218" s="86" t="s">
        <v>3064</v>
      </c>
      <c r="I218" s="86" t="s">
        <v>1405</v>
      </c>
      <c r="J218" s="86" t="s">
        <v>2970</v>
      </c>
      <c r="K218" s="4"/>
      <c r="L218" s="4">
        <v>750</v>
      </c>
      <c r="M218" s="97" t="s">
        <v>3065</v>
      </c>
    </row>
    <row r="219" spans="1:13" ht="210">
      <c r="A219" s="97">
        <v>210</v>
      </c>
      <c r="B219" s="363" t="s">
        <v>2973</v>
      </c>
      <c r="C219" s="472" t="s">
        <v>1332</v>
      </c>
      <c r="D219" s="86" t="s">
        <v>1335</v>
      </c>
      <c r="E219" s="86">
        <v>404473814</v>
      </c>
      <c r="F219" s="86" t="s">
        <v>1405</v>
      </c>
      <c r="G219" s="86" t="s">
        <v>2968</v>
      </c>
      <c r="H219" s="86" t="s">
        <v>3066</v>
      </c>
      <c r="I219" s="86" t="s">
        <v>1405</v>
      </c>
      <c r="J219" s="86" t="s">
        <v>2970</v>
      </c>
      <c r="K219" s="4"/>
      <c r="L219" s="4">
        <v>750</v>
      </c>
      <c r="M219" s="97" t="s">
        <v>3067</v>
      </c>
    </row>
    <row r="220" spans="1:13" ht="210">
      <c r="A220" s="97">
        <v>211</v>
      </c>
      <c r="B220" s="363" t="s">
        <v>2973</v>
      </c>
      <c r="C220" s="472" t="s">
        <v>1332</v>
      </c>
      <c r="D220" s="86" t="s">
        <v>1335</v>
      </c>
      <c r="E220" s="86">
        <v>404473814</v>
      </c>
      <c r="F220" s="86" t="s">
        <v>1405</v>
      </c>
      <c r="G220" s="86" t="s">
        <v>2968</v>
      </c>
      <c r="H220" s="86" t="s">
        <v>3068</v>
      </c>
      <c r="I220" s="86" t="s">
        <v>1405</v>
      </c>
      <c r="J220" s="86" t="s">
        <v>2970</v>
      </c>
      <c r="K220" s="4"/>
      <c r="L220" s="4">
        <v>750</v>
      </c>
      <c r="M220" s="97" t="s">
        <v>3069</v>
      </c>
    </row>
    <row r="221" spans="1:13" ht="210">
      <c r="A221" s="97">
        <v>212</v>
      </c>
      <c r="B221" s="363" t="s">
        <v>2973</v>
      </c>
      <c r="C221" s="472" t="s">
        <v>1332</v>
      </c>
      <c r="D221" s="86" t="s">
        <v>1335</v>
      </c>
      <c r="E221" s="86">
        <v>404473814</v>
      </c>
      <c r="F221" s="86" t="s">
        <v>1405</v>
      </c>
      <c r="G221" s="86" t="s">
        <v>2968</v>
      </c>
      <c r="H221" s="86" t="s">
        <v>3068</v>
      </c>
      <c r="I221" s="86" t="s">
        <v>1405</v>
      </c>
      <c r="J221" s="86" t="s">
        <v>2970</v>
      </c>
      <c r="K221" s="4"/>
      <c r="L221" s="4">
        <v>750</v>
      </c>
      <c r="M221" s="97" t="s">
        <v>3070</v>
      </c>
    </row>
    <row r="222" spans="1:13" ht="210">
      <c r="A222" s="97">
        <v>213</v>
      </c>
      <c r="B222" s="363" t="s">
        <v>2973</v>
      </c>
      <c r="C222" s="472" t="s">
        <v>1332</v>
      </c>
      <c r="D222" s="86" t="s">
        <v>3071</v>
      </c>
      <c r="E222" s="86">
        <v>205271971</v>
      </c>
      <c r="F222" s="86" t="s">
        <v>1405</v>
      </c>
      <c r="G222" s="86" t="s">
        <v>2968</v>
      </c>
      <c r="H222" s="86" t="s">
        <v>3072</v>
      </c>
      <c r="I222" s="86" t="s">
        <v>1405</v>
      </c>
      <c r="J222" s="86" t="s">
        <v>2970</v>
      </c>
      <c r="K222" s="4"/>
      <c r="L222" s="4">
        <v>1500</v>
      </c>
      <c r="M222" s="97" t="s">
        <v>3073</v>
      </c>
    </row>
    <row r="223" spans="1:13" ht="330">
      <c r="A223" s="97">
        <v>214</v>
      </c>
      <c r="B223" s="363" t="s">
        <v>2973</v>
      </c>
      <c r="C223" s="472" t="s">
        <v>1332</v>
      </c>
      <c r="D223" s="86" t="s">
        <v>3071</v>
      </c>
      <c r="E223" s="86">
        <v>205271971</v>
      </c>
      <c r="F223" s="86" t="s">
        <v>1405</v>
      </c>
      <c r="G223" s="86" t="s">
        <v>2968</v>
      </c>
      <c r="H223" s="86"/>
      <c r="I223" s="86" t="s">
        <v>1405</v>
      </c>
      <c r="J223" s="86" t="s">
        <v>2970</v>
      </c>
      <c r="K223" s="4"/>
      <c r="L223" s="4">
        <v>300</v>
      </c>
      <c r="M223" s="97" t="s">
        <v>3074</v>
      </c>
    </row>
    <row r="224" spans="1:13" ht="75">
      <c r="A224" s="97">
        <v>215</v>
      </c>
      <c r="B224" s="363" t="s">
        <v>3075</v>
      </c>
      <c r="C224" s="472" t="s">
        <v>3076</v>
      </c>
      <c r="D224" s="86" t="s">
        <v>3077</v>
      </c>
      <c r="E224" s="86">
        <v>219995600</v>
      </c>
      <c r="F224" s="86" t="s">
        <v>1405</v>
      </c>
      <c r="G224" s="86" t="s">
        <v>3078</v>
      </c>
      <c r="H224" s="86"/>
      <c r="I224" s="86" t="s">
        <v>1405</v>
      </c>
      <c r="J224" s="86"/>
      <c r="K224" s="4"/>
      <c r="L224" s="4">
        <v>43000</v>
      </c>
      <c r="M224" s="97" t="s">
        <v>3079</v>
      </c>
    </row>
    <row r="225" spans="1:13" ht="60">
      <c r="A225" s="97">
        <v>216</v>
      </c>
      <c r="B225" s="363" t="s">
        <v>3080</v>
      </c>
      <c r="C225" s="472" t="s">
        <v>3076</v>
      </c>
      <c r="D225" s="86" t="s">
        <v>3081</v>
      </c>
      <c r="E225" s="86">
        <v>234230178</v>
      </c>
      <c r="F225" s="86" t="s">
        <v>1405</v>
      </c>
      <c r="G225" s="86" t="s">
        <v>3078</v>
      </c>
      <c r="H225" s="86"/>
      <c r="I225" s="86" t="s">
        <v>1405</v>
      </c>
      <c r="J225" s="86"/>
      <c r="K225" s="4"/>
      <c r="L225" s="4">
        <v>15000</v>
      </c>
      <c r="M225" s="97" t="s">
        <v>3079</v>
      </c>
    </row>
    <row r="226" spans="1:13" ht="60">
      <c r="A226" s="97">
        <v>217</v>
      </c>
      <c r="B226" s="363" t="s">
        <v>3080</v>
      </c>
      <c r="C226" s="472" t="s">
        <v>3076</v>
      </c>
      <c r="D226" s="86" t="s">
        <v>3082</v>
      </c>
      <c r="E226" s="86">
        <v>212678093</v>
      </c>
      <c r="F226" s="86" t="s">
        <v>1405</v>
      </c>
      <c r="G226" s="86" t="s">
        <v>3078</v>
      </c>
      <c r="H226" s="86"/>
      <c r="I226" s="86" t="s">
        <v>1405</v>
      </c>
      <c r="J226" s="86"/>
      <c r="K226" s="4"/>
      <c r="L226" s="4">
        <v>25000</v>
      </c>
      <c r="M226" s="97" t="s">
        <v>3079</v>
      </c>
    </row>
    <row r="227" spans="1:13" ht="60">
      <c r="A227" s="97">
        <v>218</v>
      </c>
      <c r="B227" s="363" t="s">
        <v>3080</v>
      </c>
      <c r="C227" s="472" t="s">
        <v>3076</v>
      </c>
      <c r="D227" s="86" t="s">
        <v>3083</v>
      </c>
      <c r="E227" s="86">
        <v>215599323</v>
      </c>
      <c r="F227" s="86" t="s">
        <v>1405</v>
      </c>
      <c r="G227" s="86" t="s">
        <v>3078</v>
      </c>
      <c r="H227" s="86"/>
      <c r="I227" s="86" t="s">
        <v>1405</v>
      </c>
      <c r="J227" s="86"/>
      <c r="K227" s="4"/>
      <c r="L227" s="4">
        <v>10000</v>
      </c>
      <c r="M227" s="97" t="s">
        <v>3084</v>
      </c>
    </row>
    <row r="228" spans="1:13" ht="90">
      <c r="A228" s="97">
        <v>219</v>
      </c>
      <c r="B228" s="363" t="s">
        <v>3080</v>
      </c>
      <c r="C228" s="472" t="s">
        <v>3076</v>
      </c>
      <c r="D228" s="86" t="s">
        <v>3085</v>
      </c>
      <c r="E228" s="86">
        <v>230031195</v>
      </c>
      <c r="F228" s="86" t="s">
        <v>1405</v>
      </c>
      <c r="G228" s="86" t="s">
        <v>3078</v>
      </c>
      <c r="H228" s="86"/>
      <c r="I228" s="86" t="s">
        <v>1405</v>
      </c>
      <c r="J228" s="86"/>
      <c r="K228" s="4"/>
      <c r="L228" s="4">
        <v>9000</v>
      </c>
      <c r="M228" s="97" t="s">
        <v>3079</v>
      </c>
    </row>
    <row r="229" spans="1:13" ht="60">
      <c r="A229" s="97">
        <v>220</v>
      </c>
      <c r="B229" s="363" t="s">
        <v>3086</v>
      </c>
      <c r="C229" s="472" t="s">
        <v>3076</v>
      </c>
      <c r="D229" s="86" t="s">
        <v>3087</v>
      </c>
      <c r="E229" s="86">
        <v>245414680</v>
      </c>
      <c r="F229" s="86" t="s">
        <v>1405</v>
      </c>
      <c r="G229" s="86" t="s">
        <v>3078</v>
      </c>
      <c r="H229" s="86"/>
      <c r="I229" s="86" t="s">
        <v>1405</v>
      </c>
      <c r="J229" s="86" t="s">
        <v>2970</v>
      </c>
      <c r="K229" s="4"/>
      <c r="L229" s="4">
        <v>17500</v>
      </c>
      <c r="M229" s="97" t="s">
        <v>3079</v>
      </c>
    </row>
    <row r="230" spans="1:13" ht="120">
      <c r="A230" s="97">
        <v>221</v>
      </c>
      <c r="B230" s="363" t="s">
        <v>3088</v>
      </c>
      <c r="C230" s="472" t="s">
        <v>2994</v>
      </c>
      <c r="D230" s="86" t="s">
        <v>3089</v>
      </c>
      <c r="E230" s="86">
        <v>203863792</v>
      </c>
      <c r="F230" s="86" t="s">
        <v>1405</v>
      </c>
      <c r="G230" s="86" t="s">
        <v>3090</v>
      </c>
      <c r="H230" s="86">
        <v>2500</v>
      </c>
      <c r="I230" s="86" t="s">
        <v>1405</v>
      </c>
      <c r="J230" s="86" t="s">
        <v>2842</v>
      </c>
      <c r="K230" s="4"/>
      <c r="L230" s="4">
        <v>2000</v>
      </c>
      <c r="M230" s="97" t="s">
        <v>3091</v>
      </c>
    </row>
    <row r="231" spans="1:13" ht="135">
      <c r="A231" s="97">
        <v>222</v>
      </c>
      <c r="B231" s="363" t="s">
        <v>3092</v>
      </c>
      <c r="C231" s="472" t="s">
        <v>347</v>
      </c>
      <c r="D231" s="86" t="s">
        <v>3093</v>
      </c>
      <c r="E231" s="86">
        <v>1013001181</v>
      </c>
      <c r="F231" s="86" t="s">
        <v>1405</v>
      </c>
      <c r="G231" s="86" t="s">
        <v>3092</v>
      </c>
      <c r="H231" s="86"/>
      <c r="I231" s="86" t="s">
        <v>1405</v>
      </c>
      <c r="J231" s="86"/>
      <c r="K231" s="4"/>
      <c r="L231" s="4">
        <v>382.66</v>
      </c>
      <c r="M231" s="97" t="s">
        <v>3094</v>
      </c>
    </row>
    <row r="232" spans="1:13" ht="105">
      <c r="A232" s="97">
        <v>223</v>
      </c>
      <c r="B232" s="363"/>
      <c r="C232" s="472" t="s">
        <v>347</v>
      </c>
      <c r="D232" s="86" t="s">
        <v>3095</v>
      </c>
      <c r="E232" s="86">
        <v>404379294</v>
      </c>
      <c r="F232" s="86" t="s">
        <v>1405</v>
      </c>
      <c r="G232" s="86"/>
      <c r="H232" s="86"/>
      <c r="I232" s="86" t="s">
        <v>1405</v>
      </c>
      <c r="J232" s="86"/>
      <c r="K232" s="4"/>
      <c r="L232" s="4">
        <v>6906.74</v>
      </c>
      <c r="M232" s="97" t="s">
        <v>3096</v>
      </c>
    </row>
    <row r="233" spans="1:13" ht="75">
      <c r="A233" s="97">
        <v>224</v>
      </c>
      <c r="B233" s="363" t="s">
        <v>3088</v>
      </c>
      <c r="C233" s="472" t="s">
        <v>347</v>
      </c>
      <c r="D233" s="86" t="s">
        <v>3097</v>
      </c>
      <c r="E233" s="86">
        <v>204876606</v>
      </c>
      <c r="F233" s="86" t="s">
        <v>1405</v>
      </c>
      <c r="G233" s="86" t="s">
        <v>3098</v>
      </c>
      <c r="H233" s="86"/>
      <c r="I233" s="86" t="s">
        <v>1405</v>
      </c>
      <c r="J233" s="86"/>
      <c r="K233" s="4"/>
      <c r="L233" s="4">
        <v>2000</v>
      </c>
      <c r="M233" s="97" t="s">
        <v>3099</v>
      </c>
    </row>
    <row r="234" spans="1:13" ht="45">
      <c r="A234" s="97">
        <v>225</v>
      </c>
      <c r="B234" s="363"/>
      <c r="C234" s="472" t="s">
        <v>1332</v>
      </c>
      <c r="D234" s="86" t="s">
        <v>1333</v>
      </c>
      <c r="E234" s="86"/>
      <c r="F234" s="86" t="s">
        <v>1405</v>
      </c>
      <c r="G234" s="86" t="s">
        <v>2961</v>
      </c>
      <c r="H234" s="86"/>
      <c r="I234" s="86" t="s">
        <v>1405</v>
      </c>
      <c r="J234" s="86"/>
      <c r="K234" s="4"/>
      <c r="L234" s="4">
        <v>7191.26</v>
      </c>
      <c r="M234" s="97"/>
    </row>
    <row r="235" spans="1:13" ht="45">
      <c r="A235" s="97">
        <v>226</v>
      </c>
      <c r="B235" s="473">
        <v>43585</v>
      </c>
      <c r="C235" s="472" t="s">
        <v>2839</v>
      </c>
      <c r="D235" s="14" t="s">
        <v>2919</v>
      </c>
      <c r="E235" s="14">
        <v>205255917</v>
      </c>
      <c r="F235" s="15" t="s">
        <v>1405</v>
      </c>
      <c r="G235" s="14" t="s">
        <v>3100</v>
      </c>
      <c r="H235" s="474">
        <v>36</v>
      </c>
      <c r="I235" s="15" t="s">
        <v>1405</v>
      </c>
      <c r="J235" s="14" t="s">
        <v>2842</v>
      </c>
      <c r="K235" s="475">
        <f t="shared" ref="K235:K241" si="5">L235/H235</f>
        <v>105.16138888888889</v>
      </c>
      <c r="L235" s="476">
        <v>3785.81</v>
      </c>
      <c r="M235" s="477" t="s">
        <v>3101</v>
      </c>
    </row>
    <row r="236" spans="1:13" ht="76.5">
      <c r="A236" s="97">
        <v>227</v>
      </c>
      <c r="B236" s="473">
        <v>43558</v>
      </c>
      <c r="C236" s="472" t="s">
        <v>2839</v>
      </c>
      <c r="D236" s="14" t="s">
        <v>2861</v>
      </c>
      <c r="E236" s="14">
        <v>204873388</v>
      </c>
      <c r="F236" s="15" t="s">
        <v>1405</v>
      </c>
      <c r="G236" s="14" t="s">
        <v>3100</v>
      </c>
      <c r="H236" s="478">
        <v>27</v>
      </c>
      <c r="I236" s="15" t="s">
        <v>1405</v>
      </c>
      <c r="J236" s="14" t="s">
        <v>2842</v>
      </c>
      <c r="K236" s="475">
        <f t="shared" si="5"/>
        <v>30</v>
      </c>
      <c r="L236" s="476">
        <v>810</v>
      </c>
      <c r="M236" s="477" t="s">
        <v>3102</v>
      </c>
    </row>
    <row r="237" spans="1:13" ht="45">
      <c r="A237" s="97">
        <v>228</v>
      </c>
      <c r="B237" s="473">
        <v>43559</v>
      </c>
      <c r="C237" s="472" t="s">
        <v>2839</v>
      </c>
      <c r="D237" s="14" t="s">
        <v>2861</v>
      </c>
      <c r="E237" s="14">
        <v>204873388</v>
      </c>
      <c r="F237" s="15" t="s">
        <v>1405</v>
      </c>
      <c r="G237" s="14" t="s">
        <v>3100</v>
      </c>
      <c r="H237" s="478">
        <v>18</v>
      </c>
      <c r="I237" s="15" t="s">
        <v>1405</v>
      </c>
      <c r="J237" s="14" t="s">
        <v>2842</v>
      </c>
      <c r="K237" s="475">
        <f t="shared" si="5"/>
        <v>30</v>
      </c>
      <c r="L237" s="476">
        <v>540</v>
      </c>
      <c r="M237" s="477" t="s">
        <v>3101</v>
      </c>
    </row>
    <row r="238" spans="1:13" ht="45">
      <c r="A238" s="97">
        <v>229</v>
      </c>
      <c r="B238" s="473">
        <v>43563</v>
      </c>
      <c r="C238" s="472" t="s">
        <v>2839</v>
      </c>
      <c r="D238" s="14" t="s">
        <v>2840</v>
      </c>
      <c r="E238" s="14">
        <v>405182305</v>
      </c>
      <c r="F238" s="15" t="s">
        <v>1405</v>
      </c>
      <c r="G238" s="14" t="s">
        <v>3100</v>
      </c>
      <c r="H238" s="478">
        <v>50.96</v>
      </c>
      <c r="I238" s="15" t="s">
        <v>1405</v>
      </c>
      <c r="J238" s="14" t="s">
        <v>2842</v>
      </c>
      <c r="K238" s="475">
        <f t="shared" si="5"/>
        <v>59.994309262166404</v>
      </c>
      <c r="L238" s="476">
        <v>3057.31</v>
      </c>
      <c r="M238" s="477" t="s">
        <v>3103</v>
      </c>
    </row>
    <row r="239" spans="1:13" ht="90">
      <c r="A239" s="97">
        <v>230</v>
      </c>
      <c r="B239" s="473">
        <v>43585</v>
      </c>
      <c r="C239" s="472" t="s">
        <v>3076</v>
      </c>
      <c r="D239" s="14" t="s">
        <v>3085</v>
      </c>
      <c r="E239" s="14">
        <v>230031195</v>
      </c>
      <c r="F239" s="15" t="s">
        <v>1405</v>
      </c>
      <c r="G239" s="14" t="s">
        <v>3104</v>
      </c>
      <c r="H239" s="478">
        <v>40</v>
      </c>
      <c r="I239" s="15" t="s">
        <v>1405</v>
      </c>
      <c r="J239" s="14" t="s">
        <v>3105</v>
      </c>
      <c r="K239" s="475">
        <f t="shared" si="5"/>
        <v>225</v>
      </c>
      <c r="L239" s="476">
        <v>9000</v>
      </c>
      <c r="M239" s="477" t="s">
        <v>3106</v>
      </c>
    </row>
    <row r="240" spans="1:13" ht="75">
      <c r="A240" s="97">
        <v>231</v>
      </c>
      <c r="B240" s="473">
        <v>43585</v>
      </c>
      <c r="C240" s="472" t="s">
        <v>3076</v>
      </c>
      <c r="D240" s="14" t="s">
        <v>3077</v>
      </c>
      <c r="E240" s="14">
        <v>219995600</v>
      </c>
      <c r="F240" s="15" t="s">
        <v>1405</v>
      </c>
      <c r="G240" s="14" t="s">
        <v>3104</v>
      </c>
      <c r="H240" s="478"/>
      <c r="I240" s="15" t="s">
        <v>1405</v>
      </c>
      <c r="J240" s="14"/>
      <c r="K240" s="475"/>
      <c r="L240" s="476">
        <v>43000</v>
      </c>
      <c r="M240" s="477" t="s">
        <v>3106</v>
      </c>
    </row>
    <row r="241" spans="1:13" ht="51">
      <c r="A241" s="97">
        <v>232</v>
      </c>
      <c r="B241" s="473">
        <v>43585</v>
      </c>
      <c r="C241" s="472" t="s">
        <v>3076</v>
      </c>
      <c r="D241" s="14" t="s">
        <v>3107</v>
      </c>
      <c r="E241" s="14">
        <v>215599323</v>
      </c>
      <c r="F241" s="15" t="s">
        <v>1405</v>
      </c>
      <c r="G241" s="14" t="s">
        <v>3104</v>
      </c>
      <c r="H241" s="478">
        <v>40</v>
      </c>
      <c r="I241" s="15" t="s">
        <v>1405</v>
      </c>
      <c r="J241" s="14" t="s">
        <v>3108</v>
      </c>
      <c r="K241" s="475">
        <f t="shared" si="5"/>
        <v>250</v>
      </c>
      <c r="L241" s="476">
        <v>10000</v>
      </c>
      <c r="M241" s="477" t="s">
        <v>3106</v>
      </c>
    </row>
    <row r="242" spans="1:13" ht="51">
      <c r="A242" s="97">
        <v>233</v>
      </c>
      <c r="B242" s="473">
        <v>43585</v>
      </c>
      <c r="C242" s="472" t="s">
        <v>3076</v>
      </c>
      <c r="D242" s="14" t="s">
        <v>3109</v>
      </c>
      <c r="E242" s="14">
        <v>212678093</v>
      </c>
      <c r="F242" s="15" t="s">
        <v>1405</v>
      </c>
      <c r="G242" s="14" t="s">
        <v>3104</v>
      </c>
      <c r="H242" s="478"/>
      <c r="I242" s="15" t="s">
        <v>1405</v>
      </c>
      <c r="J242" s="14"/>
      <c r="K242" s="475"/>
      <c r="L242" s="476">
        <f>25016-2.67</f>
        <v>25013.33</v>
      </c>
      <c r="M242" s="477" t="s">
        <v>3106</v>
      </c>
    </row>
    <row r="243" spans="1:13" ht="51">
      <c r="A243" s="97">
        <v>234</v>
      </c>
      <c r="B243" s="473">
        <v>43585</v>
      </c>
      <c r="C243" s="472" t="s">
        <v>3076</v>
      </c>
      <c r="D243" s="14" t="s">
        <v>3087</v>
      </c>
      <c r="E243" s="14">
        <v>245414680</v>
      </c>
      <c r="F243" s="15" t="s">
        <v>1405</v>
      </c>
      <c r="G243" s="14" t="s">
        <v>3104</v>
      </c>
      <c r="H243" s="478"/>
      <c r="I243" s="15" t="s">
        <v>1405</v>
      </c>
      <c r="J243" s="14"/>
      <c r="K243" s="475"/>
      <c r="L243" s="476">
        <v>17500</v>
      </c>
      <c r="M243" s="477" t="s">
        <v>3106</v>
      </c>
    </row>
    <row r="244" spans="1:13" ht="51">
      <c r="A244" s="97">
        <v>235</v>
      </c>
      <c r="B244" s="473">
        <v>43585</v>
      </c>
      <c r="C244" s="472" t="s">
        <v>3076</v>
      </c>
      <c r="D244" s="14" t="s">
        <v>3081</v>
      </c>
      <c r="E244" s="14">
        <v>234230178</v>
      </c>
      <c r="F244" s="15" t="s">
        <v>1405</v>
      </c>
      <c r="G244" s="14" t="s">
        <v>3104</v>
      </c>
      <c r="H244" s="478"/>
      <c r="I244" s="15" t="s">
        <v>1405</v>
      </c>
      <c r="J244" s="14"/>
      <c r="K244" s="475"/>
      <c r="L244" s="476">
        <v>15000</v>
      </c>
      <c r="M244" s="477" t="s">
        <v>3106</v>
      </c>
    </row>
    <row r="245" spans="1:13" ht="51">
      <c r="A245" s="97">
        <v>236</v>
      </c>
      <c r="B245" s="473">
        <v>43588</v>
      </c>
      <c r="C245" s="472" t="s">
        <v>3076</v>
      </c>
      <c r="D245" s="14" t="s">
        <v>3110</v>
      </c>
      <c r="E245" s="14">
        <v>202188612</v>
      </c>
      <c r="F245" s="15" t="s">
        <v>1405</v>
      </c>
      <c r="G245" s="14" t="s">
        <v>3104</v>
      </c>
      <c r="H245" s="478"/>
      <c r="I245" s="15" t="s">
        <v>1405</v>
      </c>
      <c r="J245" s="14"/>
      <c r="K245" s="475"/>
      <c r="L245" s="476">
        <f>382029-5319.33</f>
        <v>376709.67</v>
      </c>
      <c r="M245" s="477" t="s">
        <v>3106</v>
      </c>
    </row>
    <row r="246" spans="1:13" ht="127.5">
      <c r="A246" s="97">
        <v>237</v>
      </c>
      <c r="B246" s="473">
        <v>43559</v>
      </c>
      <c r="C246" s="472" t="s">
        <v>347</v>
      </c>
      <c r="D246" s="14" t="s">
        <v>3111</v>
      </c>
      <c r="E246" s="14">
        <v>405176241</v>
      </c>
      <c r="F246" s="15" t="s">
        <v>1405</v>
      </c>
      <c r="G246" s="14" t="s">
        <v>3112</v>
      </c>
      <c r="H246" s="478"/>
      <c r="I246" s="15" t="s">
        <v>1405</v>
      </c>
      <c r="J246" s="14"/>
      <c r="K246" s="475"/>
      <c r="L246" s="476">
        <v>8500</v>
      </c>
      <c r="M246" s="477" t="s">
        <v>3113</v>
      </c>
    </row>
    <row r="247" spans="1:13" ht="76.5">
      <c r="A247" s="97">
        <v>238</v>
      </c>
      <c r="B247" s="473">
        <v>43558</v>
      </c>
      <c r="C247" s="472" t="s">
        <v>2839</v>
      </c>
      <c r="D247" s="14" t="s">
        <v>2919</v>
      </c>
      <c r="E247" s="14">
        <v>205255917</v>
      </c>
      <c r="F247" s="15" t="s">
        <v>1405</v>
      </c>
      <c r="G247" s="14" t="s">
        <v>3114</v>
      </c>
      <c r="H247" s="479">
        <v>18</v>
      </c>
      <c r="I247" s="15" t="s">
        <v>1405</v>
      </c>
      <c r="J247" s="14" t="s">
        <v>2842</v>
      </c>
      <c r="K247" s="475">
        <f>L247/H247</f>
        <v>88.333333333333329</v>
      </c>
      <c r="L247" s="480">
        <v>1590</v>
      </c>
      <c r="M247" s="477" t="s">
        <v>2925</v>
      </c>
    </row>
    <row r="248" spans="1:13" ht="76.5">
      <c r="A248" s="97">
        <v>239</v>
      </c>
      <c r="B248" s="473">
        <v>43558</v>
      </c>
      <c r="C248" s="472" t="s">
        <v>2839</v>
      </c>
      <c r="D248" s="14" t="s">
        <v>2919</v>
      </c>
      <c r="E248" s="14">
        <v>205255917</v>
      </c>
      <c r="F248" s="15" t="s">
        <v>1405</v>
      </c>
      <c r="G248" s="14" t="s">
        <v>3114</v>
      </c>
      <c r="H248" s="479">
        <v>18</v>
      </c>
      <c r="I248" s="15" t="s">
        <v>1405</v>
      </c>
      <c r="J248" s="14" t="s">
        <v>2842</v>
      </c>
      <c r="K248" s="475">
        <f t="shared" ref="K248:K311" si="6">L248/H248</f>
        <v>88.333333333333329</v>
      </c>
      <c r="L248" s="480">
        <v>1590</v>
      </c>
      <c r="M248" s="477" t="s">
        <v>3115</v>
      </c>
    </row>
    <row r="249" spans="1:13" ht="63.75">
      <c r="A249" s="97">
        <v>240</v>
      </c>
      <c r="B249" s="473">
        <v>43558</v>
      </c>
      <c r="C249" s="472" t="s">
        <v>2839</v>
      </c>
      <c r="D249" s="14" t="s">
        <v>2919</v>
      </c>
      <c r="E249" s="14">
        <v>205255917</v>
      </c>
      <c r="F249" s="15" t="s">
        <v>1405</v>
      </c>
      <c r="G249" s="14" t="s">
        <v>3114</v>
      </c>
      <c r="H249" s="479">
        <v>32</v>
      </c>
      <c r="I249" s="15" t="s">
        <v>1405</v>
      </c>
      <c r="J249" s="14" t="s">
        <v>2842</v>
      </c>
      <c r="K249" s="475">
        <f t="shared" si="6"/>
        <v>88.333437500000002</v>
      </c>
      <c r="L249" s="480">
        <v>2826.67</v>
      </c>
      <c r="M249" s="477" t="s">
        <v>2927</v>
      </c>
    </row>
    <row r="250" spans="1:13" ht="45">
      <c r="A250" s="97">
        <v>241</v>
      </c>
      <c r="B250" s="473">
        <v>43558</v>
      </c>
      <c r="C250" s="472" t="s">
        <v>2839</v>
      </c>
      <c r="D250" s="14" t="s">
        <v>2919</v>
      </c>
      <c r="E250" s="14">
        <v>205255917</v>
      </c>
      <c r="F250" s="15" t="s">
        <v>1405</v>
      </c>
      <c r="G250" s="14" t="s">
        <v>3114</v>
      </c>
      <c r="H250" s="479">
        <v>18</v>
      </c>
      <c r="I250" s="15" t="s">
        <v>1405</v>
      </c>
      <c r="J250" s="14" t="s">
        <v>2842</v>
      </c>
      <c r="K250" s="475">
        <f t="shared" si="6"/>
        <v>88.333333333333329</v>
      </c>
      <c r="L250" s="480">
        <v>1590</v>
      </c>
      <c r="M250" s="477" t="s">
        <v>2928</v>
      </c>
    </row>
    <row r="251" spans="1:13" ht="114.75">
      <c r="A251" s="97">
        <v>242</v>
      </c>
      <c r="B251" s="473">
        <v>43558</v>
      </c>
      <c r="C251" s="472" t="s">
        <v>2839</v>
      </c>
      <c r="D251" s="14" t="s">
        <v>2919</v>
      </c>
      <c r="E251" s="14">
        <v>205255917</v>
      </c>
      <c r="F251" s="15" t="s">
        <v>1405</v>
      </c>
      <c r="G251" s="14" t="s">
        <v>3114</v>
      </c>
      <c r="H251" s="479">
        <v>18</v>
      </c>
      <c r="I251" s="15" t="s">
        <v>1405</v>
      </c>
      <c r="J251" s="14" t="s">
        <v>2842</v>
      </c>
      <c r="K251" s="475">
        <f t="shared" si="6"/>
        <v>88.333333333333329</v>
      </c>
      <c r="L251" s="480">
        <v>1590</v>
      </c>
      <c r="M251" s="477" t="s">
        <v>2929</v>
      </c>
    </row>
    <row r="252" spans="1:13" ht="114.75">
      <c r="A252" s="97">
        <v>243</v>
      </c>
      <c r="B252" s="473">
        <v>43558</v>
      </c>
      <c r="C252" s="472" t="s">
        <v>2839</v>
      </c>
      <c r="D252" s="14" t="s">
        <v>2919</v>
      </c>
      <c r="E252" s="14">
        <v>205255917</v>
      </c>
      <c r="F252" s="15" t="s">
        <v>1405</v>
      </c>
      <c r="G252" s="14" t="s">
        <v>3114</v>
      </c>
      <c r="H252" s="479">
        <v>18</v>
      </c>
      <c r="I252" s="15" t="s">
        <v>1405</v>
      </c>
      <c r="J252" s="14" t="s">
        <v>2842</v>
      </c>
      <c r="K252" s="475">
        <f t="shared" si="6"/>
        <v>88.333333333333329</v>
      </c>
      <c r="L252" s="480">
        <v>1590</v>
      </c>
      <c r="M252" s="477" t="s">
        <v>2930</v>
      </c>
    </row>
    <row r="253" spans="1:13" ht="114.75">
      <c r="A253" s="97">
        <v>244</v>
      </c>
      <c r="B253" s="473">
        <v>43558</v>
      </c>
      <c r="C253" s="472" t="s">
        <v>2839</v>
      </c>
      <c r="D253" s="14" t="s">
        <v>2919</v>
      </c>
      <c r="E253" s="14">
        <v>205255917</v>
      </c>
      <c r="F253" s="15" t="s">
        <v>1405</v>
      </c>
      <c r="G253" s="14" t="s">
        <v>3114</v>
      </c>
      <c r="H253" s="479">
        <v>18</v>
      </c>
      <c r="I253" s="15" t="s">
        <v>1405</v>
      </c>
      <c r="J253" s="14" t="s">
        <v>2842</v>
      </c>
      <c r="K253" s="475">
        <f t="shared" si="6"/>
        <v>88.333333333333329</v>
      </c>
      <c r="L253" s="480">
        <v>1590</v>
      </c>
      <c r="M253" s="477" t="s">
        <v>2931</v>
      </c>
    </row>
    <row r="254" spans="1:13" ht="63.75">
      <c r="A254" s="97">
        <v>245</v>
      </c>
      <c r="B254" s="473">
        <v>43558</v>
      </c>
      <c r="C254" s="472" t="s">
        <v>2839</v>
      </c>
      <c r="D254" s="14" t="s">
        <v>2919</v>
      </c>
      <c r="E254" s="14">
        <v>205255917</v>
      </c>
      <c r="F254" s="15" t="s">
        <v>1405</v>
      </c>
      <c r="G254" s="14" t="s">
        <v>3114</v>
      </c>
      <c r="H254" s="479">
        <v>16.239999999999998</v>
      </c>
      <c r="I254" s="15" t="s">
        <v>1405</v>
      </c>
      <c r="J254" s="14" t="s">
        <v>2842</v>
      </c>
      <c r="K254" s="475">
        <f t="shared" si="6"/>
        <v>88.333128078817737</v>
      </c>
      <c r="L254" s="480">
        <v>1434.53</v>
      </c>
      <c r="M254" s="477" t="s">
        <v>3116</v>
      </c>
    </row>
    <row r="255" spans="1:13" ht="76.5">
      <c r="A255" s="97">
        <v>246</v>
      </c>
      <c r="B255" s="473">
        <v>43557</v>
      </c>
      <c r="C255" s="472" t="s">
        <v>2839</v>
      </c>
      <c r="D255" s="14" t="s">
        <v>2919</v>
      </c>
      <c r="E255" s="14">
        <v>205255917</v>
      </c>
      <c r="F255" s="15" t="s">
        <v>1405</v>
      </c>
      <c r="G255" s="14" t="s">
        <v>3114</v>
      </c>
      <c r="H255" s="479">
        <v>27.06</v>
      </c>
      <c r="I255" s="15" t="s">
        <v>1405</v>
      </c>
      <c r="J255" s="14" t="s">
        <v>2842</v>
      </c>
      <c r="K255" s="475">
        <f t="shared" si="6"/>
        <v>99.33259423503327</v>
      </c>
      <c r="L255" s="481">
        <v>2687.94</v>
      </c>
      <c r="M255" s="477" t="s">
        <v>2920</v>
      </c>
    </row>
    <row r="256" spans="1:13" ht="102">
      <c r="A256" s="97">
        <v>247</v>
      </c>
      <c r="B256" s="473">
        <v>43557</v>
      </c>
      <c r="C256" s="472" t="s">
        <v>2839</v>
      </c>
      <c r="D256" s="14" t="s">
        <v>2919</v>
      </c>
      <c r="E256" s="14">
        <v>205255917</v>
      </c>
      <c r="F256" s="15" t="s">
        <v>1405</v>
      </c>
      <c r="G256" s="14" t="s">
        <v>3114</v>
      </c>
      <c r="H256" s="479">
        <v>44</v>
      </c>
      <c r="I256" s="15" t="s">
        <v>1405</v>
      </c>
      <c r="J256" s="14" t="s">
        <v>2842</v>
      </c>
      <c r="K256" s="475">
        <f t="shared" si="6"/>
        <v>99.333409090909086</v>
      </c>
      <c r="L256" s="481">
        <v>4370.67</v>
      </c>
      <c r="M256" s="477" t="s">
        <v>3117</v>
      </c>
    </row>
    <row r="257" spans="1:13" ht="102">
      <c r="A257" s="97">
        <v>248</v>
      </c>
      <c r="B257" s="473">
        <v>43557</v>
      </c>
      <c r="C257" s="472" t="s">
        <v>2839</v>
      </c>
      <c r="D257" s="14" t="s">
        <v>2919</v>
      </c>
      <c r="E257" s="14">
        <v>205255917</v>
      </c>
      <c r="F257" s="15" t="s">
        <v>1405</v>
      </c>
      <c r="G257" s="14" t="s">
        <v>3114</v>
      </c>
      <c r="H257" s="479">
        <v>35</v>
      </c>
      <c r="I257" s="15" t="s">
        <v>1405</v>
      </c>
      <c r="J257" s="14" t="s">
        <v>2842</v>
      </c>
      <c r="K257" s="475">
        <f t="shared" si="6"/>
        <v>99.33342857142857</v>
      </c>
      <c r="L257" s="481">
        <v>3476.67</v>
      </c>
      <c r="M257" s="477" t="s">
        <v>3118</v>
      </c>
    </row>
    <row r="258" spans="1:13" ht="63.75">
      <c r="A258" s="97">
        <v>249</v>
      </c>
      <c r="B258" s="473">
        <v>43557</v>
      </c>
      <c r="C258" s="472" t="s">
        <v>2839</v>
      </c>
      <c r="D258" s="14" t="s">
        <v>2919</v>
      </c>
      <c r="E258" s="14">
        <v>205255917</v>
      </c>
      <c r="F258" s="15" t="s">
        <v>1405</v>
      </c>
      <c r="G258" s="14" t="s">
        <v>3114</v>
      </c>
      <c r="H258" s="482">
        <v>2.3940000000000001</v>
      </c>
      <c r="I258" s="15" t="s">
        <v>1405</v>
      </c>
      <c r="J258" s="14" t="s">
        <v>2842</v>
      </c>
      <c r="K258" s="475">
        <f t="shared" si="6"/>
        <v>168.16207184628234</v>
      </c>
      <c r="L258" s="481">
        <v>402.58</v>
      </c>
      <c r="M258" s="477" t="s">
        <v>2923</v>
      </c>
    </row>
    <row r="259" spans="1:13" ht="45">
      <c r="A259" s="97">
        <v>250</v>
      </c>
      <c r="B259" s="473">
        <v>43557</v>
      </c>
      <c r="C259" s="472" t="s">
        <v>2839</v>
      </c>
      <c r="D259" s="14" t="s">
        <v>2919</v>
      </c>
      <c r="E259" s="14">
        <v>205255917</v>
      </c>
      <c r="F259" s="15" t="s">
        <v>1405</v>
      </c>
      <c r="G259" s="14" t="s">
        <v>3114</v>
      </c>
      <c r="H259" s="482">
        <v>2.3940000000000001</v>
      </c>
      <c r="I259" s="15" t="s">
        <v>1405</v>
      </c>
      <c r="J259" s="14" t="s">
        <v>2842</v>
      </c>
      <c r="K259" s="475">
        <f t="shared" si="6"/>
        <v>168.16207184628234</v>
      </c>
      <c r="L259" s="481">
        <v>402.58</v>
      </c>
      <c r="M259" s="477" t="s">
        <v>3119</v>
      </c>
    </row>
    <row r="260" spans="1:13" ht="63.75">
      <c r="A260" s="97">
        <v>251</v>
      </c>
      <c r="B260" s="473">
        <v>43557</v>
      </c>
      <c r="C260" s="472" t="s">
        <v>2839</v>
      </c>
      <c r="D260" s="14" t="s">
        <v>2861</v>
      </c>
      <c r="E260" s="14">
        <v>204873388</v>
      </c>
      <c r="F260" s="15" t="s">
        <v>1405</v>
      </c>
      <c r="G260" s="14" t="s">
        <v>3114</v>
      </c>
      <c r="H260" s="483">
        <v>4.165</v>
      </c>
      <c r="I260" s="15" t="s">
        <v>1405</v>
      </c>
      <c r="J260" s="14" t="s">
        <v>2842</v>
      </c>
      <c r="K260" s="475">
        <f t="shared" si="6"/>
        <v>220.08883553421367</v>
      </c>
      <c r="L260" s="476">
        <v>916.67</v>
      </c>
      <c r="M260" s="477" t="s">
        <v>3120</v>
      </c>
    </row>
    <row r="261" spans="1:13" ht="45">
      <c r="A261" s="97">
        <v>252</v>
      </c>
      <c r="B261" s="473">
        <v>43557</v>
      </c>
      <c r="C261" s="472" t="s">
        <v>2839</v>
      </c>
      <c r="D261" s="14" t="s">
        <v>2861</v>
      </c>
      <c r="E261" s="14">
        <v>204873388</v>
      </c>
      <c r="F261" s="15" t="s">
        <v>1405</v>
      </c>
      <c r="G261" s="14" t="s">
        <v>3114</v>
      </c>
      <c r="H261" s="483">
        <v>4.165</v>
      </c>
      <c r="I261" s="15" t="s">
        <v>1405</v>
      </c>
      <c r="J261" s="14" t="s">
        <v>2842</v>
      </c>
      <c r="K261" s="475">
        <f t="shared" si="6"/>
        <v>220.08883553421367</v>
      </c>
      <c r="L261" s="476">
        <v>916.67</v>
      </c>
      <c r="M261" s="477" t="s">
        <v>2900</v>
      </c>
    </row>
    <row r="262" spans="1:13" ht="63.75">
      <c r="A262" s="97">
        <v>253</v>
      </c>
      <c r="B262" s="473">
        <v>43557</v>
      </c>
      <c r="C262" s="472" t="s">
        <v>2839</v>
      </c>
      <c r="D262" s="14" t="s">
        <v>2861</v>
      </c>
      <c r="E262" s="14">
        <v>204873388</v>
      </c>
      <c r="F262" s="15" t="s">
        <v>1405</v>
      </c>
      <c r="G262" s="14" t="s">
        <v>3114</v>
      </c>
      <c r="H262" s="483">
        <v>4.165</v>
      </c>
      <c r="I262" s="15" t="s">
        <v>1405</v>
      </c>
      <c r="J262" s="14" t="s">
        <v>2842</v>
      </c>
      <c r="K262" s="475">
        <f t="shared" si="6"/>
        <v>220.08883553421367</v>
      </c>
      <c r="L262" s="476">
        <v>916.67</v>
      </c>
      <c r="M262" s="477" t="s">
        <v>3121</v>
      </c>
    </row>
    <row r="263" spans="1:13" ht="51">
      <c r="A263" s="97">
        <v>254</v>
      </c>
      <c r="B263" s="473">
        <v>43557</v>
      </c>
      <c r="C263" s="472" t="s">
        <v>2839</v>
      </c>
      <c r="D263" s="14" t="s">
        <v>2861</v>
      </c>
      <c r="E263" s="14">
        <v>204873388</v>
      </c>
      <c r="F263" s="15" t="s">
        <v>1405</v>
      </c>
      <c r="G263" s="14" t="s">
        <v>3114</v>
      </c>
      <c r="H263" s="483">
        <v>4.165</v>
      </c>
      <c r="I263" s="15" t="s">
        <v>1405</v>
      </c>
      <c r="J263" s="14" t="s">
        <v>2842</v>
      </c>
      <c r="K263" s="475">
        <f t="shared" si="6"/>
        <v>220.08883553421367</v>
      </c>
      <c r="L263" s="476">
        <v>916.67</v>
      </c>
      <c r="M263" s="477" t="s">
        <v>3122</v>
      </c>
    </row>
    <row r="264" spans="1:13" ht="63.75">
      <c r="A264" s="97">
        <v>255</v>
      </c>
      <c r="B264" s="473">
        <v>43557</v>
      </c>
      <c r="C264" s="472" t="s">
        <v>2839</v>
      </c>
      <c r="D264" s="14" t="s">
        <v>2861</v>
      </c>
      <c r="E264" s="14">
        <v>204873388</v>
      </c>
      <c r="F264" s="15" t="s">
        <v>1405</v>
      </c>
      <c r="G264" s="14" t="s">
        <v>3114</v>
      </c>
      <c r="H264" s="483">
        <v>4.165</v>
      </c>
      <c r="I264" s="15" t="s">
        <v>1405</v>
      </c>
      <c r="J264" s="14" t="s">
        <v>2842</v>
      </c>
      <c r="K264" s="475">
        <f t="shared" si="6"/>
        <v>220.08883553421367</v>
      </c>
      <c r="L264" s="476">
        <v>916.67</v>
      </c>
      <c r="M264" s="477" t="s">
        <v>3123</v>
      </c>
    </row>
    <row r="265" spans="1:13" ht="51">
      <c r="A265" s="97">
        <v>256</v>
      </c>
      <c r="B265" s="473">
        <v>43557</v>
      </c>
      <c r="C265" s="472" t="s">
        <v>2839</v>
      </c>
      <c r="D265" s="14" t="s">
        <v>2861</v>
      </c>
      <c r="E265" s="14">
        <v>204873388</v>
      </c>
      <c r="F265" s="15" t="s">
        <v>1405</v>
      </c>
      <c r="G265" s="14" t="s">
        <v>3114</v>
      </c>
      <c r="H265" s="483">
        <v>4.165</v>
      </c>
      <c r="I265" s="15" t="s">
        <v>1405</v>
      </c>
      <c r="J265" s="14" t="s">
        <v>2842</v>
      </c>
      <c r="K265" s="475">
        <f t="shared" si="6"/>
        <v>220.08883553421367</v>
      </c>
      <c r="L265" s="476">
        <v>916.67</v>
      </c>
      <c r="M265" s="477" t="s">
        <v>3124</v>
      </c>
    </row>
    <row r="266" spans="1:13" ht="63.75">
      <c r="A266" s="97">
        <v>257</v>
      </c>
      <c r="B266" s="473">
        <v>43557</v>
      </c>
      <c r="C266" s="472" t="s">
        <v>2839</v>
      </c>
      <c r="D266" s="14" t="s">
        <v>2861</v>
      </c>
      <c r="E266" s="14">
        <v>204873388</v>
      </c>
      <c r="F266" s="15" t="s">
        <v>1405</v>
      </c>
      <c r="G266" s="14" t="s">
        <v>3114</v>
      </c>
      <c r="H266" s="483">
        <v>4.165</v>
      </c>
      <c r="I266" s="15" t="s">
        <v>1405</v>
      </c>
      <c r="J266" s="14" t="s">
        <v>2842</v>
      </c>
      <c r="K266" s="475">
        <f t="shared" si="6"/>
        <v>220.08883553421367</v>
      </c>
      <c r="L266" s="476">
        <v>916.67</v>
      </c>
      <c r="M266" s="477" t="s">
        <v>3125</v>
      </c>
    </row>
    <row r="267" spans="1:13" ht="45">
      <c r="A267" s="97">
        <v>258</v>
      </c>
      <c r="B267" s="473">
        <v>43557</v>
      </c>
      <c r="C267" s="472" t="s">
        <v>2839</v>
      </c>
      <c r="D267" s="14" t="s">
        <v>2861</v>
      </c>
      <c r="E267" s="14">
        <v>204873388</v>
      </c>
      <c r="F267" s="15" t="s">
        <v>1405</v>
      </c>
      <c r="G267" s="14" t="s">
        <v>3114</v>
      </c>
      <c r="H267" s="483">
        <v>4.165</v>
      </c>
      <c r="I267" s="15" t="s">
        <v>1405</v>
      </c>
      <c r="J267" s="14" t="s">
        <v>2842</v>
      </c>
      <c r="K267" s="475">
        <f t="shared" si="6"/>
        <v>220.08883553421367</v>
      </c>
      <c r="L267" s="476">
        <v>916.67</v>
      </c>
      <c r="M267" s="477" t="s">
        <v>3126</v>
      </c>
    </row>
    <row r="268" spans="1:13" ht="76.5">
      <c r="A268" s="97">
        <v>259</v>
      </c>
      <c r="B268" s="473">
        <v>43557</v>
      </c>
      <c r="C268" s="472" t="s">
        <v>2839</v>
      </c>
      <c r="D268" s="14" t="s">
        <v>2861</v>
      </c>
      <c r="E268" s="14">
        <v>204873388</v>
      </c>
      <c r="F268" s="15" t="s">
        <v>1405</v>
      </c>
      <c r="G268" s="14" t="s">
        <v>3114</v>
      </c>
      <c r="H268" s="483">
        <v>4.165</v>
      </c>
      <c r="I268" s="15" t="s">
        <v>1405</v>
      </c>
      <c r="J268" s="14" t="s">
        <v>2842</v>
      </c>
      <c r="K268" s="475">
        <f t="shared" si="6"/>
        <v>220.08883553421367</v>
      </c>
      <c r="L268" s="476">
        <v>916.67</v>
      </c>
      <c r="M268" s="477" t="s">
        <v>3127</v>
      </c>
    </row>
    <row r="269" spans="1:13" ht="76.5">
      <c r="A269" s="97">
        <v>260</v>
      </c>
      <c r="B269" s="473">
        <v>43557</v>
      </c>
      <c r="C269" s="472" t="s">
        <v>2839</v>
      </c>
      <c r="D269" s="14" t="s">
        <v>2861</v>
      </c>
      <c r="E269" s="14">
        <v>204873388</v>
      </c>
      <c r="F269" s="15" t="s">
        <v>1405</v>
      </c>
      <c r="G269" s="14" t="s">
        <v>3114</v>
      </c>
      <c r="H269" s="483">
        <v>4.165</v>
      </c>
      <c r="I269" s="15" t="s">
        <v>1405</v>
      </c>
      <c r="J269" s="14" t="s">
        <v>2842</v>
      </c>
      <c r="K269" s="475">
        <f t="shared" si="6"/>
        <v>220.08883553421367</v>
      </c>
      <c r="L269" s="476">
        <v>916.67</v>
      </c>
      <c r="M269" s="477" t="s">
        <v>3128</v>
      </c>
    </row>
    <row r="270" spans="1:13" ht="51">
      <c r="A270" s="97">
        <v>261</v>
      </c>
      <c r="B270" s="473">
        <v>43557</v>
      </c>
      <c r="C270" s="472" t="s">
        <v>2839</v>
      </c>
      <c r="D270" s="14" t="s">
        <v>2861</v>
      </c>
      <c r="E270" s="14">
        <v>204873388</v>
      </c>
      <c r="F270" s="15" t="s">
        <v>1405</v>
      </c>
      <c r="G270" s="14" t="s">
        <v>3114</v>
      </c>
      <c r="H270" s="483">
        <v>4.165</v>
      </c>
      <c r="I270" s="15" t="s">
        <v>1405</v>
      </c>
      <c r="J270" s="14" t="s">
        <v>2842</v>
      </c>
      <c r="K270" s="475">
        <f t="shared" si="6"/>
        <v>220.08883553421367</v>
      </c>
      <c r="L270" s="476">
        <v>916.67</v>
      </c>
      <c r="M270" s="477" t="s">
        <v>3129</v>
      </c>
    </row>
    <row r="271" spans="1:13" ht="51">
      <c r="A271" s="97">
        <v>262</v>
      </c>
      <c r="B271" s="473">
        <v>43557</v>
      </c>
      <c r="C271" s="472" t="s">
        <v>2839</v>
      </c>
      <c r="D271" s="14" t="s">
        <v>2861</v>
      </c>
      <c r="E271" s="14">
        <v>204873388</v>
      </c>
      <c r="F271" s="15" t="s">
        <v>1405</v>
      </c>
      <c r="G271" s="14" t="s">
        <v>3114</v>
      </c>
      <c r="H271" s="483">
        <v>4.165</v>
      </c>
      <c r="I271" s="15" t="s">
        <v>1405</v>
      </c>
      <c r="J271" s="14" t="s">
        <v>2842</v>
      </c>
      <c r="K271" s="475">
        <f t="shared" si="6"/>
        <v>220.08883553421367</v>
      </c>
      <c r="L271" s="476">
        <v>916.67</v>
      </c>
      <c r="M271" s="477" t="s">
        <v>3130</v>
      </c>
    </row>
    <row r="272" spans="1:13" ht="45">
      <c r="A272" s="97">
        <v>263</v>
      </c>
      <c r="B272" s="473">
        <v>43557</v>
      </c>
      <c r="C272" s="472" t="s">
        <v>2839</v>
      </c>
      <c r="D272" s="14" t="s">
        <v>2861</v>
      </c>
      <c r="E272" s="14">
        <v>204873388</v>
      </c>
      <c r="F272" s="15" t="s">
        <v>1405</v>
      </c>
      <c r="G272" s="14" t="s">
        <v>3114</v>
      </c>
      <c r="H272" s="483">
        <v>4.165</v>
      </c>
      <c r="I272" s="15" t="s">
        <v>1405</v>
      </c>
      <c r="J272" s="14" t="s">
        <v>2842</v>
      </c>
      <c r="K272" s="475">
        <f t="shared" si="6"/>
        <v>220.08883553421367</v>
      </c>
      <c r="L272" s="476">
        <v>916.67</v>
      </c>
      <c r="M272" s="477" t="s">
        <v>3131</v>
      </c>
    </row>
    <row r="273" spans="1:13" ht="51">
      <c r="A273" s="97">
        <v>264</v>
      </c>
      <c r="B273" s="473">
        <v>43557</v>
      </c>
      <c r="C273" s="472" t="s">
        <v>2839</v>
      </c>
      <c r="D273" s="14" t="s">
        <v>2861</v>
      </c>
      <c r="E273" s="14">
        <v>204873388</v>
      </c>
      <c r="F273" s="15" t="s">
        <v>1405</v>
      </c>
      <c r="G273" s="14" t="s">
        <v>3114</v>
      </c>
      <c r="H273" s="483">
        <v>4.165</v>
      </c>
      <c r="I273" s="15" t="s">
        <v>1405</v>
      </c>
      <c r="J273" s="14" t="s">
        <v>2842</v>
      </c>
      <c r="K273" s="475">
        <f t="shared" si="6"/>
        <v>220.08883553421367</v>
      </c>
      <c r="L273" s="476">
        <v>916.67</v>
      </c>
      <c r="M273" s="477" t="s">
        <v>3132</v>
      </c>
    </row>
    <row r="274" spans="1:13" ht="51">
      <c r="A274" s="97">
        <v>265</v>
      </c>
      <c r="B274" s="473">
        <v>43557</v>
      </c>
      <c r="C274" s="472" t="s">
        <v>2839</v>
      </c>
      <c r="D274" s="14" t="s">
        <v>2861</v>
      </c>
      <c r="E274" s="14">
        <v>204873388</v>
      </c>
      <c r="F274" s="15" t="s">
        <v>1405</v>
      </c>
      <c r="G274" s="14" t="s">
        <v>3114</v>
      </c>
      <c r="H274" s="483">
        <v>4.165</v>
      </c>
      <c r="I274" s="15" t="s">
        <v>1405</v>
      </c>
      <c r="J274" s="14" t="s">
        <v>2842</v>
      </c>
      <c r="K274" s="475">
        <f t="shared" si="6"/>
        <v>220.08883553421367</v>
      </c>
      <c r="L274" s="476">
        <v>916.67</v>
      </c>
      <c r="M274" s="477" t="s">
        <v>3133</v>
      </c>
    </row>
    <row r="275" spans="1:13" ht="63.75">
      <c r="A275" s="97">
        <v>266</v>
      </c>
      <c r="B275" s="473">
        <v>43557</v>
      </c>
      <c r="C275" s="472" t="s">
        <v>2839</v>
      </c>
      <c r="D275" s="14" t="s">
        <v>2861</v>
      </c>
      <c r="E275" s="14">
        <v>204873388</v>
      </c>
      <c r="F275" s="15" t="s">
        <v>1405</v>
      </c>
      <c r="G275" s="14" t="s">
        <v>3114</v>
      </c>
      <c r="H275" s="483">
        <v>4.165</v>
      </c>
      <c r="I275" s="15" t="s">
        <v>1405</v>
      </c>
      <c r="J275" s="14" t="s">
        <v>2842</v>
      </c>
      <c r="K275" s="475">
        <f t="shared" si="6"/>
        <v>220.08883553421367</v>
      </c>
      <c r="L275" s="476">
        <v>916.67</v>
      </c>
      <c r="M275" s="477" t="s">
        <v>3134</v>
      </c>
    </row>
    <row r="276" spans="1:13" ht="76.5">
      <c r="A276" s="97">
        <v>267</v>
      </c>
      <c r="B276" s="473">
        <v>43557</v>
      </c>
      <c r="C276" s="472" t="s">
        <v>2839</v>
      </c>
      <c r="D276" s="14" t="s">
        <v>2861</v>
      </c>
      <c r="E276" s="14">
        <v>204873388</v>
      </c>
      <c r="F276" s="15" t="s">
        <v>1405</v>
      </c>
      <c r="G276" s="14" t="s">
        <v>3114</v>
      </c>
      <c r="H276" s="484">
        <v>24.48</v>
      </c>
      <c r="I276" s="15" t="s">
        <v>1405</v>
      </c>
      <c r="J276" s="14" t="s">
        <v>2842</v>
      </c>
      <c r="K276" s="475">
        <f t="shared" si="6"/>
        <v>838.77995642701535</v>
      </c>
      <c r="L276" s="485">
        <v>20533.333333333336</v>
      </c>
      <c r="M276" s="477" t="s">
        <v>3135</v>
      </c>
    </row>
    <row r="277" spans="1:13" ht="51">
      <c r="A277" s="97">
        <v>268</v>
      </c>
      <c r="B277" s="473">
        <v>43557</v>
      </c>
      <c r="C277" s="472" t="s">
        <v>2839</v>
      </c>
      <c r="D277" s="14" t="s">
        <v>2861</v>
      </c>
      <c r="E277" s="14">
        <v>204873388</v>
      </c>
      <c r="F277" s="15" t="s">
        <v>1405</v>
      </c>
      <c r="G277" s="14" t="s">
        <v>3114</v>
      </c>
      <c r="H277" s="484">
        <v>25.248000000000001</v>
      </c>
      <c r="I277" s="15" t="s">
        <v>1405</v>
      </c>
      <c r="J277" s="14" t="s">
        <v>2842</v>
      </c>
      <c r="K277" s="475">
        <f t="shared" si="6"/>
        <v>232.36163920574566</v>
      </c>
      <c r="L277" s="485">
        <v>5866.666666666667</v>
      </c>
      <c r="M277" s="477" t="s">
        <v>3136</v>
      </c>
    </row>
    <row r="278" spans="1:13" ht="76.5">
      <c r="A278" s="97">
        <v>269</v>
      </c>
      <c r="B278" s="473">
        <v>43557</v>
      </c>
      <c r="C278" s="472" t="s">
        <v>2839</v>
      </c>
      <c r="D278" s="14" t="s">
        <v>2861</v>
      </c>
      <c r="E278" s="14">
        <v>204873388</v>
      </c>
      <c r="F278" s="15" t="s">
        <v>1405</v>
      </c>
      <c r="G278" s="14" t="s">
        <v>3114</v>
      </c>
      <c r="H278" s="484">
        <v>27.792000000000002</v>
      </c>
      <c r="I278" s="15" t="s">
        <v>1405</v>
      </c>
      <c r="J278" s="14" t="s">
        <v>2842</v>
      </c>
      <c r="K278" s="475">
        <f t="shared" si="6"/>
        <v>844.36768374592214</v>
      </c>
      <c r="L278" s="485">
        <v>23466.666666666668</v>
      </c>
      <c r="M278" s="477" t="s">
        <v>3137</v>
      </c>
    </row>
    <row r="279" spans="1:13" ht="51">
      <c r="A279" s="97">
        <v>270</v>
      </c>
      <c r="B279" s="473">
        <v>43557</v>
      </c>
      <c r="C279" s="472" t="s">
        <v>2839</v>
      </c>
      <c r="D279" s="14" t="s">
        <v>2861</v>
      </c>
      <c r="E279" s="14">
        <v>204873388</v>
      </c>
      <c r="F279" s="15" t="s">
        <v>1405</v>
      </c>
      <c r="G279" s="14" t="s">
        <v>3114</v>
      </c>
      <c r="H279" s="484">
        <v>25.248000000000001</v>
      </c>
      <c r="I279" s="15" t="s">
        <v>1405</v>
      </c>
      <c r="J279" s="14" t="s">
        <v>2842</v>
      </c>
      <c r="K279" s="475">
        <f t="shared" si="6"/>
        <v>290.45204900718204</v>
      </c>
      <c r="L279" s="485">
        <v>7333.3333333333321</v>
      </c>
      <c r="M279" s="477" t="s">
        <v>3138</v>
      </c>
    </row>
    <row r="280" spans="1:13" ht="76.5">
      <c r="A280" s="97">
        <v>271</v>
      </c>
      <c r="B280" s="473">
        <v>43557</v>
      </c>
      <c r="C280" s="472" t="s">
        <v>3139</v>
      </c>
      <c r="D280" s="14" t="s">
        <v>2861</v>
      </c>
      <c r="E280" s="14">
        <v>204873388</v>
      </c>
      <c r="F280" s="15" t="s">
        <v>1405</v>
      </c>
      <c r="G280" s="14" t="s">
        <v>3114</v>
      </c>
      <c r="H280" s="486">
        <v>18</v>
      </c>
      <c r="I280" s="15" t="s">
        <v>1405</v>
      </c>
      <c r="J280" s="14" t="s">
        <v>2842</v>
      </c>
      <c r="K280" s="475">
        <f t="shared" si="6"/>
        <v>99.333333333333329</v>
      </c>
      <c r="L280" s="487">
        <v>1788</v>
      </c>
      <c r="M280" s="477" t="s">
        <v>3140</v>
      </c>
    </row>
    <row r="281" spans="1:13" ht="102">
      <c r="A281" s="97">
        <v>272</v>
      </c>
      <c r="B281" s="473">
        <v>43557</v>
      </c>
      <c r="C281" s="472" t="s">
        <v>3139</v>
      </c>
      <c r="D281" s="14" t="s">
        <v>2861</v>
      </c>
      <c r="E281" s="14">
        <v>204873388</v>
      </c>
      <c r="F281" s="15" t="s">
        <v>1405</v>
      </c>
      <c r="G281" s="14" t="s">
        <v>3114</v>
      </c>
      <c r="H281" s="486">
        <v>2.3748999999999998</v>
      </c>
      <c r="I281" s="15" t="s">
        <v>1405</v>
      </c>
      <c r="J281" s="14" t="s">
        <v>2842</v>
      </c>
      <c r="K281" s="475">
        <f t="shared" si="6"/>
        <v>169.3924656476764</v>
      </c>
      <c r="L281" s="487">
        <v>402.29016666666666</v>
      </c>
      <c r="M281" s="477" t="s">
        <v>2865</v>
      </c>
    </row>
    <row r="282" spans="1:13" ht="102">
      <c r="A282" s="97">
        <v>273</v>
      </c>
      <c r="B282" s="473">
        <v>43557</v>
      </c>
      <c r="C282" s="472" t="s">
        <v>3139</v>
      </c>
      <c r="D282" s="14" t="s">
        <v>2861</v>
      </c>
      <c r="E282" s="14">
        <v>204873388</v>
      </c>
      <c r="F282" s="15" t="s">
        <v>1405</v>
      </c>
      <c r="G282" s="14" t="s">
        <v>3114</v>
      </c>
      <c r="H282" s="486">
        <v>2.3748999999999998</v>
      </c>
      <c r="I282" s="15" t="s">
        <v>1405</v>
      </c>
      <c r="J282" s="14" t="s">
        <v>2842</v>
      </c>
      <c r="K282" s="475">
        <f t="shared" si="6"/>
        <v>169.3924656476764</v>
      </c>
      <c r="L282" s="487">
        <v>402.29016666666666</v>
      </c>
      <c r="M282" s="477" t="s">
        <v>2865</v>
      </c>
    </row>
    <row r="283" spans="1:13" ht="102">
      <c r="A283" s="97">
        <v>274</v>
      </c>
      <c r="B283" s="473">
        <v>43557</v>
      </c>
      <c r="C283" s="472" t="s">
        <v>3139</v>
      </c>
      <c r="D283" s="14" t="s">
        <v>2861</v>
      </c>
      <c r="E283" s="14">
        <v>204873388</v>
      </c>
      <c r="F283" s="15" t="s">
        <v>1405</v>
      </c>
      <c r="G283" s="14" t="s">
        <v>3114</v>
      </c>
      <c r="H283" s="488">
        <v>2.3748999999999998</v>
      </c>
      <c r="I283" s="15" t="s">
        <v>1405</v>
      </c>
      <c r="J283" s="14" t="s">
        <v>2842</v>
      </c>
      <c r="K283" s="475">
        <f t="shared" si="6"/>
        <v>169.3924656476764</v>
      </c>
      <c r="L283" s="487">
        <v>402.29016666666666</v>
      </c>
      <c r="M283" s="477" t="s">
        <v>2867</v>
      </c>
    </row>
    <row r="284" spans="1:13" ht="102">
      <c r="A284" s="97">
        <v>275</v>
      </c>
      <c r="B284" s="473">
        <v>43557</v>
      </c>
      <c r="C284" s="472" t="s">
        <v>3139</v>
      </c>
      <c r="D284" s="14" t="s">
        <v>2861</v>
      </c>
      <c r="E284" s="14">
        <v>204873388</v>
      </c>
      <c r="F284" s="15" t="s">
        <v>1405</v>
      </c>
      <c r="G284" s="14" t="s">
        <v>3114</v>
      </c>
      <c r="H284" s="486">
        <v>2.3748999999999998</v>
      </c>
      <c r="I284" s="15" t="s">
        <v>1405</v>
      </c>
      <c r="J284" s="14" t="s">
        <v>2842</v>
      </c>
      <c r="K284" s="475">
        <f t="shared" si="6"/>
        <v>169.3924656476764</v>
      </c>
      <c r="L284" s="487">
        <v>402.29016666666666</v>
      </c>
      <c r="M284" s="477" t="s">
        <v>2867</v>
      </c>
    </row>
    <row r="285" spans="1:13" ht="102">
      <c r="A285" s="97">
        <v>276</v>
      </c>
      <c r="B285" s="473">
        <v>43557</v>
      </c>
      <c r="C285" s="472" t="s">
        <v>3139</v>
      </c>
      <c r="D285" s="14" t="s">
        <v>2861</v>
      </c>
      <c r="E285" s="14">
        <v>204873388</v>
      </c>
      <c r="F285" s="15" t="s">
        <v>1405</v>
      </c>
      <c r="G285" s="14" t="s">
        <v>3114</v>
      </c>
      <c r="H285" s="486">
        <v>2.3748999999999998</v>
      </c>
      <c r="I285" s="15" t="s">
        <v>1405</v>
      </c>
      <c r="J285" s="14" t="s">
        <v>2842</v>
      </c>
      <c r="K285" s="475">
        <f t="shared" si="6"/>
        <v>169.3924656476764</v>
      </c>
      <c r="L285" s="487">
        <v>402.29016666666666</v>
      </c>
      <c r="M285" s="477" t="s">
        <v>3141</v>
      </c>
    </row>
    <row r="286" spans="1:13" ht="102">
      <c r="A286" s="97">
        <v>277</v>
      </c>
      <c r="B286" s="473">
        <v>43557</v>
      </c>
      <c r="C286" s="472" t="s">
        <v>3139</v>
      </c>
      <c r="D286" s="14" t="s">
        <v>2861</v>
      </c>
      <c r="E286" s="14">
        <v>204873388</v>
      </c>
      <c r="F286" s="15" t="s">
        <v>1405</v>
      </c>
      <c r="G286" s="14" t="s">
        <v>3114</v>
      </c>
      <c r="H286" s="486">
        <v>2.3748999999999998</v>
      </c>
      <c r="I286" s="15" t="s">
        <v>1405</v>
      </c>
      <c r="J286" s="14" t="s">
        <v>2842</v>
      </c>
      <c r="K286" s="475">
        <f t="shared" si="6"/>
        <v>169.3924656476764</v>
      </c>
      <c r="L286" s="487">
        <v>402.29016666666666</v>
      </c>
      <c r="M286" s="477" t="s">
        <v>3141</v>
      </c>
    </row>
    <row r="287" spans="1:13" ht="102">
      <c r="A287" s="97">
        <v>278</v>
      </c>
      <c r="B287" s="473">
        <v>43557</v>
      </c>
      <c r="C287" s="472" t="s">
        <v>3139</v>
      </c>
      <c r="D287" s="14" t="s">
        <v>2861</v>
      </c>
      <c r="E287" s="14">
        <v>204873388</v>
      </c>
      <c r="F287" s="15" t="s">
        <v>1405</v>
      </c>
      <c r="G287" s="14" t="s">
        <v>3114</v>
      </c>
      <c r="H287" s="486">
        <v>2.3748999999999998</v>
      </c>
      <c r="I287" s="15" t="s">
        <v>1405</v>
      </c>
      <c r="J287" s="14" t="s">
        <v>2842</v>
      </c>
      <c r="K287" s="475">
        <f t="shared" si="6"/>
        <v>169.3924656476764</v>
      </c>
      <c r="L287" s="487">
        <v>402.29016666666666</v>
      </c>
      <c r="M287" s="477" t="s">
        <v>2869</v>
      </c>
    </row>
    <row r="288" spans="1:13" ht="102">
      <c r="A288" s="97">
        <v>279</v>
      </c>
      <c r="B288" s="473">
        <v>43557</v>
      </c>
      <c r="C288" s="472" t="s">
        <v>3139</v>
      </c>
      <c r="D288" s="14" t="s">
        <v>2861</v>
      </c>
      <c r="E288" s="14">
        <v>204873388</v>
      </c>
      <c r="F288" s="15" t="s">
        <v>1405</v>
      </c>
      <c r="G288" s="14" t="s">
        <v>3114</v>
      </c>
      <c r="H288" s="486">
        <v>2.3748999999999998</v>
      </c>
      <c r="I288" s="15" t="s">
        <v>1405</v>
      </c>
      <c r="J288" s="14" t="s">
        <v>2842</v>
      </c>
      <c r="K288" s="475">
        <f t="shared" si="6"/>
        <v>169.3924656476764</v>
      </c>
      <c r="L288" s="487">
        <v>402.29016666666666</v>
      </c>
      <c r="M288" s="477" t="s">
        <v>2869</v>
      </c>
    </row>
    <row r="289" spans="1:13" ht="63.75">
      <c r="A289" s="97">
        <v>280</v>
      </c>
      <c r="B289" s="473">
        <v>43557</v>
      </c>
      <c r="C289" s="472" t="s">
        <v>3139</v>
      </c>
      <c r="D289" s="14" t="s">
        <v>2861</v>
      </c>
      <c r="E289" s="14">
        <v>204873388</v>
      </c>
      <c r="F289" s="15" t="s">
        <v>1405</v>
      </c>
      <c r="G289" s="14" t="s">
        <v>3114</v>
      </c>
      <c r="H289" s="486">
        <v>1.9550000000000001</v>
      </c>
      <c r="I289" s="15" t="s">
        <v>1405</v>
      </c>
      <c r="J289" s="14" t="s">
        <v>2842</v>
      </c>
      <c r="K289" s="475">
        <f t="shared" si="6"/>
        <v>202.55328218243818</v>
      </c>
      <c r="L289" s="487">
        <v>395.99166666666667</v>
      </c>
      <c r="M289" s="477" t="s">
        <v>2871</v>
      </c>
    </row>
    <row r="290" spans="1:13" ht="63.75">
      <c r="A290" s="97">
        <v>281</v>
      </c>
      <c r="B290" s="473">
        <v>43557</v>
      </c>
      <c r="C290" s="472" t="s">
        <v>3139</v>
      </c>
      <c r="D290" s="14" t="s">
        <v>2861</v>
      </c>
      <c r="E290" s="14">
        <v>204873388</v>
      </c>
      <c r="F290" s="15" t="s">
        <v>1405</v>
      </c>
      <c r="G290" s="14" t="s">
        <v>3114</v>
      </c>
      <c r="H290" s="486">
        <v>1.9550000000000001</v>
      </c>
      <c r="I290" s="15" t="s">
        <v>1405</v>
      </c>
      <c r="J290" s="14" t="s">
        <v>2842</v>
      </c>
      <c r="K290" s="475">
        <f t="shared" si="6"/>
        <v>202.55328218243818</v>
      </c>
      <c r="L290" s="487">
        <v>395.99166666666667</v>
      </c>
      <c r="M290" s="477" t="s">
        <v>2871</v>
      </c>
    </row>
    <row r="291" spans="1:13" ht="63.75">
      <c r="A291" s="97">
        <v>282</v>
      </c>
      <c r="B291" s="473">
        <v>43557</v>
      </c>
      <c r="C291" s="472" t="s">
        <v>3139</v>
      </c>
      <c r="D291" s="14" t="s">
        <v>2861</v>
      </c>
      <c r="E291" s="14">
        <v>204873388</v>
      </c>
      <c r="F291" s="15" t="s">
        <v>1405</v>
      </c>
      <c r="G291" s="14" t="s">
        <v>3114</v>
      </c>
      <c r="H291" s="486">
        <v>1.76</v>
      </c>
      <c r="I291" s="15" t="s">
        <v>1405</v>
      </c>
      <c r="J291" s="14" t="s">
        <v>2842</v>
      </c>
      <c r="K291" s="475">
        <f t="shared" si="6"/>
        <v>223.33333333333334</v>
      </c>
      <c r="L291" s="487">
        <v>393.06666666666666</v>
      </c>
      <c r="M291" s="477" t="s">
        <v>3142</v>
      </c>
    </row>
    <row r="292" spans="1:13" ht="63.75">
      <c r="A292" s="97">
        <v>283</v>
      </c>
      <c r="B292" s="473">
        <v>43557</v>
      </c>
      <c r="C292" s="472" t="s">
        <v>3139</v>
      </c>
      <c r="D292" s="14" t="s">
        <v>2861</v>
      </c>
      <c r="E292" s="14">
        <v>204873388</v>
      </c>
      <c r="F292" s="15" t="s">
        <v>1405</v>
      </c>
      <c r="G292" s="14" t="s">
        <v>3114</v>
      </c>
      <c r="H292" s="486">
        <v>1.76</v>
      </c>
      <c r="I292" s="15" t="s">
        <v>1405</v>
      </c>
      <c r="J292" s="14" t="s">
        <v>2842</v>
      </c>
      <c r="K292" s="475">
        <f t="shared" si="6"/>
        <v>223.33333333333334</v>
      </c>
      <c r="L292" s="487">
        <v>393.06666666666666</v>
      </c>
      <c r="M292" s="477" t="s">
        <v>3142</v>
      </c>
    </row>
    <row r="293" spans="1:13" ht="89.25">
      <c r="A293" s="97">
        <v>284</v>
      </c>
      <c r="B293" s="473">
        <v>43558</v>
      </c>
      <c r="C293" s="472" t="s">
        <v>2839</v>
      </c>
      <c r="D293" s="14" t="s">
        <v>2861</v>
      </c>
      <c r="E293" s="14">
        <v>204873388</v>
      </c>
      <c r="F293" s="15" t="s">
        <v>1405</v>
      </c>
      <c r="G293" s="14" t="s">
        <v>3114</v>
      </c>
      <c r="H293" s="489">
        <v>18</v>
      </c>
      <c r="I293" s="15" t="s">
        <v>1405</v>
      </c>
      <c r="J293" s="14" t="s">
        <v>2842</v>
      </c>
      <c r="K293" s="475">
        <f t="shared" si="6"/>
        <v>88.333333333333329</v>
      </c>
      <c r="L293" s="490">
        <v>1590</v>
      </c>
      <c r="M293" s="477" t="s">
        <v>2878</v>
      </c>
    </row>
    <row r="294" spans="1:13" ht="89.25">
      <c r="A294" s="97">
        <v>285</v>
      </c>
      <c r="B294" s="473">
        <v>43558</v>
      </c>
      <c r="C294" s="472" t="s">
        <v>2839</v>
      </c>
      <c r="D294" s="14" t="s">
        <v>2861</v>
      </c>
      <c r="E294" s="14">
        <v>204873388</v>
      </c>
      <c r="F294" s="15" t="s">
        <v>1405</v>
      </c>
      <c r="G294" s="14" t="s">
        <v>3114</v>
      </c>
      <c r="H294" s="489">
        <v>18</v>
      </c>
      <c r="I294" s="15" t="s">
        <v>1405</v>
      </c>
      <c r="J294" s="14" t="s">
        <v>2842</v>
      </c>
      <c r="K294" s="475">
        <f t="shared" si="6"/>
        <v>88.333333333333329</v>
      </c>
      <c r="L294" s="490">
        <v>1590</v>
      </c>
      <c r="M294" s="477" t="s">
        <v>2878</v>
      </c>
    </row>
    <row r="295" spans="1:13" ht="76.5">
      <c r="A295" s="97">
        <v>286</v>
      </c>
      <c r="B295" s="473">
        <v>43558</v>
      </c>
      <c r="C295" s="472" t="s">
        <v>2839</v>
      </c>
      <c r="D295" s="14" t="s">
        <v>2861</v>
      </c>
      <c r="E295" s="14">
        <v>204873388</v>
      </c>
      <c r="F295" s="15" t="s">
        <v>1405</v>
      </c>
      <c r="G295" s="14" t="s">
        <v>3114</v>
      </c>
      <c r="H295" s="489">
        <v>18</v>
      </c>
      <c r="I295" s="15" t="s">
        <v>1405</v>
      </c>
      <c r="J295" s="14" t="s">
        <v>2842</v>
      </c>
      <c r="K295" s="475">
        <f t="shared" si="6"/>
        <v>88.333333333333329</v>
      </c>
      <c r="L295" s="490">
        <v>1590</v>
      </c>
      <c r="M295" s="477" t="s">
        <v>2879</v>
      </c>
    </row>
    <row r="296" spans="1:13" ht="76.5">
      <c r="A296" s="97">
        <v>287</v>
      </c>
      <c r="B296" s="473">
        <v>43558</v>
      </c>
      <c r="C296" s="472" t="s">
        <v>2839</v>
      </c>
      <c r="D296" s="14" t="s">
        <v>2861</v>
      </c>
      <c r="E296" s="14">
        <v>204873388</v>
      </c>
      <c r="F296" s="15" t="s">
        <v>1405</v>
      </c>
      <c r="G296" s="14" t="s">
        <v>3114</v>
      </c>
      <c r="H296" s="489">
        <v>18</v>
      </c>
      <c r="I296" s="15" t="s">
        <v>1405</v>
      </c>
      <c r="J296" s="14" t="s">
        <v>2842</v>
      </c>
      <c r="K296" s="475">
        <f t="shared" si="6"/>
        <v>88.333333333333329</v>
      </c>
      <c r="L296" s="490">
        <v>1590</v>
      </c>
      <c r="M296" s="477" t="s">
        <v>2879</v>
      </c>
    </row>
    <row r="297" spans="1:13" ht="63.75">
      <c r="A297" s="97">
        <v>288</v>
      </c>
      <c r="B297" s="473">
        <v>43558</v>
      </c>
      <c r="C297" s="472" t="s">
        <v>2839</v>
      </c>
      <c r="D297" s="14" t="s">
        <v>2861</v>
      </c>
      <c r="E297" s="14">
        <v>204873388</v>
      </c>
      <c r="F297" s="15" t="s">
        <v>1405</v>
      </c>
      <c r="G297" s="14" t="s">
        <v>3114</v>
      </c>
      <c r="H297" s="489">
        <v>18</v>
      </c>
      <c r="I297" s="15" t="s">
        <v>1405</v>
      </c>
      <c r="J297" s="14" t="s">
        <v>2842</v>
      </c>
      <c r="K297" s="475">
        <f t="shared" si="6"/>
        <v>88.333333333333329</v>
      </c>
      <c r="L297" s="490">
        <v>1590</v>
      </c>
      <c r="M297" s="477" t="s">
        <v>2880</v>
      </c>
    </row>
    <row r="298" spans="1:13" ht="51">
      <c r="A298" s="97">
        <v>289</v>
      </c>
      <c r="B298" s="473">
        <v>43558</v>
      </c>
      <c r="C298" s="472" t="s">
        <v>2839</v>
      </c>
      <c r="D298" s="14" t="s">
        <v>2861</v>
      </c>
      <c r="E298" s="14">
        <v>204873388</v>
      </c>
      <c r="F298" s="15" t="s">
        <v>1405</v>
      </c>
      <c r="G298" s="14" t="s">
        <v>3114</v>
      </c>
      <c r="H298" s="489">
        <v>18</v>
      </c>
      <c r="I298" s="15" t="s">
        <v>1405</v>
      </c>
      <c r="J298" s="14" t="s">
        <v>2842</v>
      </c>
      <c r="K298" s="475">
        <f t="shared" si="6"/>
        <v>88.333333333333329</v>
      </c>
      <c r="L298" s="490">
        <v>1590</v>
      </c>
      <c r="M298" s="477" t="s">
        <v>2881</v>
      </c>
    </row>
    <row r="299" spans="1:13" ht="51">
      <c r="A299" s="97">
        <v>290</v>
      </c>
      <c r="B299" s="473">
        <v>43558</v>
      </c>
      <c r="C299" s="472" t="s">
        <v>2839</v>
      </c>
      <c r="D299" s="14" t="s">
        <v>2861</v>
      </c>
      <c r="E299" s="14">
        <v>204873388</v>
      </c>
      <c r="F299" s="15" t="s">
        <v>1405</v>
      </c>
      <c r="G299" s="14" t="s">
        <v>3114</v>
      </c>
      <c r="H299" s="489">
        <v>18</v>
      </c>
      <c r="I299" s="15" t="s">
        <v>1405</v>
      </c>
      <c r="J299" s="14" t="s">
        <v>2842</v>
      </c>
      <c r="K299" s="475">
        <f t="shared" si="6"/>
        <v>88.333333333333329</v>
      </c>
      <c r="L299" s="490">
        <v>1590</v>
      </c>
      <c r="M299" s="477" t="s">
        <v>2881</v>
      </c>
    </row>
    <row r="300" spans="1:13" ht="45">
      <c r="A300" s="97">
        <v>291</v>
      </c>
      <c r="B300" s="473">
        <v>43558</v>
      </c>
      <c r="C300" s="472" t="s">
        <v>2839</v>
      </c>
      <c r="D300" s="14" t="s">
        <v>2861</v>
      </c>
      <c r="E300" s="14">
        <v>204873388</v>
      </c>
      <c r="F300" s="15" t="s">
        <v>1405</v>
      </c>
      <c r="G300" s="14" t="s">
        <v>3114</v>
      </c>
      <c r="H300" s="489">
        <v>18</v>
      </c>
      <c r="I300" s="15" t="s">
        <v>1405</v>
      </c>
      <c r="J300" s="14" t="s">
        <v>2842</v>
      </c>
      <c r="K300" s="475">
        <f t="shared" si="6"/>
        <v>88.333333333333329</v>
      </c>
      <c r="L300" s="490">
        <v>1590</v>
      </c>
      <c r="M300" s="477" t="s">
        <v>2882</v>
      </c>
    </row>
    <row r="301" spans="1:13" ht="45">
      <c r="A301" s="97">
        <v>292</v>
      </c>
      <c r="B301" s="473">
        <v>43558</v>
      </c>
      <c r="C301" s="472" t="s">
        <v>2839</v>
      </c>
      <c r="D301" s="14" t="s">
        <v>2861</v>
      </c>
      <c r="E301" s="14">
        <v>204873388</v>
      </c>
      <c r="F301" s="15" t="s">
        <v>1405</v>
      </c>
      <c r="G301" s="14" t="s">
        <v>3114</v>
      </c>
      <c r="H301" s="489">
        <v>18</v>
      </c>
      <c r="I301" s="15" t="s">
        <v>1405</v>
      </c>
      <c r="J301" s="14" t="s">
        <v>2842</v>
      </c>
      <c r="K301" s="475">
        <f t="shared" si="6"/>
        <v>88.333333333333329</v>
      </c>
      <c r="L301" s="490">
        <v>1590</v>
      </c>
      <c r="M301" s="477" t="s">
        <v>2882</v>
      </c>
    </row>
    <row r="302" spans="1:13" ht="51">
      <c r="A302" s="97">
        <v>293</v>
      </c>
      <c r="B302" s="473">
        <v>43558</v>
      </c>
      <c r="C302" s="472" t="s">
        <v>2839</v>
      </c>
      <c r="D302" s="14" t="s">
        <v>2861</v>
      </c>
      <c r="E302" s="14">
        <v>204873388</v>
      </c>
      <c r="F302" s="15" t="s">
        <v>1405</v>
      </c>
      <c r="G302" s="14" t="s">
        <v>3114</v>
      </c>
      <c r="H302" s="489">
        <v>18</v>
      </c>
      <c r="I302" s="15" t="s">
        <v>1405</v>
      </c>
      <c r="J302" s="14" t="s">
        <v>2842</v>
      </c>
      <c r="K302" s="475">
        <f t="shared" si="6"/>
        <v>88.333333333333329</v>
      </c>
      <c r="L302" s="490">
        <v>1590</v>
      </c>
      <c r="M302" s="477" t="s">
        <v>2883</v>
      </c>
    </row>
    <row r="303" spans="1:13" ht="51">
      <c r="A303" s="97">
        <v>294</v>
      </c>
      <c r="B303" s="473">
        <v>43558</v>
      </c>
      <c r="C303" s="472" t="s">
        <v>2839</v>
      </c>
      <c r="D303" s="14" t="s">
        <v>2861</v>
      </c>
      <c r="E303" s="14">
        <v>204873388</v>
      </c>
      <c r="F303" s="15" t="s">
        <v>1405</v>
      </c>
      <c r="G303" s="14" t="s">
        <v>3114</v>
      </c>
      <c r="H303" s="489">
        <v>18</v>
      </c>
      <c r="I303" s="15" t="s">
        <v>1405</v>
      </c>
      <c r="J303" s="14" t="s">
        <v>2842</v>
      </c>
      <c r="K303" s="475">
        <f t="shared" si="6"/>
        <v>88.333333333333329</v>
      </c>
      <c r="L303" s="490">
        <v>1590</v>
      </c>
      <c r="M303" s="477" t="s">
        <v>2883</v>
      </c>
    </row>
    <row r="304" spans="1:13" ht="51">
      <c r="A304" s="97">
        <v>295</v>
      </c>
      <c r="B304" s="473" t="s">
        <v>3143</v>
      </c>
      <c r="C304" s="472" t="s">
        <v>2839</v>
      </c>
      <c r="D304" s="14" t="s">
        <v>2861</v>
      </c>
      <c r="E304" s="14">
        <v>204873388</v>
      </c>
      <c r="F304" s="15" t="s">
        <v>1405</v>
      </c>
      <c r="G304" s="14" t="s">
        <v>3114</v>
      </c>
      <c r="H304" s="489">
        <v>18</v>
      </c>
      <c r="I304" s="15" t="s">
        <v>1405</v>
      </c>
      <c r="J304" s="14" t="s">
        <v>2842</v>
      </c>
      <c r="K304" s="475">
        <f t="shared" si="6"/>
        <v>88.333333333333329</v>
      </c>
      <c r="L304" s="490">
        <v>1590</v>
      </c>
      <c r="M304" s="477" t="s">
        <v>2884</v>
      </c>
    </row>
    <row r="305" spans="1:13" ht="76.5">
      <c r="A305" s="97">
        <v>296</v>
      </c>
      <c r="B305" s="473">
        <v>43558</v>
      </c>
      <c r="C305" s="472" t="s">
        <v>2839</v>
      </c>
      <c r="D305" s="14" t="s">
        <v>2861</v>
      </c>
      <c r="E305" s="14">
        <v>204873388</v>
      </c>
      <c r="F305" s="15" t="s">
        <v>1405</v>
      </c>
      <c r="G305" s="14" t="s">
        <v>3114</v>
      </c>
      <c r="H305" s="489">
        <v>32</v>
      </c>
      <c r="I305" s="15" t="s">
        <v>1405</v>
      </c>
      <c r="J305" s="14" t="s">
        <v>2842</v>
      </c>
      <c r="K305" s="475">
        <f t="shared" si="6"/>
        <v>88.333333333333343</v>
      </c>
      <c r="L305" s="490">
        <v>2826.666666666667</v>
      </c>
      <c r="M305" s="477" t="s">
        <v>2885</v>
      </c>
    </row>
    <row r="306" spans="1:13" ht="45">
      <c r="A306" s="97">
        <v>297</v>
      </c>
      <c r="B306" s="473">
        <v>43558</v>
      </c>
      <c r="C306" s="472" t="s">
        <v>2839</v>
      </c>
      <c r="D306" s="14" t="s">
        <v>2861</v>
      </c>
      <c r="E306" s="14">
        <v>204873388</v>
      </c>
      <c r="F306" s="15" t="s">
        <v>1405</v>
      </c>
      <c r="G306" s="14" t="s">
        <v>3114</v>
      </c>
      <c r="H306" s="489">
        <v>60</v>
      </c>
      <c r="I306" s="15" t="s">
        <v>1405</v>
      </c>
      <c r="J306" s="14" t="s">
        <v>2842</v>
      </c>
      <c r="K306" s="475">
        <f t="shared" si="6"/>
        <v>88.333333333333329</v>
      </c>
      <c r="L306" s="490">
        <v>5300</v>
      </c>
      <c r="M306" s="477" t="s">
        <v>2886</v>
      </c>
    </row>
    <row r="307" spans="1:13" ht="45">
      <c r="A307" s="97">
        <v>298</v>
      </c>
      <c r="B307" s="473">
        <v>43558</v>
      </c>
      <c r="C307" s="472" t="s">
        <v>2839</v>
      </c>
      <c r="D307" s="14" t="s">
        <v>2861</v>
      </c>
      <c r="E307" s="14">
        <v>204873388</v>
      </c>
      <c r="F307" s="15" t="s">
        <v>1405</v>
      </c>
      <c r="G307" s="14" t="s">
        <v>3114</v>
      </c>
      <c r="H307" s="489">
        <v>60</v>
      </c>
      <c r="I307" s="15" t="s">
        <v>1405</v>
      </c>
      <c r="J307" s="14" t="s">
        <v>2842</v>
      </c>
      <c r="K307" s="475">
        <f t="shared" si="6"/>
        <v>88.333333333333329</v>
      </c>
      <c r="L307" s="490">
        <v>5300</v>
      </c>
      <c r="M307" s="477" t="s">
        <v>2886</v>
      </c>
    </row>
    <row r="308" spans="1:13" ht="51">
      <c r="A308" s="97">
        <v>299</v>
      </c>
      <c r="B308" s="473">
        <v>43558</v>
      </c>
      <c r="C308" s="472" t="s">
        <v>2839</v>
      </c>
      <c r="D308" s="14" t="s">
        <v>2861</v>
      </c>
      <c r="E308" s="14">
        <v>204873388</v>
      </c>
      <c r="F308" s="15" t="s">
        <v>1405</v>
      </c>
      <c r="G308" s="14" t="s">
        <v>3114</v>
      </c>
      <c r="H308" s="489">
        <v>9.3626000000000005</v>
      </c>
      <c r="I308" s="15" t="s">
        <v>1405</v>
      </c>
      <c r="J308" s="14" t="s">
        <v>2842</v>
      </c>
      <c r="K308" s="475">
        <f t="shared" si="6"/>
        <v>88.333333333333343</v>
      </c>
      <c r="L308" s="490">
        <v>827.0296666666668</v>
      </c>
      <c r="M308" s="477" t="s">
        <v>2887</v>
      </c>
    </row>
    <row r="309" spans="1:13" ht="45">
      <c r="A309" s="97">
        <v>300</v>
      </c>
      <c r="B309" s="473">
        <v>43558</v>
      </c>
      <c r="C309" s="472" t="s">
        <v>2839</v>
      </c>
      <c r="D309" s="14" t="s">
        <v>2861</v>
      </c>
      <c r="E309" s="14">
        <v>204873388</v>
      </c>
      <c r="F309" s="15" t="s">
        <v>1405</v>
      </c>
      <c r="G309" s="14" t="s">
        <v>3114</v>
      </c>
      <c r="H309" s="489">
        <v>9.3626000000000005</v>
      </c>
      <c r="I309" s="15" t="s">
        <v>1405</v>
      </c>
      <c r="J309" s="14" t="s">
        <v>2842</v>
      </c>
      <c r="K309" s="475">
        <f t="shared" si="6"/>
        <v>88.333333333333343</v>
      </c>
      <c r="L309" s="490">
        <v>827.0296666666668</v>
      </c>
      <c r="M309" s="477" t="s">
        <v>2888</v>
      </c>
    </row>
    <row r="310" spans="1:13" ht="51">
      <c r="A310" s="97">
        <v>301</v>
      </c>
      <c r="B310" s="473">
        <v>43558</v>
      </c>
      <c r="C310" s="472" t="s">
        <v>2839</v>
      </c>
      <c r="D310" s="14" t="s">
        <v>2861</v>
      </c>
      <c r="E310" s="14">
        <v>204873388</v>
      </c>
      <c r="F310" s="15" t="s">
        <v>1405</v>
      </c>
      <c r="G310" s="14" t="s">
        <v>3114</v>
      </c>
      <c r="H310" s="489">
        <v>9.3626000000000005</v>
      </c>
      <c r="I310" s="15" t="s">
        <v>1405</v>
      </c>
      <c r="J310" s="14" t="s">
        <v>2842</v>
      </c>
      <c r="K310" s="475">
        <f t="shared" si="6"/>
        <v>88.333333333333343</v>
      </c>
      <c r="L310" s="490">
        <v>827.0296666666668</v>
      </c>
      <c r="M310" s="477" t="s">
        <v>2889</v>
      </c>
    </row>
    <row r="311" spans="1:13" ht="51">
      <c r="A311" s="97">
        <v>302</v>
      </c>
      <c r="B311" s="473">
        <v>43558</v>
      </c>
      <c r="C311" s="472" t="s">
        <v>2839</v>
      </c>
      <c r="D311" s="14" t="s">
        <v>2861</v>
      </c>
      <c r="E311" s="14">
        <v>204873388</v>
      </c>
      <c r="F311" s="15" t="s">
        <v>1405</v>
      </c>
      <c r="G311" s="14" t="s">
        <v>3114</v>
      </c>
      <c r="H311" s="489">
        <v>9.3626000000000005</v>
      </c>
      <c r="I311" s="15" t="s">
        <v>1405</v>
      </c>
      <c r="J311" s="14" t="s">
        <v>2842</v>
      </c>
      <c r="K311" s="475">
        <f t="shared" si="6"/>
        <v>88.333333333333343</v>
      </c>
      <c r="L311" s="490">
        <v>827.0296666666668</v>
      </c>
      <c r="M311" s="477" t="s">
        <v>2890</v>
      </c>
    </row>
    <row r="312" spans="1:13" ht="45">
      <c r="A312" s="97">
        <v>303</v>
      </c>
      <c r="B312" s="473">
        <v>43558</v>
      </c>
      <c r="C312" s="472" t="s">
        <v>2839</v>
      </c>
      <c r="D312" s="14" t="s">
        <v>2861</v>
      </c>
      <c r="E312" s="14">
        <v>204873388</v>
      </c>
      <c r="F312" s="15" t="s">
        <v>1405</v>
      </c>
      <c r="G312" s="14" t="s">
        <v>3114</v>
      </c>
      <c r="H312" s="489">
        <v>9.3626000000000005</v>
      </c>
      <c r="I312" s="15" t="s">
        <v>1405</v>
      </c>
      <c r="J312" s="14" t="s">
        <v>2842</v>
      </c>
      <c r="K312" s="475">
        <f t="shared" ref="K312:K324" si="7">L312/H312</f>
        <v>88.333333333333343</v>
      </c>
      <c r="L312" s="490">
        <v>827.0296666666668</v>
      </c>
      <c r="M312" s="477" t="s">
        <v>2891</v>
      </c>
    </row>
    <row r="313" spans="1:13" ht="45">
      <c r="A313" s="97">
        <v>304</v>
      </c>
      <c r="B313" s="473">
        <v>43558</v>
      </c>
      <c r="C313" s="472" t="s">
        <v>2839</v>
      </c>
      <c r="D313" s="14" t="s">
        <v>2861</v>
      </c>
      <c r="E313" s="14">
        <v>204873388</v>
      </c>
      <c r="F313" s="15" t="s">
        <v>1405</v>
      </c>
      <c r="G313" s="14" t="s">
        <v>3114</v>
      </c>
      <c r="H313" s="489">
        <v>9.3626000000000005</v>
      </c>
      <c r="I313" s="15" t="s">
        <v>1405</v>
      </c>
      <c r="J313" s="14" t="s">
        <v>2842</v>
      </c>
      <c r="K313" s="475">
        <f t="shared" si="7"/>
        <v>88.333333333333343</v>
      </c>
      <c r="L313" s="490">
        <v>827.0296666666668</v>
      </c>
      <c r="M313" s="477" t="s">
        <v>2892</v>
      </c>
    </row>
    <row r="314" spans="1:13" ht="63.75">
      <c r="A314" s="97">
        <v>305</v>
      </c>
      <c r="B314" s="473">
        <v>43558</v>
      </c>
      <c r="C314" s="472" t="s">
        <v>2839</v>
      </c>
      <c r="D314" s="14" t="s">
        <v>2861</v>
      </c>
      <c r="E314" s="14">
        <v>204873388</v>
      </c>
      <c r="F314" s="15" t="s">
        <v>1405</v>
      </c>
      <c r="G314" s="14" t="s">
        <v>3114</v>
      </c>
      <c r="H314" s="489">
        <v>32</v>
      </c>
      <c r="I314" s="15" t="s">
        <v>1405</v>
      </c>
      <c r="J314" s="14" t="s">
        <v>2842</v>
      </c>
      <c r="K314" s="475">
        <f t="shared" si="7"/>
        <v>88.333333333333343</v>
      </c>
      <c r="L314" s="490">
        <v>2826.666666666667</v>
      </c>
      <c r="M314" s="477" t="s">
        <v>2893</v>
      </c>
    </row>
    <row r="315" spans="1:13" ht="63.75">
      <c r="A315" s="97">
        <v>306</v>
      </c>
      <c r="B315" s="473">
        <v>43558</v>
      </c>
      <c r="C315" s="472" t="s">
        <v>2839</v>
      </c>
      <c r="D315" s="14" t="s">
        <v>2861</v>
      </c>
      <c r="E315" s="14">
        <v>204873388</v>
      </c>
      <c r="F315" s="15" t="s">
        <v>1405</v>
      </c>
      <c r="G315" s="14" t="s">
        <v>3114</v>
      </c>
      <c r="H315" s="489">
        <v>18</v>
      </c>
      <c r="I315" s="15" t="s">
        <v>1405</v>
      </c>
      <c r="J315" s="14" t="s">
        <v>2842</v>
      </c>
      <c r="K315" s="475">
        <f t="shared" si="7"/>
        <v>88.333333333333329</v>
      </c>
      <c r="L315" s="490">
        <v>1590</v>
      </c>
      <c r="M315" s="477" t="s">
        <v>3144</v>
      </c>
    </row>
    <row r="316" spans="1:13" ht="63.75">
      <c r="A316" s="97">
        <v>307</v>
      </c>
      <c r="B316" s="473">
        <v>43558</v>
      </c>
      <c r="C316" s="472" t="s">
        <v>2839</v>
      </c>
      <c r="D316" s="14" t="s">
        <v>2861</v>
      </c>
      <c r="E316" s="14">
        <v>204873388</v>
      </c>
      <c r="F316" s="15" t="s">
        <v>1405</v>
      </c>
      <c r="G316" s="14" t="s">
        <v>3114</v>
      </c>
      <c r="H316" s="489">
        <v>18</v>
      </c>
      <c r="I316" s="15" t="s">
        <v>1405</v>
      </c>
      <c r="J316" s="14" t="s">
        <v>2842</v>
      </c>
      <c r="K316" s="475">
        <f t="shared" si="7"/>
        <v>88.333333333333329</v>
      </c>
      <c r="L316" s="490">
        <v>1590</v>
      </c>
      <c r="M316" s="477" t="s">
        <v>3144</v>
      </c>
    </row>
    <row r="317" spans="1:13" ht="89.25">
      <c r="A317" s="97">
        <v>308</v>
      </c>
      <c r="B317" s="473">
        <v>43558</v>
      </c>
      <c r="C317" s="472" t="s">
        <v>2839</v>
      </c>
      <c r="D317" s="14" t="s">
        <v>2861</v>
      </c>
      <c r="E317" s="14">
        <v>204873388</v>
      </c>
      <c r="F317" s="15" t="s">
        <v>1405</v>
      </c>
      <c r="G317" s="14" t="s">
        <v>3114</v>
      </c>
      <c r="H317" s="489">
        <v>18</v>
      </c>
      <c r="I317" s="15" t="s">
        <v>1405</v>
      </c>
      <c r="J317" s="14" t="s">
        <v>2842</v>
      </c>
      <c r="K317" s="475">
        <f t="shared" si="7"/>
        <v>88.333333333333329</v>
      </c>
      <c r="L317" s="490">
        <v>1590</v>
      </c>
      <c r="M317" s="477" t="s">
        <v>3145</v>
      </c>
    </row>
    <row r="318" spans="1:13" ht="89.25">
      <c r="A318" s="97">
        <v>309</v>
      </c>
      <c r="B318" s="473">
        <v>43558</v>
      </c>
      <c r="C318" s="472" t="s">
        <v>2839</v>
      </c>
      <c r="D318" s="14" t="s">
        <v>2861</v>
      </c>
      <c r="E318" s="14">
        <v>204873388</v>
      </c>
      <c r="F318" s="15" t="s">
        <v>1405</v>
      </c>
      <c r="G318" s="14" t="s">
        <v>3114</v>
      </c>
      <c r="H318" s="489">
        <v>18</v>
      </c>
      <c r="I318" s="15" t="s">
        <v>1405</v>
      </c>
      <c r="J318" s="14" t="s">
        <v>2842</v>
      </c>
      <c r="K318" s="475">
        <f t="shared" si="7"/>
        <v>88.333333333333329</v>
      </c>
      <c r="L318" s="490">
        <v>1590</v>
      </c>
      <c r="M318" s="477" t="s">
        <v>3145</v>
      </c>
    </row>
    <row r="319" spans="1:13" ht="102">
      <c r="A319" s="97">
        <v>310</v>
      </c>
      <c r="B319" s="473">
        <v>43558</v>
      </c>
      <c r="C319" s="472" t="s">
        <v>2839</v>
      </c>
      <c r="D319" s="14" t="s">
        <v>2861</v>
      </c>
      <c r="E319" s="14">
        <v>204873388</v>
      </c>
      <c r="F319" s="15" t="s">
        <v>1405</v>
      </c>
      <c r="G319" s="14" t="s">
        <v>3114</v>
      </c>
      <c r="H319" s="489">
        <v>18</v>
      </c>
      <c r="I319" s="15" t="s">
        <v>1405</v>
      </c>
      <c r="J319" s="14" t="s">
        <v>2842</v>
      </c>
      <c r="K319" s="475">
        <f t="shared" si="7"/>
        <v>88.333333333333329</v>
      </c>
      <c r="L319" s="490">
        <v>1590</v>
      </c>
      <c r="M319" s="477" t="s">
        <v>3146</v>
      </c>
    </row>
    <row r="320" spans="1:13" ht="102">
      <c r="A320" s="97">
        <v>311</v>
      </c>
      <c r="B320" s="473">
        <v>43558</v>
      </c>
      <c r="C320" s="472" t="s">
        <v>2839</v>
      </c>
      <c r="D320" s="14" t="s">
        <v>2861</v>
      </c>
      <c r="E320" s="14">
        <v>204873388</v>
      </c>
      <c r="F320" s="15" t="s">
        <v>1405</v>
      </c>
      <c r="G320" s="14" t="s">
        <v>3114</v>
      </c>
      <c r="H320" s="489">
        <v>18</v>
      </c>
      <c r="I320" s="15" t="s">
        <v>1405</v>
      </c>
      <c r="J320" s="14" t="s">
        <v>2842</v>
      </c>
      <c r="K320" s="475">
        <f t="shared" si="7"/>
        <v>88.333333333333329</v>
      </c>
      <c r="L320" s="490">
        <v>1590</v>
      </c>
      <c r="M320" s="477" t="s">
        <v>3146</v>
      </c>
    </row>
    <row r="321" spans="1:13" ht="76.5">
      <c r="A321" s="97">
        <v>312</v>
      </c>
      <c r="B321" s="473">
        <v>43558</v>
      </c>
      <c r="C321" s="472" t="s">
        <v>2839</v>
      </c>
      <c r="D321" s="14" t="s">
        <v>2861</v>
      </c>
      <c r="E321" s="14">
        <v>204873388</v>
      </c>
      <c r="F321" s="15" t="s">
        <v>1405</v>
      </c>
      <c r="G321" s="14" t="s">
        <v>3114</v>
      </c>
      <c r="H321" s="489">
        <v>18</v>
      </c>
      <c r="I321" s="15" t="s">
        <v>1405</v>
      </c>
      <c r="J321" s="14" t="s">
        <v>2842</v>
      </c>
      <c r="K321" s="475">
        <f t="shared" si="7"/>
        <v>88.333333333333329</v>
      </c>
      <c r="L321" s="490">
        <v>1590</v>
      </c>
      <c r="M321" s="477" t="s">
        <v>3147</v>
      </c>
    </row>
    <row r="322" spans="1:13" ht="76.5">
      <c r="A322" s="97">
        <v>313</v>
      </c>
      <c r="B322" s="473">
        <v>43558</v>
      </c>
      <c r="C322" s="472" t="s">
        <v>2839</v>
      </c>
      <c r="D322" s="14" t="s">
        <v>2861</v>
      </c>
      <c r="E322" s="14">
        <v>204873388</v>
      </c>
      <c r="F322" s="15" t="s">
        <v>1405</v>
      </c>
      <c r="G322" s="14" t="s">
        <v>3114</v>
      </c>
      <c r="H322" s="489">
        <v>18</v>
      </c>
      <c r="I322" s="15" t="s">
        <v>1405</v>
      </c>
      <c r="J322" s="14" t="s">
        <v>2842</v>
      </c>
      <c r="K322" s="475">
        <f t="shared" si="7"/>
        <v>88.333333333333329</v>
      </c>
      <c r="L322" s="490">
        <v>1590</v>
      </c>
      <c r="M322" s="477" t="s">
        <v>3147</v>
      </c>
    </row>
    <row r="323" spans="1:13" ht="45">
      <c r="A323" s="97">
        <v>314</v>
      </c>
      <c r="B323" s="473">
        <v>43558</v>
      </c>
      <c r="C323" s="472" t="s">
        <v>2839</v>
      </c>
      <c r="D323" s="14" t="s">
        <v>2861</v>
      </c>
      <c r="E323" s="14">
        <v>204873388</v>
      </c>
      <c r="F323" s="15" t="s">
        <v>1405</v>
      </c>
      <c r="G323" s="14" t="s">
        <v>3114</v>
      </c>
      <c r="H323" s="489">
        <v>18</v>
      </c>
      <c r="I323" s="15" t="s">
        <v>1405</v>
      </c>
      <c r="J323" s="14" t="s">
        <v>2842</v>
      </c>
      <c r="K323" s="475">
        <f t="shared" si="7"/>
        <v>88.333333333333329</v>
      </c>
      <c r="L323" s="490">
        <v>1590</v>
      </c>
      <c r="M323" s="477" t="s">
        <v>3148</v>
      </c>
    </row>
    <row r="324" spans="1:13" ht="45">
      <c r="A324" s="97">
        <v>315</v>
      </c>
      <c r="B324" s="473">
        <v>43558</v>
      </c>
      <c r="C324" s="472" t="s">
        <v>2839</v>
      </c>
      <c r="D324" s="14" t="s">
        <v>2861</v>
      </c>
      <c r="E324" s="14">
        <v>204873388</v>
      </c>
      <c r="F324" s="15" t="s">
        <v>1405</v>
      </c>
      <c r="G324" s="14" t="s">
        <v>3114</v>
      </c>
      <c r="H324" s="489">
        <v>18</v>
      </c>
      <c r="I324" s="15" t="s">
        <v>1405</v>
      </c>
      <c r="J324" s="14" t="s">
        <v>2842</v>
      </c>
      <c r="K324" s="475">
        <f t="shared" si="7"/>
        <v>88.333333333333329</v>
      </c>
      <c r="L324" s="490">
        <v>1590</v>
      </c>
      <c r="M324" s="477" t="s">
        <v>3149</v>
      </c>
    </row>
    <row r="325" spans="1:13" ht="63.75">
      <c r="A325" s="97">
        <v>316</v>
      </c>
      <c r="B325" s="491"/>
      <c r="C325" s="472" t="s">
        <v>347</v>
      </c>
      <c r="D325" s="14" t="s">
        <v>3095</v>
      </c>
      <c r="E325" s="14">
        <v>404379294</v>
      </c>
      <c r="F325" s="15" t="s">
        <v>1405</v>
      </c>
      <c r="G325" s="14"/>
      <c r="H325" s="474"/>
      <c r="I325" s="15" t="s">
        <v>1405</v>
      </c>
      <c r="J325" s="14"/>
      <c r="K325" s="475"/>
      <c r="L325" s="476">
        <v>66454.399999999994</v>
      </c>
      <c r="M325" s="477" t="s">
        <v>3150</v>
      </c>
    </row>
    <row r="326" spans="1:13" ht="60">
      <c r="A326" s="97">
        <v>317</v>
      </c>
      <c r="B326" s="491"/>
      <c r="C326" s="472" t="s">
        <v>2839</v>
      </c>
      <c r="D326" s="14" t="s">
        <v>3151</v>
      </c>
      <c r="E326" s="14">
        <v>406106155</v>
      </c>
      <c r="F326" s="15" t="s">
        <v>1405</v>
      </c>
      <c r="G326" s="14"/>
      <c r="H326" s="492"/>
      <c r="I326" s="15" t="s">
        <v>1405</v>
      </c>
      <c r="J326" s="14"/>
      <c r="K326" s="475"/>
      <c r="L326" s="493">
        <v>2959.45</v>
      </c>
      <c r="M326" s="477" t="s">
        <v>3152</v>
      </c>
    </row>
    <row r="327" spans="1:13" ht="63.75">
      <c r="A327" s="97">
        <v>318</v>
      </c>
      <c r="B327" s="491" t="s">
        <v>3153</v>
      </c>
      <c r="C327" s="472" t="s">
        <v>347</v>
      </c>
      <c r="D327" s="14" t="s">
        <v>3154</v>
      </c>
      <c r="E327" s="14">
        <v>220413844</v>
      </c>
      <c r="F327" s="15" t="s">
        <v>1405</v>
      </c>
      <c r="G327" s="14" t="s">
        <v>3155</v>
      </c>
      <c r="H327" s="492"/>
      <c r="I327" s="15" t="s">
        <v>1405</v>
      </c>
      <c r="J327" s="14"/>
      <c r="K327" s="475"/>
      <c r="L327" s="476">
        <v>301.3</v>
      </c>
      <c r="M327" s="477" t="s">
        <v>3156</v>
      </c>
    </row>
    <row r="328" spans="1:13" ht="63.75">
      <c r="A328" s="97">
        <v>319</v>
      </c>
      <c r="B328" s="491" t="s">
        <v>3157</v>
      </c>
      <c r="C328" s="472" t="s">
        <v>347</v>
      </c>
      <c r="D328" s="14" t="s">
        <v>3154</v>
      </c>
      <c r="E328" s="14">
        <v>220413844</v>
      </c>
      <c r="F328" s="15" t="s">
        <v>1405</v>
      </c>
      <c r="G328" s="14" t="s">
        <v>3158</v>
      </c>
      <c r="H328" s="492"/>
      <c r="I328" s="15" t="s">
        <v>1405</v>
      </c>
      <c r="J328" s="14"/>
      <c r="K328" s="475"/>
      <c r="L328" s="476">
        <v>351.3</v>
      </c>
      <c r="M328" s="477" t="s">
        <v>3159</v>
      </c>
    </row>
    <row r="329" spans="1:13" ht="63.75">
      <c r="A329" s="97">
        <v>320</v>
      </c>
      <c r="B329" s="491" t="s">
        <v>3088</v>
      </c>
      <c r="C329" s="472" t="s">
        <v>347</v>
      </c>
      <c r="D329" s="14" t="s">
        <v>3160</v>
      </c>
      <c r="E329" s="14">
        <v>204876606</v>
      </c>
      <c r="F329" s="15" t="s">
        <v>1405</v>
      </c>
      <c r="G329" s="14"/>
      <c r="H329" s="492"/>
      <c r="I329" s="15" t="s">
        <v>1405</v>
      </c>
      <c r="J329" s="14"/>
      <c r="K329" s="475"/>
      <c r="L329" s="476">
        <v>2000</v>
      </c>
      <c r="M329" s="477" t="s">
        <v>3099</v>
      </c>
    </row>
    <row r="330" spans="1:13" ht="45">
      <c r="A330" s="97">
        <v>321</v>
      </c>
      <c r="B330" s="363"/>
      <c r="C330" s="421" t="s">
        <v>1332</v>
      </c>
      <c r="D330" s="467" t="s">
        <v>1333</v>
      </c>
      <c r="E330" s="468"/>
      <c r="F330" s="97" t="s">
        <v>1405</v>
      </c>
      <c r="G330" s="86" t="s">
        <v>2961</v>
      </c>
      <c r="H330" s="427"/>
      <c r="I330" s="97" t="s">
        <v>1405</v>
      </c>
      <c r="J330" s="86"/>
      <c r="K330" s="423"/>
      <c r="L330" s="469">
        <v>22600.99</v>
      </c>
      <c r="M330" s="467"/>
    </row>
    <row r="331" spans="1:13" ht="45">
      <c r="A331" s="97">
        <v>322</v>
      </c>
      <c r="B331" s="363" t="s">
        <v>3161</v>
      </c>
      <c r="C331" s="421" t="s">
        <v>2839</v>
      </c>
      <c r="D331" s="467" t="s">
        <v>2840</v>
      </c>
      <c r="E331" s="468">
        <v>405182305</v>
      </c>
      <c r="F331" s="97" t="s">
        <v>1405</v>
      </c>
      <c r="G331" s="86" t="s">
        <v>3162</v>
      </c>
      <c r="H331" s="427">
        <v>17.100000000000001</v>
      </c>
      <c r="I331" s="97" t="s">
        <v>1405</v>
      </c>
      <c r="J331" s="86" t="s">
        <v>2842</v>
      </c>
      <c r="K331" s="423">
        <v>76.666666666666657</v>
      </c>
      <c r="L331" s="469">
        <v>1311</v>
      </c>
      <c r="M331" s="467" t="s">
        <v>3163</v>
      </c>
    </row>
    <row r="332" spans="1:13" ht="51">
      <c r="A332" s="97">
        <v>323</v>
      </c>
      <c r="B332" s="363" t="s">
        <v>3164</v>
      </c>
      <c r="C332" s="421" t="s">
        <v>2839</v>
      </c>
      <c r="D332" s="467" t="s">
        <v>2840</v>
      </c>
      <c r="E332" s="468">
        <v>405182305</v>
      </c>
      <c r="F332" s="97" t="s">
        <v>1405</v>
      </c>
      <c r="G332" s="86" t="s">
        <v>3165</v>
      </c>
      <c r="H332" s="427">
        <v>40</v>
      </c>
      <c r="I332" s="97" t="s">
        <v>1405</v>
      </c>
      <c r="J332" s="86" t="s">
        <v>2842</v>
      </c>
      <c r="K332" s="423">
        <v>113.66675000000001</v>
      </c>
      <c r="L332" s="469">
        <v>4546.67</v>
      </c>
      <c r="M332" s="467" t="s">
        <v>2848</v>
      </c>
    </row>
    <row r="333" spans="1:13" ht="63.75">
      <c r="A333" s="97">
        <v>324</v>
      </c>
      <c r="B333" s="363" t="s">
        <v>3164</v>
      </c>
      <c r="C333" s="421" t="s">
        <v>2839</v>
      </c>
      <c r="D333" s="467" t="s">
        <v>2840</v>
      </c>
      <c r="E333" s="468">
        <v>405182305</v>
      </c>
      <c r="F333" s="97" t="s">
        <v>1405</v>
      </c>
      <c r="G333" s="86" t="s">
        <v>3165</v>
      </c>
      <c r="H333" s="427">
        <v>21</v>
      </c>
      <c r="I333" s="97" t="s">
        <v>1405</v>
      </c>
      <c r="J333" s="86" t="s">
        <v>2842</v>
      </c>
      <c r="K333" s="423">
        <v>113.66666666666667</v>
      </c>
      <c r="L333" s="469">
        <v>2387</v>
      </c>
      <c r="M333" s="467" t="s">
        <v>2849</v>
      </c>
    </row>
    <row r="334" spans="1:13" ht="45">
      <c r="A334" s="97">
        <v>325</v>
      </c>
      <c r="B334" s="363" t="s">
        <v>3166</v>
      </c>
      <c r="C334" s="421" t="s">
        <v>2839</v>
      </c>
      <c r="D334" s="467" t="s">
        <v>2850</v>
      </c>
      <c r="E334" s="468">
        <v>445388107</v>
      </c>
      <c r="F334" s="97" t="s">
        <v>1405</v>
      </c>
      <c r="G334" s="86" t="s">
        <v>3167</v>
      </c>
      <c r="H334" s="427">
        <v>36</v>
      </c>
      <c r="I334" s="97" t="s">
        <v>1405</v>
      </c>
      <c r="J334" s="86" t="s">
        <v>2842</v>
      </c>
      <c r="K334" s="423">
        <v>76.129166666666663</v>
      </c>
      <c r="L334" s="469">
        <v>2740.65</v>
      </c>
      <c r="M334" s="467" t="s">
        <v>3168</v>
      </c>
    </row>
    <row r="335" spans="1:13" ht="76.5">
      <c r="A335" s="97">
        <v>326</v>
      </c>
      <c r="B335" s="363" t="s">
        <v>3161</v>
      </c>
      <c r="C335" s="421" t="s">
        <v>2839</v>
      </c>
      <c r="D335" s="467" t="s">
        <v>2919</v>
      </c>
      <c r="E335" s="468">
        <v>205255917</v>
      </c>
      <c r="F335" s="97" t="s">
        <v>1405</v>
      </c>
      <c r="G335" s="86" t="s">
        <v>3169</v>
      </c>
      <c r="H335" s="427">
        <v>18</v>
      </c>
      <c r="I335" s="97" t="s">
        <v>1405</v>
      </c>
      <c r="J335" s="86" t="s">
        <v>2842</v>
      </c>
      <c r="K335" s="423">
        <v>76.128888888888881</v>
      </c>
      <c r="L335" s="469">
        <v>1370.32</v>
      </c>
      <c r="M335" s="467" t="s">
        <v>2925</v>
      </c>
    </row>
    <row r="336" spans="1:13" ht="114.75">
      <c r="A336" s="97">
        <v>327</v>
      </c>
      <c r="B336" s="363" t="s">
        <v>3161</v>
      </c>
      <c r="C336" s="421" t="s">
        <v>2839</v>
      </c>
      <c r="D336" s="467" t="s">
        <v>2919</v>
      </c>
      <c r="E336" s="468">
        <v>205255917</v>
      </c>
      <c r="F336" s="97" t="s">
        <v>1405</v>
      </c>
      <c r="G336" s="86" t="s">
        <v>3169</v>
      </c>
      <c r="H336" s="427">
        <v>18</v>
      </c>
      <c r="I336" s="97" t="s">
        <v>1405</v>
      </c>
      <c r="J336" s="86" t="s">
        <v>2842</v>
      </c>
      <c r="K336" s="423">
        <v>76.128888888888881</v>
      </c>
      <c r="L336" s="469">
        <v>1370.32</v>
      </c>
      <c r="M336" s="467" t="s">
        <v>2929</v>
      </c>
    </row>
    <row r="337" spans="1:13" ht="114.75">
      <c r="A337" s="97">
        <v>328</v>
      </c>
      <c r="B337" s="363" t="s">
        <v>3161</v>
      </c>
      <c r="C337" s="421" t="s">
        <v>2839</v>
      </c>
      <c r="D337" s="467" t="s">
        <v>2919</v>
      </c>
      <c r="E337" s="468">
        <v>205255917</v>
      </c>
      <c r="F337" s="97" t="s">
        <v>1405</v>
      </c>
      <c r="G337" s="86" t="s">
        <v>3169</v>
      </c>
      <c r="H337" s="427">
        <v>18</v>
      </c>
      <c r="I337" s="97" t="s">
        <v>1405</v>
      </c>
      <c r="J337" s="86" t="s">
        <v>2842</v>
      </c>
      <c r="K337" s="423">
        <v>76.128888888888881</v>
      </c>
      <c r="L337" s="469">
        <v>1370.32</v>
      </c>
      <c r="M337" s="467" t="s">
        <v>2930</v>
      </c>
    </row>
    <row r="338" spans="1:13" ht="114.75">
      <c r="A338" s="97">
        <v>329</v>
      </c>
      <c r="B338" s="363" t="s">
        <v>3161</v>
      </c>
      <c r="C338" s="421" t="s">
        <v>2839</v>
      </c>
      <c r="D338" s="467" t="s">
        <v>2919</v>
      </c>
      <c r="E338" s="468">
        <v>205255917</v>
      </c>
      <c r="F338" s="97" t="s">
        <v>1405</v>
      </c>
      <c r="G338" s="86" t="s">
        <v>3169</v>
      </c>
      <c r="H338" s="427">
        <v>18</v>
      </c>
      <c r="I338" s="97" t="s">
        <v>1405</v>
      </c>
      <c r="J338" s="86" t="s">
        <v>2842</v>
      </c>
      <c r="K338" s="423">
        <v>76.128888888888881</v>
      </c>
      <c r="L338" s="469">
        <v>1370.32</v>
      </c>
      <c r="M338" s="467" t="s">
        <v>2931</v>
      </c>
    </row>
    <row r="339" spans="1:13" ht="76.5">
      <c r="A339" s="97">
        <v>330</v>
      </c>
      <c r="B339" s="363" t="s">
        <v>3170</v>
      </c>
      <c r="C339" s="421" t="s">
        <v>2839</v>
      </c>
      <c r="D339" s="467" t="s">
        <v>2919</v>
      </c>
      <c r="E339" s="468">
        <v>205255917</v>
      </c>
      <c r="F339" s="97" t="s">
        <v>1405</v>
      </c>
      <c r="G339" s="86" t="s">
        <v>3171</v>
      </c>
      <c r="H339" s="427">
        <v>27.06</v>
      </c>
      <c r="I339" s="97" t="s">
        <v>1405</v>
      </c>
      <c r="J339" s="86" t="s">
        <v>2842</v>
      </c>
      <c r="K339" s="423">
        <v>111.93532889874353</v>
      </c>
      <c r="L339" s="469">
        <v>3028.97</v>
      </c>
      <c r="M339" s="467" t="s">
        <v>2920</v>
      </c>
    </row>
    <row r="340" spans="1:13" ht="102">
      <c r="A340" s="97">
        <v>331</v>
      </c>
      <c r="B340" s="363" t="s">
        <v>3170</v>
      </c>
      <c r="C340" s="421" t="s">
        <v>2839</v>
      </c>
      <c r="D340" s="467" t="s">
        <v>2919</v>
      </c>
      <c r="E340" s="468">
        <v>205255917</v>
      </c>
      <c r="F340" s="97" t="s">
        <v>1405</v>
      </c>
      <c r="G340" s="86" t="s">
        <v>3171</v>
      </c>
      <c r="H340" s="427">
        <v>44</v>
      </c>
      <c r="I340" s="97" t="s">
        <v>1405</v>
      </c>
      <c r="J340" s="86" t="s">
        <v>2842</v>
      </c>
      <c r="K340" s="423">
        <v>111.93545454545455</v>
      </c>
      <c r="L340" s="469">
        <v>4925.16</v>
      </c>
      <c r="M340" s="467" t="s">
        <v>2921</v>
      </c>
    </row>
    <row r="341" spans="1:13" ht="102">
      <c r="A341" s="97">
        <v>332</v>
      </c>
      <c r="B341" s="363" t="s">
        <v>3170</v>
      </c>
      <c r="C341" s="421" t="s">
        <v>2839</v>
      </c>
      <c r="D341" s="467" t="s">
        <v>2919</v>
      </c>
      <c r="E341" s="468">
        <v>205255917</v>
      </c>
      <c r="F341" s="97" t="s">
        <v>1405</v>
      </c>
      <c r="G341" s="86" t="s">
        <v>3171</v>
      </c>
      <c r="H341" s="427">
        <v>35</v>
      </c>
      <c r="I341" s="97" t="s">
        <v>1405</v>
      </c>
      <c r="J341" s="86" t="s">
        <v>2842</v>
      </c>
      <c r="K341" s="423">
        <v>111.93542857142856</v>
      </c>
      <c r="L341" s="469">
        <v>3917.74</v>
      </c>
      <c r="M341" s="467" t="s">
        <v>2922</v>
      </c>
    </row>
    <row r="342" spans="1:13" ht="63.75">
      <c r="A342" s="97">
        <v>333</v>
      </c>
      <c r="B342" s="363" t="s">
        <v>3170</v>
      </c>
      <c r="C342" s="421" t="s">
        <v>2839</v>
      </c>
      <c r="D342" s="467" t="s">
        <v>2919</v>
      </c>
      <c r="E342" s="468">
        <v>205255917</v>
      </c>
      <c r="F342" s="97" t="s">
        <v>1405</v>
      </c>
      <c r="G342" s="86" t="s">
        <v>3171</v>
      </c>
      <c r="H342" s="427">
        <v>2.3940000000000001</v>
      </c>
      <c r="I342" s="97" t="s">
        <v>1405</v>
      </c>
      <c r="J342" s="86" t="s">
        <v>2842</v>
      </c>
      <c r="K342" s="423">
        <v>154.32330827067668</v>
      </c>
      <c r="L342" s="469">
        <v>369.45</v>
      </c>
      <c r="M342" s="467" t="s">
        <v>3172</v>
      </c>
    </row>
    <row r="343" spans="1:13" ht="45">
      <c r="A343" s="97">
        <v>334</v>
      </c>
      <c r="B343" s="363" t="s">
        <v>3170</v>
      </c>
      <c r="C343" s="421" t="s">
        <v>2839</v>
      </c>
      <c r="D343" s="467" t="s">
        <v>2919</v>
      </c>
      <c r="E343" s="468">
        <v>205255917</v>
      </c>
      <c r="F343" s="97" t="s">
        <v>1405</v>
      </c>
      <c r="G343" s="86" t="s">
        <v>3171</v>
      </c>
      <c r="H343" s="427">
        <v>2.3940000000000001</v>
      </c>
      <c r="I343" s="97" t="s">
        <v>1405</v>
      </c>
      <c r="J343" s="86" t="s">
        <v>2842</v>
      </c>
      <c r="K343" s="423">
        <v>154.32330827067668</v>
      </c>
      <c r="L343" s="469">
        <v>369.45</v>
      </c>
      <c r="M343" s="467" t="s">
        <v>2924</v>
      </c>
    </row>
    <row r="344" spans="1:13" ht="89.25">
      <c r="A344" s="97">
        <v>335</v>
      </c>
      <c r="B344" s="363" t="s">
        <v>3170</v>
      </c>
      <c r="C344" s="421" t="s">
        <v>2839</v>
      </c>
      <c r="D344" s="467" t="s">
        <v>2861</v>
      </c>
      <c r="E344" s="468">
        <v>204873388</v>
      </c>
      <c r="F344" s="97" t="s">
        <v>1405</v>
      </c>
      <c r="G344" s="86" t="s">
        <v>3171</v>
      </c>
      <c r="H344" s="427">
        <v>18</v>
      </c>
      <c r="I344" s="97" t="s">
        <v>1405</v>
      </c>
      <c r="J344" s="86" t="s">
        <v>2842</v>
      </c>
      <c r="K344" s="423">
        <v>109.83333333333333</v>
      </c>
      <c r="L344" s="469">
        <v>1977</v>
      </c>
      <c r="M344" s="467" t="s">
        <v>2863</v>
      </c>
    </row>
    <row r="345" spans="1:13" ht="114.75">
      <c r="A345" s="97">
        <v>336</v>
      </c>
      <c r="B345" s="363" t="s">
        <v>3170</v>
      </c>
      <c r="C345" s="421" t="s">
        <v>2839</v>
      </c>
      <c r="D345" s="467" t="s">
        <v>2861</v>
      </c>
      <c r="E345" s="468">
        <v>204873388</v>
      </c>
      <c r="F345" s="97" t="s">
        <v>1405</v>
      </c>
      <c r="G345" s="86" t="s">
        <v>3171</v>
      </c>
      <c r="H345" s="427">
        <v>2.3748999999999998</v>
      </c>
      <c r="I345" s="97" t="s">
        <v>1405</v>
      </c>
      <c r="J345" s="86" t="s">
        <v>2842</v>
      </c>
      <c r="K345" s="423">
        <v>151.23191151908151</v>
      </c>
      <c r="L345" s="469">
        <v>359.16066666666666</v>
      </c>
      <c r="M345" s="467" t="s">
        <v>2864</v>
      </c>
    </row>
    <row r="346" spans="1:13" ht="114.75">
      <c r="A346" s="97">
        <v>337</v>
      </c>
      <c r="B346" s="363" t="s">
        <v>3170</v>
      </c>
      <c r="C346" s="421" t="s">
        <v>2839</v>
      </c>
      <c r="D346" s="467" t="s">
        <v>2861</v>
      </c>
      <c r="E346" s="468">
        <v>204873388</v>
      </c>
      <c r="F346" s="97" t="s">
        <v>1405</v>
      </c>
      <c r="G346" s="86" t="s">
        <v>3171</v>
      </c>
      <c r="H346" s="427">
        <v>2.3748999999999998</v>
      </c>
      <c r="I346" s="97" t="s">
        <v>1405</v>
      </c>
      <c r="J346" s="86" t="s">
        <v>2842</v>
      </c>
      <c r="K346" s="423">
        <v>151.23191151908151</v>
      </c>
      <c r="L346" s="469">
        <v>359.16066666666666</v>
      </c>
      <c r="M346" s="467" t="s">
        <v>2864</v>
      </c>
    </row>
    <row r="347" spans="1:13" ht="114.75">
      <c r="A347" s="97">
        <v>338</v>
      </c>
      <c r="B347" s="363" t="s">
        <v>3170</v>
      </c>
      <c r="C347" s="421" t="s">
        <v>2839</v>
      </c>
      <c r="D347" s="467" t="s">
        <v>2861</v>
      </c>
      <c r="E347" s="468">
        <v>204873388</v>
      </c>
      <c r="F347" s="97" t="s">
        <v>1405</v>
      </c>
      <c r="G347" s="86" t="s">
        <v>3171</v>
      </c>
      <c r="H347" s="427">
        <v>2.3748999999999998</v>
      </c>
      <c r="I347" s="97" t="s">
        <v>1405</v>
      </c>
      <c r="J347" s="86" t="s">
        <v>2842</v>
      </c>
      <c r="K347" s="423">
        <v>151.23191151908151</v>
      </c>
      <c r="L347" s="469">
        <v>359.16066666666666</v>
      </c>
      <c r="M347" s="467" t="s">
        <v>2866</v>
      </c>
    </row>
    <row r="348" spans="1:13" ht="114.75">
      <c r="A348" s="97">
        <v>339</v>
      </c>
      <c r="B348" s="363" t="s">
        <v>3170</v>
      </c>
      <c r="C348" s="421" t="s">
        <v>2839</v>
      </c>
      <c r="D348" s="467" t="s">
        <v>2861</v>
      </c>
      <c r="E348" s="468">
        <v>204873388</v>
      </c>
      <c r="F348" s="97" t="s">
        <v>1405</v>
      </c>
      <c r="G348" s="86" t="s">
        <v>3171</v>
      </c>
      <c r="H348" s="427">
        <v>2.3748999999999998</v>
      </c>
      <c r="I348" s="97" t="s">
        <v>1405</v>
      </c>
      <c r="J348" s="86" t="s">
        <v>2842</v>
      </c>
      <c r="K348" s="423">
        <v>151.23191151908151</v>
      </c>
      <c r="L348" s="469">
        <v>359.16066666666666</v>
      </c>
      <c r="M348" s="467" t="s">
        <v>2866</v>
      </c>
    </row>
    <row r="349" spans="1:13" ht="114.75">
      <c r="A349" s="97">
        <v>340</v>
      </c>
      <c r="B349" s="363" t="s">
        <v>3170</v>
      </c>
      <c r="C349" s="421" t="s">
        <v>2839</v>
      </c>
      <c r="D349" s="467" t="s">
        <v>2861</v>
      </c>
      <c r="E349" s="468">
        <v>204873388</v>
      </c>
      <c r="F349" s="97" t="s">
        <v>1405</v>
      </c>
      <c r="G349" s="86" t="s">
        <v>3171</v>
      </c>
      <c r="H349" s="427">
        <v>2.3748999999999998</v>
      </c>
      <c r="I349" s="97" t="s">
        <v>1405</v>
      </c>
      <c r="J349" s="86" t="s">
        <v>2842</v>
      </c>
      <c r="K349" s="423">
        <v>151.23191151908151</v>
      </c>
      <c r="L349" s="469">
        <v>359.16066666666666</v>
      </c>
      <c r="M349" s="467" t="s">
        <v>2868</v>
      </c>
    </row>
    <row r="350" spans="1:13" ht="114.75">
      <c r="A350" s="97">
        <v>341</v>
      </c>
      <c r="B350" s="363" t="s">
        <v>3170</v>
      </c>
      <c r="C350" s="421" t="s">
        <v>2839</v>
      </c>
      <c r="D350" s="467" t="s">
        <v>2861</v>
      </c>
      <c r="E350" s="468">
        <v>204873388</v>
      </c>
      <c r="F350" s="97" t="s">
        <v>1405</v>
      </c>
      <c r="G350" s="86" t="s">
        <v>3171</v>
      </c>
      <c r="H350" s="427">
        <v>2.3748999999999998</v>
      </c>
      <c r="I350" s="97" t="s">
        <v>1405</v>
      </c>
      <c r="J350" s="86" t="s">
        <v>2842</v>
      </c>
      <c r="K350" s="423">
        <v>151.23191151908151</v>
      </c>
      <c r="L350" s="469">
        <v>359.16066666666666</v>
      </c>
      <c r="M350" s="467" t="s">
        <v>2868</v>
      </c>
    </row>
    <row r="351" spans="1:13" ht="114.75">
      <c r="A351" s="97">
        <v>342</v>
      </c>
      <c r="B351" s="363" t="s">
        <v>3170</v>
      </c>
      <c r="C351" s="421" t="s">
        <v>2839</v>
      </c>
      <c r="D351" s="467" t="s">
        <v>2861</v>
      </c>
      <c r="E351" s="468">
        <v>204873388</v>
      </c>
      <c r="F351" s="97" t="s">
        <v>1405</v>
      </c>
      <c r="G351" s="86" t="s">
        <v>3171</v>
      </c>
      <c r="H351" s="427">
        <v>2.3748999999999998</v>
      </c>
      <c r="I351" s="97" t="s">
        <v>1405</v>
      </c>
      <c r="J351" s="86" t="s">
        <v>2842</v>
      </c>
      <c r="K351" s="423">
        <v>151.23191151908151</v>
      </c>
      <c r="L351" s="469">
        <v>359.16066666666666</v>
      </c>
      <c r="M351" s="467" t="s">
        <v>2870</v>
      </c>
    </row>
    <row r="352" spans="1:13" ht="114.75">
      <c r="A352" s="97">
        <v>343</v>
      </c>
      <c r="B352" s="363" t="s">
        <v>3170</v>
      </c>
      <c r="C352" s="421" t="s">
        <v>2839</v>
      </c>
      <c r="D352" s="467" t="s">
        <v>2861</v>
      </c>
      <c r="E352" s="468">
        <v>204873388</v>
      </c>
      <c r="F352" s="97" t="s">
        <v>1405</v>
      </c>
      <c r="G352" s="86" t="s">
        <v>3171</v>
      </c>
      <c r="H352" s="427">
        <v>2.3748999999999998</v>
      </c>
      <c r="I352" s="97" t="s">
        <v>1405</v>
      </c>
      <c r="J352" s="86" t="s">
        <v>2842</v>
      </c>
      <c r="K352" s="423">
        <v>151.23191151908151</v>
      </c>
      <c r="L352" s="469">
        <v>359.16066666666666</v>
      </c>
      <c r="M352" s="467" t="s">
        <v>2870</v>
      </c>
    </row>
    <row r="353" spans="1:13" ht="76.5">
      <c r="A353" s="97">
        <v>344</v>
      </c>
      <c r="B353" s="363" t="s">
        <v>3170</v>
      </c>
      <c r="C353" s="421" t="s">
        <v>2839</v>
      </c>
      <c r="D353" s="467" t="s">
        <v>2861</v>
      </c>
      <c r="E353" s="468">
        <v>204873388</v>
      </c>
      <c r="F353" s="97" t="s">
        <v>1405</v>
      </c>
      <c r="G353" s="86" t="s">
        <v>3171</v>
      </c>
      <c r="H353" s="427">
        <v>1.9550000000000001</v>
      </c>
      <c r="I353" s="97" t="s">
        <v>1405</v>
      </c>
      <c r="J353" s="86" t="s">
        <v>2842</v>
      </c>
      <c r="K353" s="423">
        <v>170.82693947144077</v>
      </c>
      <c r="L353" s="469">
        <v>333.9666666666667</v>
      </c>
      <c r="M353" s="467" t="s">
        <v>2872</v>
      </c>
    </row>
    <row r="354" spans="1:13" ht="76.5">
      <c r="A354" s="97">
        <v>345</v>
      </c>
      <c r="B354" s="363" t="s">
        <v>3170</v>
      </c>
      <c r="C354" s="421" t="s">
        <v>2839</v>
      </c>
      <c r="D354" s="467" t="s">
        <v>2861</v>
      </c>
      <c r="E354" s="468">
        <v>204873388</v>
      </c>
      <c r="F354" s="97" t="s">
        <v>1405</v>
      </c>
      <c r="G354" s="86" t="s">
        <v>3171</v>
      </c>
      <c r="H354" s="427">
        <v>1.9550000000000001</v>
      </c>
      <c r="I354" s="97" t="s">
        <v>1405</v>
      </c>
      <c r="J354" s="86" t="s">
        <v>2842</v>
      </c>
      <c r="K354" s="423">
        <v>170.82693947144077</v>
      </c>
      <c r="L354" s="469">
        <v>333.9666666666667</v>
      </c>
      <c r="M354" s="467" t="s">
        <v>2872</v>
      </c>
    </row>
    <row r="355" spans="1:13" ht="76.5">
      <c r="A355" s="97">
        <v>346</v>
      </c>
      <c r="B355" s="363" t="s">
        <v>3170</v>
      </c>
      <c r="C355" s="421" t="s">
        <v>2839</v>
      </c>
      <c r="D355" s="467" t="s">
        <v>2861</v>
      </c>
      <c r="E355" s="468">
        <v>204873388</v>
      </c>
      <c r="F355" s="97" t="s">
        <v>1405</v>
      </c>
      <c r="G355" s="86" t="s">
        <v>3171</v>
      </c>
      <c r="H355" s="427">
        <v>1.76</v>
      </c>
      <c r="I355" s="97" t="s">
        <v>1405</v>
      </c>
      <c r="J355" s="86" t="s">
        <v>2842</v>
      </c>
      <c r="K355" s="423">
        <v>183.10606060606059</v>
      </c>
      <c r="L355" s="469">
        <v>322.26666666666665</v>
      </c>
      <c r="M355" s="467" t="s">
        <v>2873</v>
      </c>
    </row>
    <row r="356" spans="1:13" ht="76.5">
      <c r="A356" s="97">
        <v>347</v>
      </c>
      <c r="B356" s="363" t="s">
        <v>3170</v>
      </c>
      <c r="C356" s="421" t="s">
        <v>2839</v>
      </c>
      <c r="D356" s="467" t="s">
        <v>2861</v>
      </c>
      <c r="E356" s="468">
        <v>204873388</v>
      </c>
      <c r="F356" s="97" t="s">
        <v>1405</v>
      </c>
      <c r="G356" s="86" t="s">
        <v>3171</v>
      </c>
      <c r="H356" s="427">
        <v>1.76</v>
      </c>
      <c r="I356" s="97" t="s">
        <v>1405</v>
      </c>
      <c r="J356" s="86" t="s">
        <v>2842</v>
      </c>
      <c r="K356" s="423">
        <v>183.10606060606059</v>
      </c>
      <c r="L356" s="469">
        <v>322.26666666666665</v>
      </c>
      <c r="M356" s="467" t="s">
        <v>2873</v>
      </c>
    </row>
    <row r="357" spans="1:13" ht="63.75">
      <c r="A357" s="97">
        <v>348</v>
      </c>
      <c r="B357" s="363" t="s">
        <v>3161</v>
      </c>
      <c r="C357" s="421" t="s">
        <v>2839</v>
      </c>
      <c r="D357" s="467" t="s">
        <v>2861</v>
      </c>
      <c r="E357" s="468">
        <v>204873388</v>
      </c>
      <c r="F357" s="97" t="s">
        <v>1405</v>
      </c>
      <c r="G357" s="86" t="s">
        <v>3169</v>
      </c>
      <c r="H357" s="427">
        <v>18</v>
      </c>
      <c r="I357" s="97" t="s">
        <v>1405</v>
      </c>
      <c r="J357" s="86" t="s">
        <v>2842</v>
      </c>
      <c r="K357" s="423">
        <v>17.777777777777779</v>
      </c>
      <c r="L357" s="469">
        <v>320</v>
      </c>
      <c r="M357" s="467" t="s">
        <v>3173</v>
      </c>
    </row>
    <row r="358" spans="1:13" ht="63.75">
      <c r="A358" s="97">
        <v>349</v>
      </c>
      <c r="B358" s="363" t="s">
        <v>3170</v>
      </c>
      <c r="C358" s="421" t="s">
        <v>2839</v>
      </c>
      <c r="D358" s="467" t="s">
        <v>2861</v>
      </c>
      <c r="E358" s="468">
        <v>204873388</v>
      </c>
      <c r="F358" s="97" t="s">
        <v>1405</v>
      </c>
      <c r="G358" s="86" t="s">
        <v>3171</v>
      </c>
      <c r="H358" s="427">
        <v>24.48</v>
      </c>
      <c r="I358" s="97" t="s">
        <v>1405</v>
      </c>
      <c r="J358" s="86" t="s">
        <v>2842</v>
      </c>
      <c r="K358" s="423">
        <v>606.75381263616555</v>
      </c>
      <c r="L358" s="469">
        <v>14853.333333333334</v>
      </c>
      <c r="M358" s="467" t="s">
        <v>3174</v>
      </c>
    </row>
    <row r="359" spans="1:13" ht="45">
      <c r="A359" s="97">
        <v>350</v>
      </c>
      <c r="B359" s="363" t="s">
        <v>3170</v>
      </c>
      <c r="C359" s="421" t="s">
        <v>2839</v>
      </c>
      <c r="D359" s="467" t="s">
        <v>2861</v>
      </c>
      <c r="E359" s="468">
        <v>204873388</v>
      </c>
      <c r="F359" s="97" t="s">
        <v>1405</v>
      </c>
      <c r="G359" s="86" t="s">
        <v>3171</v>
      </c>
      <c r="H359" s="427">
        <v>25.248000000000001</v>
      </c>
      <c r="I359" s="97" t="s">
        <v>1405</v>
      </c>
      <c r="J359" s="86" t="s">
        <v>2842</v>
      </c>
      <c r="K359" s="423">
        <v>200.6759611322349</v>
      </c>
      <c r="L359" s="469">
        <v>5066.666666666667</v>
      </c>
      <c r="M359" s="467" t="s">
        <v>3175</v>
      </c>
    </row>
    <row r="360" spans="1:13" ht="76.5">
      <c r="A360" s="97">
        <v>351</v>
      </c>
      <c r="B360" s="363" t="s">
        <v>3170</v>
      </c>
      <c r="C360" s="421" t="s">
        <v>2839</v>
      </c>
      <c r="D360" s="467" t="s">
        <v>2861</v>
      </c>
      <c r="E360" s="468">
        <v>204873388</v>
      </c>
      <c r="F360" s="97" t="s">
        <v>1405</v>
      </c>
      <c r="G360" s="86" t="s">
        <v>3171</v>
      </c>
      <c r="H360" s="427">
        <v>27.792000000000002</v>
      </c>
      <c r="I360" s="97" t="s">
        <v>1405</v>
      </c>
      <c r="J360" s="86" t="s">
        <v>2842</v>
      </c>
      <c r="K360" s="423">
        <v>608.3285357896757</v>
      </c>
      <c r="L360" s="469">
        <v>16906.666666666668</v>
      </c>
      <c r="M360" s="467" t="s">
        <v>3137</v>
      </c>
    </row>
    <row r="361" spans="1:13" ht="51">
      <c r="A361" s="97">
        <v>352</v>
      </c>
      <c r="B361" s="363" t="s">
        <v>3170</v>
      </c>
      <c r="C361" s="421" t="s">
        <v>2839</v>
      </c>
      <c r="D361" s="467" t="s">
        <v>2861</v>
      </c>
      <c r="E361" s="468">
        <v>204873388</v>
      </c>
      <c r="F361" s="97" t="s">
        <v>1405</v>
      </c>
      <c r="G361" s="86" t="s">
        <v>3171</v>
      </c>
      <c r="H361" s="427">
        <v>25.248000000000001</v>
      </c>
      <c r="I361" s="97" t="s">
        <v>1405</v>
      </c>
      <c r="J361" s="86" t="s">
        <v>2842</v>
      </c>
      <c r="K361" s="423">
        <v>235.00211237853821</v>
      </c>
      <c r="L361" s="469">
        <v>5933.333333333333</v>
      </c>
      <c r="M361" s="467" t="s">
        <v>3138</v>
      </c>
    </row>
    <row r="362" spans="1:13" ht="45">
      <c r="A362" s="97">
        <v>353</v>
      </c>
      <c r="B362" s="363" t="s">
        <v>3170</v>
      </c>
      <c r="C362" s="421" t="s">
        <v>2856</v>
      </c>
      <c r="D362" s="467" t="s">
        <v>2861</v>
      </c>
      <c r="E362" s="468">
        <v>204873388</v>
      </c>
      <c r="F362" s="97" t="s">
        <v>1405</v>
      </c>
      <c r="G362" s="86" t="s">
        <v>3171</v>
      </c>
      <c r="H362" s="427">
        <v>17.05</v>
      </c>
      <c r="I362" s="97" t="s">
        <v>1405</v>
      </c>
      <c r="J362" s="86" t="s">
        <v>3176</v>
      </c>
      <c r="K362" s="423">
        <v>224.92668621700878</v>
      </c>
      <c r="L362" s="469">
        <v>3835</v>
      </c>
      <c r="M362" s="467" t="s">
        <v>2915</v>
      </c>
    </row>
    <row r="363" spans="1:13" ht="45">
      <c r="A363" s="97">
        <v>354</v>
      </c>
      <c r="B363" s="363" t="s">
        <v>3170</v>
      </c>
      <c r="C363" s="421" t="s">
        <v>2856</v>
      </c>
      <c r="D363" s="467" t="s">
        <v>2861</v>
      </c>
      <c r="E363" s="468">
        <v>204873388</v>
      </c>
      <c r="F363" s="97" t="s">
        <v>1405</v>
      </c>
      <c r="G363" s="86" t="s">
        <v>3171</v>
      </c>
      <c r="H363" s="427">
        <v>103.35</v>
      </c>
      <c r="I363" s="97" t="s">
        <v>1405</v>
      </c>
      <c r="J363" s="86" t="s">
        <v>3176</v>
      </c>
      <c r="K363" s="423">
        <v>37.106918238993714</v>
      </c>
      <c r="L363" s="469">
        <v>3835</v>
      </c>
      <c r="M363" s="467" t="s">
        <v>2916</v>
      </c>
    </row>
    <row r="364" spans="1:13" ht="45">
      <c r="A364" s="97">
        <v>355</v>
      </c>
      <c r="B364" s="363" t="s">
        <v>3170</v>
      </c>
      <c r="C364" s="421" t="s">
        <v>2856</v>
      </c>
      <c r="D364" s="467" t="s">
        <v>2861</v>
      </c>
      <c r="E364" s="468">
        <v>204873388</v>
      </c>
      <c r="F364" s="97" t="s">
        <v>1405</v>
      </c>
      <c r="G364" s="86" t="s">
        <v>3171</v>
      </c>
      <c r="H364" s="427">
        <v>132.71039999999999</v>
      </c>
      <c r="I364" s="97" t="s">
        <v>1405</v>
      </c>
      <c r="J364" s="86" t="s">
        <v>3176</v>
      </c>
      <c r="K364" s="423">
        <v>28.897509162808642</v>
      </c>
      <c r="L364" s="469">
        <v>3835</v>
      </c>
      <c r="M364" s="467" t="s">
        <v>2917</v>
      </c>
    </row>
    <row r="365" spans="1:13" ht="45">
      <c r="A365" s="97">
        <v>356</v>
      </c>
      <c r="B365" s="363" t="s">
        <v>3161</v>
      </c>
      <c r="C365" s="421" t="s">
        <v>2856</v>
      </c>
      <c r="D365" s="467" t="s">
        <v>2861</v>
      </c>
      <c r="E365" s="468">
        <v>204873388</v>
      </c>
      <c r="F365" s="97" t="s">
        <v>1405</v>
      </c>
      <c r="G365" s="86" t="s">
        <v>3169</v>
      </c>
      <c r="H365" s="427">
        <v>23.31</v>
      </c>
      <c r="I365" s="97" t="s">
        <v>1405</v>
      </c>
      <c r="J365" s="86" t="s">
        <v>2842</v>
      </c>
      <c r="K365" s="423">
        <v>85.542685542685547</v>
      </c>
      <c r="L365" s="469">
        <v>1994</v>
      </c>
      <c r="M365" s="467" t="s">
        <v>2918</v>
      </c>
    </row>
    <row r="366" spans="1:13" ht="204">
      <c r="A366" s="97">
        <v>357</v>
      </c>
      <c r="B366" s="363" t="s">
        <v>3177</v>
      </c>
      <c r="C366" s="421" t="s">
        <v>2839</v>
      </c>
      <c r="D366" s="467" t="s">
        <v>3178</v>
      </c>
      <c r="E366" s="468">
        <v>437371915</v>
      </c>
      <c r="F366" s="97" t="s">
        <v>1405</v>
      </c>
      <c r="G366" s="86" t="s">
        <v>3179</v>
      </c>
      <c r="H366" s="427"/>
      <c r="I366" s="97" t="s">
        <v>1405</v>
      </c>
      <c r="J366" s="86" t="s">
        <v>2842</v>
      </c>
      <c r="K366" s="423"/>
      <c r="L366" s="469">
        <v>240</v>
      </c>
      <c r="M366" s="467" t="s">
        <v>3180</v>
      </c>
    </row>
    <row r="367" spans="1:13" ht="102">
      <c r="A367" s="97">
        <v>358</v>
      </c>
      <c r="B367" s="363" t="s">
        <v>3166</v>
      </c>
      <c r="C367" s="421" t="s">
        <v>2839</v>
      </c>
      <c r="D367" s="467" t="s">
        <v>3181</v>
      </c>
      <c r="E367" s="468">
        <v>19001056709</v>
      </c>
      <c r="F367" s="97" t="s">
        <v>1405</v>
      </c>
      <c r="G367" s="86" t="s">
        <v>3182</v>
      </c>
      <c r="H367" s="427"/>
      <c r="I367" s="97" t="s">
        <v>1405</v>
      </c>
      <c r="J367" s="86" t="s">
        <v>2842</v>
      </c>
      <c r="K367" s="423"/>
      <c r="L367" s="469">
        <v>100</v>
      </c>
      <c r="M367" s="467" t="s">
        <v>3183</v>
      </c>
    </row>
    <row r="368" spans="1:13" ht="216.75">
      <c r="A368" s="97">
        <v>359</v>
      </c>
      <c r="B368" s="363" t="s">
        <v>2936</v>
      </c>
      <c r="C368" s="421" t="s">
        <v>1332</v>
      </c>
      <c r="D368" s="467" t="s">
        <v>1335</v>
      </c>
      <c r="E368" s="468" t="s">
        <v>2937</v>
      </c>
      <c r="F368" s="97" t="s">
        <v>1405</v>
      </c>
      <c r="G368" s="86" t="s">
        <v>3184</v>
      </c>
      <c r="H368" s="427"/>
      <c r="I368" s="97" t="s">
        <v>1405</v>
      </c>
      <c r="J368" s="86"/>
      <c r="K368" s="423"/>
      <c r="L368" s="469">
        <v>400</v>
      </c>
      <c r="M368" s="467" t="s">
        <v>1337</v>
      </c>
    </row>
    <row r="369" spans="1:13" ht="204">
      <c r="A369" s="97">
        <v>360</v>
      </c>
      <c r="B369" s="363" t="s">
        <v>2936</v>
      </c>
      <c r="C369" s="421" t="s">
        <v>1332</v>
      </c>
      <c r="D369" s="467" t="s">
        <v>1335</v>
      </c>
      <c r="E369" s="468" t="s">
        <v>2937</v>
      </c>
      <c r="F369" s="97" t="s">
        <v>1405</v>
      </c>
      <c r="G369" s="86" t="s">
        <v>3184</v>
      </c>
      <c r="H369" s="427"/>
      <c r="I369" s="97" t="s">
        <v>1405</v>
      </c>
      <c r="J369" s="86"/>
      <c r="K369" s="423"/>
      <c r="L369" s="469">
        <v>300</v>
      </c>
      <c r="M369" s="467" t="s">
        <v>1338</v>
      </c>
    </row>
    <row r="370" spans="1:13" ht="229.5">
      <c r="A370" s="97">
        <v>361</v>
      </c>
      <c r="B370" s="363" t="s">
        <v>2936</v>
      </c>
      <c r="C370" s="421" t="s">
        <v>1332</v>
      </c>
      <c r="D370" s="467" t="s">
        <v>1339</v>
      </c>
      <c r="E370" s="468" t="s">
        <v>2939</v>
      </c>
      <c r="F370" s="97" t="s">
        <v>1405</v>
      </c>
      <c r="G370" s="86" t="s">
        <v>3184</v>
      </c>
      <c r="H370" s="427"/>
      <c r="I370" s="97" t="s">
        <v>1405</v>
      </c>
      <c r="J370" s="86"/>
      <c r="K370" s="423"/>
      <c r="L370" s="469">
        <v>800</v>
      </c>
      <c r="M370" s="467" t="s">
        <v>2940</v>
      </c>
    </row>
    <row r="371" spans="1:13" ht="153">
      <c r="A371" s="97">
        <v>362</v>
      </c>
      <c r="B371" s="363" t="s">
        <v>2936</v>
      </c>
      <c r="C371" s="421" t="s">
        <v>1332</v>
      </c>
      <c r="D371" s="467" t="s">
        <v>1339</v>
      </c>
      <c r="E371" s="468" t="s">
        <v>2939</v>
      </c>
      <c r="F371" s="97" t="s">
        <v>1405</v>
      </c>
      <c r="G371" s="86" t="s">
        <v>3184</v>
      </c>
      <c r="H371" s="427"/>
      <c r="I371" s="97" t="s">
        <v>1405</v>
      </c>
      <c r="J371" s="86"/>
      <c r="K371" s="423"/>
      <c r="L371" s="469">
        <v>200</v>
      </c>
      <c r="M371" s="467" t="s">
        <v>1341</v>
      </c>
    </row>
    <row r="372" spans="1:13" ht="216.75">
      <c r="A372" s="97">
        <v>363</v>
      </c>
      <c r="B372" s="363" t="s">
        <v>2936</v>
      </c>
      <c r="C372" s="421" t="s">
        <v>1332</v>
      </c>
      <c r="D372" s="467" t="s">
        <v>1342</v>
      </c>
      <c r="E372" s="468" t="s">
        <v>2941</v>
      </c>
      <c r="F372" s="97" t="s">
        <v>1405</v>
      </c>
      <c r="G372" s="86" t="s">
        <v>3184</v>
      </c>
      <c r="H372" s="427"/>
      <c r="I372" s="97" t="s">
        <v>1405</v>
      </c>
      <c r="J372" s="86"/>
      <c r="K372" s="423"/>
      <c r="L372" s="469">
        <v>650</v>
      </c>
      <c r="M372" s="467" t="s">
        <v>1343</v>
      </c>
    </row>
    <row r="373" spans="1:13" ht="216.75">
      <c r="A373" s="97">
        <v>364</v>
      </c>
      <c r="B373" s="363" t="s">
        <v>2936</v>
      </c>
      <c r="C373" s="421" t="s">
        <v>1332</v>
      </c>
      <c r="D373" s="467" t="s">
        <v>1344</v>
      </c>
      <c r="E373" s="468" t="s">
        <v>2942</v>
      </c>
      <c r="F373" s="97" t="s">
        <v>1405</v>
      </c>
      <c r="G373" s="86" t="s">
        <v>3184</v>
      </c>
      <c r="H373" s="427"/>
      <c r="I373" s="97" t="s">
        <v>1405</v>
      </c>
      <c r="J373" s="86"/>
      <c r="K373" s="423"/>
      <c r="L373" s="469">
        <v>450</v>
      </c>
      <c r="M373" s="467" t="s">
        <v>1345</v>
      </c>
    </row>
    <row r="374" spans="1:13" ht="216.75">
      <c r="A374" s="97">
        <v>365</v>
      </c>
      <c r="B374" s="363" t="s">
        <v>2936</v>
      </c>
      <c r="C374" s="421" t="s">
        <v>1332</v>
      </c>
      <c r="D374" s="467" t="s">
        <v>1346</v>
      </c>
      <c r="E374" s="468" t="s">
        <v>2943</v>
      </c>
      <c r="F374" s="97" t="s">
        <v>1405</v>
      </c>
      <c r="G374" s="86" t="s">
        <v>3184</v>
      </c>
      <c r="H374" s="427"/>
      <c r="I374" s="97" t="s">
        <v>1405</v>
      </c>
      <c r="J374" s="86"/>
      <c r="K374" s="423"/>
      <c r="L374" s="469">
        <v>400</v>
      </c>
      <c r="M374" s="467" t="s">
        <v>1347</v>
      </c>
    </row>
    <row r="375" spans="1:13" ht="216.75">
      <c r="A375" s="97">
        <v>366</v>
      </c>
      <c r="B375" s="363" t="s">
        <v>2936</v>
      </c>
      <c r="C375" s="421" t="s">
        <v>1332</v>
      </c>
      <c r="D375" s="467" t="s">
        <v>1348</v>
      </c>
      <c r="E375" s="468" t="s">
        <v>2944</v>
      </c>
      <c r="F375" s="97" t="s">
        <v>1405</v>
      </c>
      <c r="G375" s="86" t="s">
        <v>3184</v>
      </c>
      <c r="H375" s="427"/>
      <c r="I375" s="97" t="s">
        <v>1405</v>
      </c>
      <c r="J375" s="86"/>
      <c r="K375" s="423"/>
      <c r="L375" s="469">
        <v>300</v>
      </c>
      <c r="M375" s="467" t="s">
        <v>1349</v>
      </c>
    </row>
    <row r="376" spans="1:13" ht="216.75">
      <c r="A376" s="97">
        <v>367</v>
      </c>
      <c r="B376" s="363" t="s">
        <v>2936</v>
      </c>
      <c r="C376" s="421" t="s">
        <v>1332</v>
      </c>
      <c r="D376" s="467" t="s">
        <v>1350</v>
      </c>
      <c r="E376" s="468" t="s">
        <v>2945</v>
      </c>
      <c r="F376" s="97" t="s">
        <v>1405</v>
      </c>
      <c r="G376" s="86" t="s">
        <v>3184</v>
      </c>
      <c r="H376" s="427"/>
      <c r="I376" s="97" t="s">
        <v>1405</v>
      </c>
      <c r="J376" s="86"/>
      <c r="K376" s="423"/>
      <c r="L376" s="469">
        <v>450</v>
      </c>
      <c r="M376" s="467" t="s">
        <v>1351</v>
      </c>
    </row>
    <row r="377" spans="1:13" ht="216.75">
      <c r="A377" s="97">
        <v>368</v>
      </c>
      <c r="B377" s="363" t="s">
        <v>2936</v>
      </c>
      <c r="C377" s="421" t="s">
        <v>1332</v>
      </c>
      <c r="D377" s="467" t="s">
        <v>1352</v>
      </c>
      <c r="E377" s="468" t="s">
        <v>2946</v>
      </c>
      <c r="F377" s="97" t="s">
        <v>1405</v>
      </c>
      <c r="G377" s="86" t="s">
        <v>3184</v>
      </c>
      <c r="H377" s="427"/>
      <c r="I377" s="97" t="s">
        <v>1405</v>
      </c>
      <c r="J377" s="86"/>
      <c r="K377" s="423"/>
      <c r="L377" s="469">
        <v>300</v>
      </c>
      <c r="M377" s="467" t="s">
        <v>1353</v>
      </c>
    </row>
    <row r="378" spans="1:13" ht="216.75">
      <c r="A378" s="97">
        <v>369</v>
      </c>
      <c r="B378" s="363" t="s">
        <v>2936</v>
      </c>
      <c r="C378" s="421" t="s">
        <v>1332</v>
      </c>
      <c r="D378" s="467" t="s">
        <v>1354</v>
      </c>
      <c r="E378" s="468" t="s">
        <v>2947</v>
      </c>
      <c r="F378" s="97" t="s">
        <v>1405</v>
      </c>
      <c r="G378" s="86" t="s">
        <v>3184</v>
      </c>
      <c r="H378" s="427"/>
      <c r="I378" s="97" t="s">
        <v>1405</v>
      </c>
      <c r="J378" s="86"/>
      <c r="K378" s="423"/>
      <c r="L378" s="469">
        <v>400</v>
      </c>
      <c r="M378" s="467" t="s">
        <v>1355</v>
      </c>
    </row>
    <row r="379" spans="1:13" ht="255">
      <c r="A379" s="97">
        <v>370</v>
      </c>
      <c r="B379" s="363" t="s">
        <v>2936</v>
      </c>
      <c r="C379" s="421" t="s">
        <v>1332</v>
      </c>
      <c r="D379" s="467" t="s">
        <v>1356</v>
      </c>
      <c r="E379" s="468" t="s">
        <v>2948</v>
      </c>
      <c r="F379" s="97" t="s">
        <v>1405</v>
      </c>
      <c r="G379" s="86" t="s">
        <v>3184</v>
      </c>
      <c r="H379" s="427"/>
      <c r="I379" s="97" t="s">
        <v>1405</v>
      </c>
      <c r="J379" s="86"/>
      <c r="K379" s="423"/>
      <c r="L379" s="469">
        <v>300</v>
      </c>
      <c r="M379" s="467" t="s">
        <v>1357</v>
      </c>
    </row>
    <row r="380" spans="1:13" ht="229.5">
      <c r="A380" s="97">
        <v>371</v>
      </c>
      <c r="B380" s="363" t="s">
        <v>2936</v>
      </c>
      <c r="C380" s="421" t="s">
        <v>1332</v>
      </c>
      <c r="D380" s="467" t="s">
        <v>1358</v>
      </c>
      <c r="E380" s="468" t="s">
        <v>2949</v>
      </c>
      <c r="F380" s="97" t="s">
        <v>1405</v>
      </c>
      <c r="G380" s="86" t="s">
        <v>3184</v>
      </c>
      <c r="H380" s="427"/>
      <c r="I380" s="97" t="s">
        <v>1405</v>
      </c>
      <c r="J380" s="86"/>
      <c r="K380" s="423"/>
      <c r="L380" s="469">
        <v>810</v>
      </c>
      <c r="M380" s="467" t="s">
        <v>1359</v>
      </c>
    </row>
    <row r="381" spans="1:13" ht="127.5">
      <c r="A381" s="97">
        <v>372</v>
      </c>
      <c r="B381" s="363" t="s">
        <v>2936</v>
      </c>
      <c r="C381" s="421" t="s">
        <v>1332</v>
      </c>
      <c r="D381" s="467" t="s">
        <v>1358</v>
      </c>
      <c r="E381" s="468" t="s">
        <v>2949</v>
      </c>
      <c r="F381" s="97" t="s">
        <v>1405</v>
      </c>
      <c r="G381" s="86" t="s">
        <v>3184</v>
      </c>
      <c r="H381" s="427"/>
      <c r="I381" s="97" t="s">
        <v>1405</v>
      </c>
      <c r="J381" s="86"/>
      <c r="K381" s="423"/>
      <c r="L381" s="469">
        <v>100</v>
      </c>
      <c r="M381" s="467" t="s">
        <v>1360</v>
      </c>
    </row>
    <row r="382" spans="1:13" ht="191.25">
      <c r="A382" s="97">
        <v>373</v>
      </c>
      <c r="B382" s="363" t="s">
        <v>2936</v>
      </c>
      <c r="C382" s="421" t="s">
        <v>1332</v>
      </c>
      <c r="D382" s="467" t="s">
        <v>1358</v>
      </c>
      <c r="E382" s="468" t="s">
        <v>2949</v>
      </c>
      <c r="F382" s="97" t="s">
        <v>1405</v>
      </c>
      <c r="G382" s="86" t="s">
        <v>3184</v>
      </c>
      <c r="H382" s="427"/>
      <c r="I382" s="97" t="s">
        <v>1405</v>
      </c>
      <c r="J382" s="86"/>
      <c r="K382" s="423"/>
      <c r="L382" s="469">
        <v>80</v>
      </c>
      <c r="M382" s="467" t="s">
        <v>1361</v>
      </c>
    </row>
    <row r="383" spans="1:13" ht="318.75">
      <c r="A383" s="97">
        <v>374</v>
      </c>
      <c r="B383" s="363" t="s">
        <v>2936</v>
      </c>
      <c r="C383" s="421" t="s">
        <v>1332</v>
      </c>
      <c r="D383" s="467" t="s">
        <v>1362</v>
      </c>
      <c r="E383" s="468" t="s">
        <v>2950</v>
      </c>
      <c r="F383" s="97" t="s">
        <v>1405</v>
      </c>
      <c r="G383" s="86" t="s">
        <v>3184</v>
      </c>
      <c r="H383" s="427"/>
      <c r="I383" s="97" t="s">
        <v>1405</v>
      </c>
      <c r="J383" s="86"/>
      <c r="K383" s="423"/>
      <c r="L383" s="469">
        <v>700</v>
      </c>
      <c r="M383" s="467" t="s">
        <v>1363</v>
      </c>
    </row>
    <row r="384" spans="1:13" ht="216.75">
      <c r="A384" s="97">
        <v>375</v>
      </c>
      <c r="B384" s="363" t="s">
        <v>2936</v>
      </c>
      <c r="C384" s="421" t="s">
        <v>1332</v>
      </c>
      <c r="D384" s="467" t="s">
        <v>1364</v>
      </c>
      <c r="E384" s="468" t="s">
        <v>2951</v>
      </c>
      <c r="F384" s="97" t="s">
        <v>1405</v>
      </c>
      <c r="G384" s="86" t="s">
        <v>3184</v>
      </c>
      <c r="H384" s="427"/>
      <c r="I384" s="97" t="s">
        <v>1405</v>
      </c>
      <c r="J384" s="86"/>
      <c r="K384" s="423"/>
      <c r="L384" s="469">
        <v>400</v>
      </c>
      <c r="M384" s="467" t="s">
        <v>1365</v>
      </c>
    </row>
    <row r="385" spans="1:13" ht="216.75">
      <c r="A385" s="97">
        <v>376</v>
      </c>
      <c r="B385" s="363" t="s">
        <v>2952</v>
      </c>
      <c r="C385" s="421" t="s">
        <v>1332</v>
      </c>
      <c r="D385" s="467" t="s">
        <v>1366</v>
      </c>
      <c r="E385" s="468" t="s">
        <v>2953</v>
      </c>
      <c r="F385" s="97" t="s">
        <v>1405</v>
      </c>
      <c r="G385" s="86" t="s">
        <v>3184</v>
      </c>
      <c r="H385" s="427"/>
      <c r="I385" s="97" t="s">
        <v>1405</v>
      </c>
      <c r="J385" s="86"/>
      <c r="K385" s="423"/>
      <c r="L385" s="469">
        <v>400</v>
      </c>
      <c r="M385" s="467" t="s">
        <v>1367</v>
      </c>
    </row>
    <row r="386" spans="1:13" ht="204">
      <c r="A386" s="97">
        <v>377</v>
      </c>
      <c r="B386" s="363" t="s">
        <v>2952</v>
      </c>
      <c r="C386" s="421" t="s">
        <v>1332</v>
      </c>
      <c r="D386" s="467" t="s">
        <v>1368</v>
      </c>
      <c r="E386" s="468" t="s">
        <v>2954</v>
      </c>
      <c r="F386" s="97" t="s">
        <v>1405</v>
      </c>
      <c r="G386" s="86" t="s">
        <v>3184</v>
      </c>
      <c r="H386" s="427"/>
      <c r="I386" s="97" t="s">
        <v>1405</v>
      </c>
      <c r="J386" s="86"/>
      <c r="K386" s="423"/>
      <c r="L386" s="469">
        <v>600</v>
      </c>
      <c r="M386" s="467" t="s">
        <v>1369</v>
      </c>
    </row>
    <row r="387" spans="1:13" ht="204">
      <c r="A387" s="97">
        <v>378</v>
      </c>
      <c r="B387" s="363" t="s">
        <v>2952</v>
      </c>
      <c r="C387" s="421" t="s">
        <v>1332</v>
      </c>
      <c r="D387" s="467" t="s">
        <v>1368</v>
      </c>
      <c r="E387" s="468" t="s">
        <v>2954</v>
      </c>
      <c r="F387" s="97" t="s">
        <v>1405</v>
      </c>
      <c r="G387" s="86" t="s">
        <v>3184</v>
      </c>
      <c r="H387" s="427"/>
      <c r="I387" s="97" t="s">
        <v>1405</v>
      </c>
      <c r="J387" s="86"/>
      <c r="K387" s="423"/>
      <c r="L387" s="469">
        <v>100</v>
      </c>
      <c r="M387" s="467" t="s">
        <v>1370</v>
      </c>
    </row>
    <row r="388" spans="1:13" ht="204">
      <c r="A388" s="97">
        <v>379</v>
      </c>
      <c r="B388" s="363" t="s">
        <v>2952</v>
      </c>
      <c r="C388" s="421" t="s">
        <v>1332</v>
      </c>
      <c r="D388" s="467" t="s">
        <v>1368</v>
      </c>
      <c r="E388" s="468" t="s">
        <v>2954</v>
      </c>
      <c r="F388" s="97" t="s">
        <v>1405</v>
      </c>
      <c r="G388" s="86" t="s">
        <v>3184</v>
      </c>
      <c r="H388" s="427"/>
      <c r="I388" s="97" t="s">
        <v>1405</v>
      </c>
      <c r="J388" s="86"/>
      <c r="K388" s="423"/>
      <c r="L388" s="469">
        <v>100</v>
      </c>
      <c r="M388" s="467" t="s">
        <v>1371</v>
      </c>
    </row>
    <row r="389" spans="1:13" ht="204">
      <c r="A389" s="97">
        <v>380</v>
      </c>
      <c r="B389" s="363" t="s">
        <v>2952</v>
      </c>
      <c r="C389" s="421" t="s">
        <v>1332</v>
      </c>
      <c r="D389" s="467" t="s">
        <v>1368</v>
      </c>
      <c r="E389" s="468" t="s">
        <v>2954</v>
      </c>
      <c r="F389" s="97" t="s">
        <v>1405</v>
      </c>
      <c r="G389" s="86" t="s">
        <v>3184</v>
      </c>
      <c r="H389" s="427"/>
      <c r="I389" s="97" t="s">
        <v>1405</v>
      </c>
      <c r="J389" s="86"/>
      <c r="K389" s="423"/>
      <c r="L389" s="469">
        <v>100</v>
      </c>
      <c r="M389" s="467" t="s">
        <v>1372</v>
      </c>
    </row>
    <row r="390" spans="1:13" ht="229.5">
      <c r="A390" s="97">
        <v>381</v>
      </c>
      <c r="B390" s="363" t="s">
        <v>2952</v>
      </c>
      <c r="C390" s="421" t="s">
        <v>1332</v>
      </c>
      <c r="D390" s="467" t="s">
        <v>1373</v>
      </c>
      <c r="E390" s="468" t="s">
        <v>2955</v>
      </c>
      <c r="F390" s="97" t="s">
        <v>1405</v>
      </c>
      <c r="G390" s="86" t="s">
        <v>3184</v>
      </c>
      <c r="H390" s="427"/>
      <c r="I390" s="97" t="s">
        <v>1405</v>
      </c>
      <c r="J390" s="86"/>
      <c r="K390" s="423"/>
      <c r="L390" s="469">
        <v>400</v>
      </c>
      <c r="M390" s="467" t="s">
        <v>2956</v>
      </c>
    </row>
    <row r="391" spans="1:13" ht="293.25">
      <c r="A391" s="97">
        <v>382</v>
      </c>
      <c r="B391" s="363" t="s">
        <v>2952</v>
      </c>
      <c r="C391" s="421" t="s">
        <v>1332</v>
      </c>
      <c r="D391" s="467" t="s">
        <v>1373</v>
      </c>
      <c r="E391" s="468" t="s">
        <v>2955</v>
      </c>
      <c r="F391" s="97" t="s">
        <v>1405</v>
      </c>
      <c r="G391" s="86" t="s">
        <v>3184</v>
      </c>
      <c r="H391" s="427"/>
      <c r="I391" s="97" t="s">
        <v>1405</v>
      </c>
      <c r="J391" s="86"/>
      <c r="K391" s="423"/>
      <c r="L391" s="469">
        <v>150</v>
      </c>
      <c r="M391" s="467" t="s">
        <v>1374</v>
      </c>
    </row>
    <row r="392" spans="1:13" ht="293.25">
      <c r="A392" s="97">
        <v>383</v>
      </c>
      <c r="B392" s="363" t="s">
        <v>2952</v>
      </c>
      <c r="C392" s="421" t="s">
        <v>1332</v>
      </c>
      <c r="D392" s="467" t="s">
        <v>1373</v>
      </c>
      <c r="E392" s="468" t="s">
        <v>2955</v>
      </c>
      <c r="F392" s="97" t="s">
        <v>1405</v>
      </c>
      <c r="G392" s="86" t="s">
        <v>3184</v>
      </c>
      <c r="H392" s="427"/>
      <c r="I392" s="97" t="s">
        <v>1405</v>
      </c>
      <c r="J392" s="86"/>
      <c r="K392" s="423"/>
      <c r="L392" s="469">
        <v>350</v>
      </c>
      <c r="M392" s="467" t="s">
        <v>2957</v>
      </c>
    </row>
    <row r="393" spans="1:13" ht="229.5">
      <c r="A393" s="97">
        <v>384</v>
      </c>
      <c r="B393" s="363" t="s">
        <v>2952</v>
      </c>
      <c r="C393" s="421" t="s">
        <v>1332</v>
      </c>
      <c r="D393" s="467" t="s">
        <v>1373</v>
      </c>
      <c r="E393" s="468" t="s">
        <v>2955</v>
      </c>
      <c r="F393" s="97" t="s">
        <v>1405</v>
      </c>
      <c r="G393" s="86" t="s">
        <v>3184</v>
      </c>
      <c r="H393" s="427"/>
      <c r="I393" s="97" t="s">
        <v>1405</v>
      </c>
      <c r="J393" s="86"/>
      <c r="K393" s="423"/>
      <c r="L393" s="469">
        <v>300</v>
      </c>
      <c r="M393" s="467" t="s">
        <v>2958</v>
      </c>
    </row>
    <row r="394" spans="1:13" ht="293.25">
      <c r="A394" s="97">
        <v>385</v>
      </c>
      <c r="B394" s="363" t="s">
        <v>2952</v>
      </c>
      <c r="C394" s="421" t="s">
        <v>1332</v>
      </c>
      <c r="D394" s="467" t="s">
        <v>1373</v>
      </c>
      <c r="E394" s="468" t="s">
        <v>2955</v>
      </c>
      <c r="F394" s="97" t="s">
        <v>1405</v>
      </c>
      <c r="G394" s="86" t="s">
        <v>3184</v>
      </c>
      <c r="H394" s="427"/>
      <c r="I394" s="97" t="s">
        <v>1405</v>
      </c>
      <c r="J394" s="86"/>
      <c r="K394" s="423"/>
      <c r="L394" s="469">
        <v>100</v>
      </c>
      <c r="M394" s="467" t="s">
        <v>1375</v>
      </c>
    </row>
    <row r="395" spans="1:13" ht="293.25">
      <c r="A395" s="97">
        <v>386</v>
      </c>
      <c r="B395" s="363" t="s">
        <v>2952</v>
      </c>
      <c r="C395" s="421" t="s">
        <v>1332</v>
      </c>
      <c r="D395" s="467" t="s">
        <v>1373</v>
      </c>
      <c r="E395" s="468" t="s">
        <v>2955</v>
      </c>
      <c r="F395" s="97" t="s">
        <v>1405</v>
      </c>
      <c r="G395" s="86" t="s">
        <v>3184</v>
      </c>
      <c r="H395" s="427"/>
      <c r="I395" s="97" t="s">
        <v>1405</v>
      </c>
      <c r="J395" s="86"/>
      <c r="K395" s="423"/>
      <c r="L395" s="469">
        <v>300</v>
      </c>
      <c r="M395" s="467" t="s">
        <v>2959</v>
      </c>
    </row>
    <row r="396" spans="1:13" ht="306">
      <c r="A396" s="97">
        <v>387</v>
      </c>
      <c r="B396" s="363" t="s">
        <v>2952</v>
      </c>
      <c r="C396" s="421" t="s">
        <v>1332</v>
      </c>
      <c r="D396" s="467" t="s">
        <v>1373</v>
      </c>
      <c r="E396" s="468" t="s">
        <v>2955</v>
      </c>
      <c r="F396" s="97" t="s">
        <v>1405</v>
      </c>
      <c r="G396" s="86" t="s">
        <v>3184</v>
      </c>
      <c r="H396" s="427"/>
      <c r="I396" s="97" t="s">
        <v>1405</v>
      </c>
      <c r="J396" s="86"/>
      <c r="K396" s="423"/>
      <c r="L396" s="469">
        <v>200</v>
      </c>
      <c r="M396" s="467" t="s">
        <v>2960</v>
      </c>
    </row>
    <row r="397" spans="1:13" ht="216.75">
      <c r="A397" s="97">
        <v>388</v>
      </c>
      <c r="B397" s="363" t="s">
        <v>3185</v>
      </c>
      <c r="C397" s="421" t="s">
        <v>1332</v>
      </c>
      <c r="D397" s="467" t="s">
        <v>1335</v>
      </c>
      <c r="E397" s="468">
        <v>404473814</v>
      </c>
      <c r="F397" s="97" t="s">
        <v>1405</v>
      </c>
      <c r="G397" s="86" t="s">
        <v>3186</v>
      </c>
      <c r="H397" s="427"/>
      <c r="I397" s="97" t="s">
        <v>1405</v>
      </c>
      <c r="J397" s="86"/>
      <c r="K397" s="423"/>
      <c r="L397" s="469">
        <v>900</v>
      </c>
      <c r="M397" s="467" t="s">
        <v>1337</v>
      </c>
    </row>
    <row r="398" spans="1:13" ht="204">
      <c r="A398" s="97">
        <v>389</v>
      </c>
      <c r="B398" s="363" t="s">
        <v>3185</v>
      </c>
      <c r="C398" s="421" t="s">
        <v>1332</v>
      </c>
      <c r="D398" s="467" t="s">
        <v>1335</v>
      </c>
      <c r="E398" s="468">
        <v>404473814</v>
      </c>
      <c r="F398" s="97" t="s">
        <v>1405</v>
      </c>
      <c r="G398" s="86" t="s">
        <v>3186</v>
      </c>
      <c r="H398" s="427"/>
      <c r="I398" s="97" t="s">
        <v>1405</v>
      </c>
      <c r="J398" s="86"/>
      <c r="K398" s="423"/>
      <c r="L398" s="469">
        <v>700</v>
      </c>
      <c r="M398" s="467" t="s">
        <v>1338</v>
      </c>
    </row>
    <row r="399" spans="1:13" ht="204">
      <c r="A399" s="97">
        <v>390</v>
      </c>
      <c r="B399" s="363" t="s">
        <v>3185</v>
      </c>
      <c r="C399" s="421" t="s">
        <v>1332</v>
      </c>
      <c r="D399" s="467" t="s">
        <v>1335</v>
      </c>
      <c r="E399" s="468">
        <v>404473814</v>
      </c>
      <c r="F399" s="97" t="s">
        <v>1405</v>
      </c>
      <c r="G399" s="86" t="s">
        <v>3186</v>
      </c>
      <c r="H399" s="427"/>
      <c r="I399" s="97" t="s">
        <v>1405</v>
      </c>
      <c r="J399" s="86"/>
      <c r="K399" s="423"/>
      <c r="L399" s="469">
        <v>400</v>
      </c>
      <c r="M399" s="467" t="s">
        <v>3187</v>
      </c>
    </row>
    <row r="400" spans="1:13" ht="229.5">
      <c r="A400" s="97">
        <v>391</v>
      </c>
      <c r="B400" s="363" t="s">
        <v>3185</v>
      </c>
      <c r="C400" s="421" t="s">
        <v>1332</v>
      </c>
      <c r="D400" s="467" t="s">
        <v>1339</v>
      </c>
      <c r="E400" s="468">
        <v>404409252</v>
      </c>
      <c r="F400" s="97" t="s">
        <v>1405</v>
      </c>
      <c r="G400" s="86" t="s">
        <v>3186</v>
      </c>
      <c r="H400" s="427"/>
      <c r="I400" s="97" t="s">
        <v>1405</v>
      </c>
      <c r="J400" s="86"/>
      <c r="K400" s="423"/>
      <c r="L400" s="469">
        <v>1000</v>
      </c>
      <c r="M400" s="467" t="s">
        <v>2940</v>
      </c>
    </row>
    <row r="401" spans="1:13" ht="216.75">
      <c r="A401" s="97">
        <v>392</v>
      </c>
      <c r="B401" s="363" t="s">
        <v>3185</v>
      </c>
      <c r="C401" s="421" t="s">
        <v>1332</v>
      </c>
      <c r="D401" s="467" t="s">
        <v>1344</v>
      </c>
      <c r="E401" s="468" t="s">
        <v>2942</v>
      </c>
      <c r="F401" s="97" t="s">
        <v>1405</v>
      </c>
      <c r="G401" s="86" t="s">
        <v>3186</v>
      </c>
      <c r="H401" s="427"/>
      <c r="I401" s="97" t="s">
        <v>1405</v>
      </c>
      <c r="J401" s="86"/>
      <c r="K401" s="423"/>
      <c r="L401" s="469">
        <v>500</v>
      </c>
      <c r="M401" s="467" t="s">
        <v>1345</v>
      </c>
    </row>
    <row r="402" spans="1:13" ht="45">
      <c r="A402" s="97">
        <v>393</v>
      </c>
      <c r="B402" s="363" t="s">
        <v>3185</v>
      </c>
      <c r="C402" s="421" t="s">
        <v>1332</v>
      </c>
      <c r="D402" s="467" t="s">
        <v>3056</v>
      </c>
      <c r="E402" s="468"/>
      <c r="F402" s="97" t="s">
        <v>1405</v>
      </c>
      <c r="G402" s="86" t="s">
        <v>3186</v>
      </c>
      <c r="H402" s="427"/>
      <c r="I402" s="97" t="s">
        <v>1405</v>
      </c>
      <c r="J402" s="86"/>
      <c r="K402" s="423"/>
      <c r="L402" s="469">
        <v>1500</v>
      </c>
      <c r="M402" s="467"/>
    </row>
    <row r="403" spans="1:13" ht="216.75">
      <c r="A403" s="97">
        <v>394</v>
      </c>
      <c r="B403" s="363" t="s">
        <v>3185</v>
      </c>
      <c r="C403" s="421" t="s">
        <v>1332</v>
      </c>
      <c r="D403" s="467" t="s">
        <v>1350</v>
      </c>
      <c r="E403" s="468" t="s">
        <v>2945</v>
      </c>
      <c r="F403" s="97" t="s">
        <v>1405</v>
      </c>
      <c r="G403" s="86" t="s">
        <v>3186</v>
      </c>
      <c r="H403" s="427"/>
      <c r="I403" s="97" t="s">
        <v>1405</v>
      </c>
      <c r="J403" s="86"/>
      <c r="K403" s="423"/>
      <c r="L403" s="469">
        <v>500</v>
      </c>
      <c r="M403" s="467" t="s">
        <v>1351</v>
      </c>
    </row>
    <row r="404" spans="1:13" ht="242.25">
      <c r="A404" s="97">
        <v>395</v>
      </c>
      <c r="B404" s="363" t="s">
        <v>3185</v>
      </c>
      <c r="C404" s="421" t="s">
        <v>1332</v>
      </c>
      <c r="D404" s="467" t="s">
        <v>1373</v>
      </c>
      <c r="E404" s="468" t="s">
        <v>2955</v>
      </c>
      <c r="F404" s="97" t="s">
        <v>1405</v>
      </c>
      <c r="G404" s="86" t="s">
        <v>3186</v>
      </c>
      <c r="H404" s="427"/>
      <c r="I404" s="97" t="s">
        <v>1405</v>
      </c>
      <c r="J404" s="86"/>
      <c r="K404" s="423"/>
      <c r="L404" s="469">
        <v>2360</v>
      </c>
      <c r="M404" s="467" t="s">
        <v>3188</v>
      </c>
    </row>
    <row r="405" spans="1:13" ht="204">
      <c r="A405" s="97">
        <v>396</v>
      </c>
      <c r="B405" s="363" t="s">
        <v>3185</v>
      </c>
      <c r="C405" s="421" t="s">
        <v>1332</v>
      </c>
      <c r="D405" s="467" t="s">
        <v>1368</v>
      </c>
      <c r="E405" s="468" t="s">
        <v>2954</v>
      </c>
      <c r="F405" s="97" t="s">
        <v>1405</v>
      </c>
      <c r="G405" s="86" t="s">
        <v>3186</v>
      </c>
      <c r="H405" s="427"/>
      <c r="I405" s="97" t="s">
        <v>1405</v>
      </c>
      <c r="J405" s="86"/>
      <c r="K405" s="423"/>
      <c r="L405" s="469">
        <v>1500</v>
      </c>
      <c r="M405" s="467" t="s">
        <v>1369</v>
      </c>
    </row>
    <row r="406" spans="1:13" ht="204">
      <c r="A406" s="97">
        <v>397</v>
      </c>
      <c r="B406" s="363" t="s">
        <v>3185</v>
      </c>
      <c r="C406" s="421" t="s">
        <v>1332</v>
      </c>
      <c r="D406" s="467" t="s">
        <v>1368</v>
      </c>
      <c r="E406" s="468" t="s">
        <v>2954</v>
      </c>
      <c r="F406" s="97" t="s">
        <v>1405</v>
      </c>
      <c r="G406" s="86" t="s">
        <v>3186</v>
      </c>
      <c r="H406" s="427"/>
      <c r="I406" s="97" t="s">
        <v>1405</v>
      </c>
      <c r="J406" s="86"/>
      <c r="K406" s="423"/>
      <c r="L406" s="469">
        <v>500</v>
      </c>
      <c r="M406" s="467" t="s">
        <v>1370</v>
      </c>
    </row>
    <row r="407" spans="1:13" ht="204">
      <c r="A407" s="97">
        <v>398</v>
      </c>
      <c r="B407" s="363" t="s">
        <v>3185</v>
      </c>
      <c r="C407" s="421" t="s">
        <v>1332</v>
      </c>
      <c r="D407" s="467" t="s">
        <v>1368</v>
      </c>
      <c r="E407" s="468" t="s">
        <v>2954</v>
      </c>
      <c r="F407" s="97" t="s">
        <v>1405</v>
      </c>
      <c r="G407" s="86" t="s">
        <v>3186</v>
      </c>
      <c r="H407" s="427"/>
      <c r="I407" s="97" t="s">
        <v>1405</v>
      </c>
      <c r="J407" s="86"/>
      <c r="K407" s="423"/>
      <c r="L407" s="469">
        <v>500</v>
      </c>
      <c r="M407" s="467" t="s">
        <v>1371</v>
      </c>
    </row>
    <row r="408" spans="1:13" ht="204">
      <c r="A408" s="97">
        <v>399</v>
      </c>
      <c r="B408" s="363" t="s">
        <v>3185</v>
      </c>
      <c r="C408" s="421" t="s">
        <v>1332</v>
      </c>
      <c r="D408" s="467" t="s">
        <v>1368</v>
      </c>
      <c r="E408" s="468" t="s">
        <v>2954</v>
      </c>
      <c r="F408" s="97" t="s">
        <v>1405</v>
      </c>
      <c r="G408" s="86" t="s">
        <v>3186</v>
      </c>
      <c r="H408" s="427"/>
      <c r="I408" s="97" t="s">
        <v>1405</v>
      </c>
      <c r="J408" s="86"/>
      <c r="K408" s="423"/>
      <c r="L408" s="469">
        <v>500</v>
      </c>
      <c r="M408" s="467" t="s">
        <v>1372</v>
      </c>
    </row>
    <row r="409" spans="1:13" ht="63.75">
      <c r="A409" s="97">
        <v>400</v>
      </c>
      <c r="B409" s="363" t="s">
        <v>3088</v>
      </c>
      <c r="C409" s="421" t="s">
        <v>347</v>
      </c>
      <c r="D409" s="467" t="s">
        <v>3160</v>
      </c>
      <c r="E409" s="468">
        <v>204876606</v>
      </c>
      <c r="F409" s="97" t="s">
        <v>1405</v>
      </c>
      <c r="G409" s="86" t="s">
        <v>3184</v>
      </c>
      <c r="H409" s="427"/>
      <c r="I409" s="97" t="s">
        <v>1405</v>
      </c>
      <c r="J409" s="86"/>
      <c r="K409" s="423"/>
      <c r="L409" s="469">
        <v>1000</v>
      </c>
      <c r="M409" s="467" t="s">
        <v>3099</v>
      </c>
    </row>
    <row r="410" spans="1:13" ht="63.75">
      <c r="A410" s="97">
        <v>401</v>
      </c>
      <c r="B410" s="363"/>
      <c r="C410" s="421" t="s">
        <v>347</v>
      </c>
      <c r="D410" s="467" t="s">
        <v>3095</v>
      </c>
      <c r="E410" s="468">
        <v>404379294</v>
      </c>
      <c r="F410" s="97" t="s">
        <v>1405</v>
      </c>
      <c r="G410" s="86" t="s">
        <v>3184</v>
      </c>
      <c r="H410" s="427"/>
      <c r="I410" s="97"/>
      <c r="J410" s="86"/>
      <c r="K410" s="423"/>
      <c r="L410" s="469">
        <v>2956</v>
      </c>
      <c r="M410" s="467" t="s">
        <v>3150</v>
      </c>
    </row>
    <row r="411" spans="1:13" ht="53.25" customHeight="1">
      <c r="A411" s="97">
        <v>402</v>
      </c>
      <c r="B411" s="363" t="s">
        <v>3189</v>
      </c>
      <c r="C411" s="421" t="s">
        <v>347</v>
      </c>
      <c r="D411" s="467" t="s">
        <v>3190</v>
      </c>
      <c r="E411" s="468" t="s">
        <v>3191</v>
      </c>
      <c r="F411" s="97" t="s">
        <v>1405</v>
      </c>
      <c r="G411" s="86"/>
      <c r="H411" s="427"/>
      <c r="I411" s="97"/>
      <c r="J411" s="86"/>
      <c r="K411" s="423"/>
      <c r="L411" s="469">
        <v>195.15</v>
      </c>
      <c r="M411" s="494" t="s">
        <v>3192</v>
      </c>
    </row>
    <row r="412" spans="1:13" ht="45">
      <c r="A412" s="97">
        <v>403</v>
      </c>
      <c r="B412" s="363"/>
      <c r="C412" s="421" t="s">
        <v>1332</v>
      </c>
      <c r="D412" s="467" t="s">
        <v>1333</v>
      </c>
      <c r="E412" s="468"/>
      <c r="F412" s="97" t="s">
        <v>1405</v>
      </c>
      <c r="G412" s="86" t="s">
        <v>3184</v>
      </c>
      <c r="H412" s="427"/>
      <c r="I412" s="97" t="s">
        <v>1405</v>
      </c>
      <c r="J412" s="86"/>
      <c r="K412" s="423"/>
      <c r="L412" s="469">
        <v>18399.599999999999</v>
      </c>
      <c r="M412" s="467"/>
    </row>
    <row r="413" spans="1:13" ht="45">
      <c r="A413" s="97">
        <v>404</v>
      </c>
      <c r="B413" s="363"/>
      <c r="C413" s="421" t="s">
        <v>1332</v>
      </c>
      <c r="D413" s="467" t="s">
        <v>1333</v>
      </c>
      <c r="E413" s="468"/>
      <c r="F413" s="97" t="s">
        <v>1405</v>
      </c>
      <c r="G413" s="86" t="s">
        <v>3193</v>
      </c>
      <c r="H413" s="427"/>
      <c r="I413" s="97" t="s">
        <v>1405</v>
      </c>
      <c r="J413" s="86"/>
      <c r="K413" s="423"/>
      <c r="L413" s="469">
        <v>4706.59</v>
      </c>
      <c r="M413" s="467"/>
    </row>
    <row r="414" spans="1:13" ht="216.75">
      <c r="A414" s="97">
        <v>405</v>
      </c>
      <c r="B414" s="363" t="s">
        <v>1406</v>
      </c>
      <c r="C414" s="421" t="s">
        <v>1332</v>
      </c>
      <c r="D414" s="467" t="s">
        <v>1335</v>
      </c>
      <c r="E414" s="468" t="s">
        <v>2937</v>
      </c>
      <c r="F414" s="97" t="s">
        <v>1405</v>
      </c>
      <c r="G414" s="86" t="s">
        <v>3195</v>
      </c>
      <c r="H414" s="427"/>
      <c r="I414" s="97" t="s">
        <v>1405</v>
      </c>
      <c r="J414" s="86"/>
      <c r="K414" s="423"/>
      <c r="L414" s="469">
        <v>450</v>
      </c>
      <c r="M414" s="467" t="s">
        <v>1337</v>
      </c>
    </row>
    <row r="415" spans="1:13" ht="204">
      <c r="A415" s="97">
        <v>406</v>
      </c>
      <c r="B415" s="363" t="s">
        <v>1406</v>
      </c>
      <c r="C415" s="421" t="s">
        <v>1332</v>
      </c>
      <c r="D415" s="467" t="s">
        <v>1335</v>
      </c>
      <c r="E415" s="468" t="s">
        <v>2937</v>
      </c>
      <c r="F415" s="97" t="s">
        <v>1405</v>
      </c>
      <c r="G415" s="86" t="s">
        <v>3195</v>
      </c>
      <c r="H415" s="427"/>
      <c r="I415" s="97" t="s">
        <v>1405</v>
      </c>
      <c r="J415" s="86"/>
      <c r="K415" s="423"/>
      <c r="L415" s="469">
        <v>450</v>
      </c>
      <c r="M415" s="467" t="s">
        <v>1338</v>
      </c>
    </row>
    <row r="416" spans="1:13" ht="229.5">
      <c r="A416" s="97">
        <v>407</v>
      </c>
      <c r="B416" s="363" t="s">
        <v>1406</v>
      </c>
      <c r="C416" s="421" t="s">
        <v>1332</v>
      </c>
      <c r="D416" s="467" t="s">
        <v>1339</v>
      </c>
      <c r="E416" s="468" t="s">
        <v>2939</v>
      </c>
      <c r="F416" s="97" t="s">
        <v>1405</v>
      </c>
      <c r="G416" s="86" t="s">
        <v>3195</v>
      </c>
      <c r="H416" s="427"/>
      <c r="I416" s="97" t="s">
        <v>1405</v>
      </c>
      <c r="J416" s="86"/>
      <c r="K416" s="423"/>
      <c r="L416" s="469">
        <v>1600</v>
      </c>
      <c r="M416" s="467" t="s">
        <v>2940</v>
      </c>
    </row>
    <row r="417" spans="1:13" ht="153">
      <c r="A417" s="97">
        <v>408</v>
      </c>
      <c r="B417" s="363" t="s">
        <v>1406</v>
      </c>
      <c r="C417" s="421" t="s">
        <v>1332</v>
      </c>
      <c r="D417" s="467" t="s">
        <v>1339</v>
      </c>
      <c r="E417" s="468" t="s">
        <v>2939</v>
      </c>
      <c r="F417" s="97" t="s">
        <v>1405</v>
      </c>
      <c r="G417" s="86" t="s">
        <v>3195</v>
      </c>
      <c r="H417" s="427"/>
      <c r="I417" s="97" t="s">
        <v>1405</v>
      </c>
      <c r="J417" s="86"/>
      <c r="K417" s="423"/>
      <c r="L417" s="469">
        <v>400</v>
      </c>
      <c r="M417" s="467" t="s">
        <v>1341</v>
      </c>
    </row>
    <row r="418" spans="1:13" ht="216.75">
      <c r="A418" s="97">
        <v>409</v>
      </c>
      <c r="B418" s="363" t="s">
        <v>1406</v>
      </c>
      <c r="C418" s="421" t="s">
        <v>1332</v>
      </c>
      <c r="D418" s="467" t="s">
        <v>1342</v>
      </c>
      <c r="E418" s="468" t="s">
        <v>2941</v>
      </c>
      <c r="F418" s="97" t="s">
        <v>1405</v>
      </c>
      <c r="G418" s="86" t="s">
        <v>3195</v>
      </c>
      <c r="H418" s="427"/>
      <c r="I418" s="97" t="s">
        <v>1405</v>
      </c>
      <c r="J418" s="86"/>
      <c r="K418" s="423"/>
      <c r="L418" s="469">
        <v>800</v>
      </c>
      <c r="M418" s="467" t="s">
        <v>1343</v>
      </c>
    </row>
    <row r="419" spans="1:13" ht="216.75">
      <c r="A419" s="97">
        <v>410</v>
      </c>
      <c r="B419" s="363" t="s">
        <v>1406</v>
      </c>
      <c r="C419" s="421" t="s">
        <v>1332</v>
      </c>
      <c r="D419" s="467" t="s">
        <v>1346</v>
      </c>
      <c r="E419" s="468" t="s">
        <v>2943</v>
      </c>
      <c r="F419" s="97" t="s">
        <v>1405</v>
      </c>
      <c r="G419" s="86" t="s">
        <v>3195</v>
      </c>
      <c r="H419" s="427"/>
      <c r="I419" s="97" t="s">
        <v>1405</v>
      </c>
      <c r="J419" s="86"/>
      <c r="K419" s="423"/>
      <c r="L419" s="469">
        <v>400</v>
      </c>
      <c r="M419" s="467" t="s">
        <v>1347</v>
      </c>
    </row>
    <row r="420" spans="1:13" ht="216.75">
      <c r="A420" s="97">
        <v>411</v>
      </c>
      <c r="B420" s="363" t="s">
        <v>1406</v>
      </c>
      <c r="C420" s="421" t="s">
        <v>1332</v>
      </c>
      <c r="D420" s="467" t="s">
        <v>1348</v>
      </c>
      <c r="E420" s="468" t="s">
        <v>2944</v>
      </c>
      <c r="F420" s="97" t="s">
        <v>1405</v>
      </c>
      <c r="G420" s="86" t="s">
        <v>3195</v>
      </c>
      <c r="H420" s="427"/>
      <c r="I420" s="97" t="s">
        <v>1405</v>
      </c>
      <c r="J420" s="86"/>
      <c r="K420" s="423"/>
      <c r="L420" s="469">
        <v>300</v>
      </c>
      <c r="M420" s="467" t="s">
        <v>1349</v>
      </c>
    </row>
    <row r="421" spans="1:13" ht="216.75">
      <c r="A421" s="97">
        <v>412</v>
      </c>
      <c r="B421" s="363" t="s">
        <v>1406</v>
      </c>
      <c r="C421" s="421" t="s">
        <v>1332</v>
      </c>
      <c r="D421" s="467" t="s">
        <v>1352</v>
      </c>
      <c r="E421" s="468" t="s">
        <v>2946</v>
      </c>
      <c r="F421" s="97" t="s">
        <v>1405</v>
      </c>
      <c r="G421" s="86" t="s">
        <v>3195</v>
      </c>
      <c r="H421" s="427"/>
      <c r="I421" s="97" t="s">
        <v>1405</v>
      </c>
      <c r="J421" s="86"/>
      <c r="K421" s="423"/>
      <c r="L421" s="469">
        <v>300</v>
      </c>
      <c r="M421" s="467" t="s">
        <v>1353</v>
      </c>
    </row>
    <row r="422" spans="1:13" ht="216.75">
      <c r="A422" s="97">
        <v>413</v>
      </c>
      <c r="B422" s="363" t="s">
        <v>1406</v>
      </c>
      <c r="C422" s="421" t="s">
        <v>1332</v>
      </c>
      <c r="D422" s="467" t="s">
        <v>1354</v>
      </c>
      <c r="E422" s="468" t="s">
        <v>2947</v>
      </c>
      <c r="F422" s="97" t="s">
        <v>1405</v>
      </c>
      <c r="G422" s="86" t="s">
        <v>3195</v>
      </c>
      <c r="H422" s="427"/>
      <c r="I422" s="97" t="s">
        <v>1405</v>
      </c>
      <c r="J422" s="86"/>
      <c r="K422" s="423"/>
      <c r="L422" s="469">
        <v>500</v>
      </c>
      <c r="M422" s="467" t="s">
        <v>1355</v>
      </c>
    </row>
    <row r="423" spans="1:13" ht="255">
      <c r="A423" s="97">
        <v>414</v>
      </c>
      <c r="B423" s="363" t="s">
        <v>1406</v>
      </c>
      <c r="C423" s="421" t="s">
        <v>1332</v>
      </c>
      <c r="D423" s="467" t="s">
        <v>1356</v>
      </c>
      <c r="E423" s="468" t="s">
        <v>2948</v>
      </c>
      <c r="F423" s="97" t="s">
        <v>1405</v>
      </c>
      <c r="G423" s="86" t="s">
        <v>3195</v>
      </c>
      <c r="H423" s="427"/>
      <c r="I423" s="97" t="s">
        <v>1405</v>
      </c>
      <c r="J423" s="86"/>
      <c r="K423" s="423"/>
      <c r="L423" s="469">
        <v>400</v>
      </c>
      <c r="M423" s="467" t="s">
        <v>1357</v>
      </c>
    </row>
    <row r="424" spans="1:13" ht="229.5">
      <c r="A424" s="97">
        <v>415</v>
      </c>
      <c r="B424" s="363" t="s">
        <v>1406</v>
      </c>
      <c r="C424" s="421" t="s">
        <v>1332</v>
      </c>
      <c r="D424" s="467" t="s">
        <v>1358</v>
      </c>
      <c r="E424" s="468" t="s">
        <v>2949</v>
      </c>
      <c r="F424" s="97" t="s">
        <v>1405</v>
      </c>
      <c r="G424" s="86" t="s">
        <v>3195</v>
      </c>
      <c r="H424" s="427"/>
      <c r="I424" s="97" t="s">
        <v>1405</v>
      </c>
      <c r="J424" s="86"/>
      <c r="K424" s="423"/>
      <c r="L424" s="469">
        <v>810</v>
      </c>
      <c r="M424" s="467" t="s">
        <v>1359</v>
      </c>
    </row>
    <row r="425" spans="1:13" ht="127.5">
      <c r="A425" s="97">
        <v>416</v>
      </c>
      <c r="B425" s="363" t="s">
        <v>1406</v>
      </c>
      <c r="C425" s="421" t="s">
        <v>1332</v>
      </c>
      <c r="D425" s="467" t="s">
        <v>1358</v>
      </c>
      <c r="E425" s="468" t="s">
        <v>2949</v>
      </c>
      <c r="F425" s="97" t="s">
        <v>1405</v>
      </c>
      <c r="G425" s="86" t="s">
        <v>3195</v>
      </c>
      <c r="H425" s="427"/>
      <c r="I425" s="97" t="s">
        <v>1405</v>
      </c>
      <c r="J425" s="86"/>
      <c r="K425" s="423"/>
      <c r="L425" s="469">
        <v>100</v>
      </c>
      <c r="M425" s="467" t="s">
        <v>1360</v>
      </c>
    </row>
    <row r="426" spans="1:13" ht="191.25">
      <c r="A426" s="97">
        <v>417</v>
      </c>
      <c r="B426" s="363" t="s">
        <v>1406</v>
      </c>
      <c r="C426" s="421" t="s">
        <v>1332</v>
      </c>
      <c r="D426" s="467" t="s">
        <v>1358</v>
      </c>
      <c r="E426" s="468" t="s">
        <v>2949</v>
      </c>
      <c r="F426" s="97" t="s">
        <v>1405</v>
      </c>
      <c r="G426" s="86" t="s">
        <v>3195</v>
      </c>
      <c r="H426" s="427"/>
      <c r="I426" s="97" t="s">
        <v>1405</v>
      </c>
      <c r="J426" s="86"/>
      <c r="K426" s="423"/>
      <c r="L426" s="469">
        <v>80</v>
      </c>
      <c r="M426" s="467" t="s">
        <v>1361</v>
      </c>
    </row>
    <row r="427" spans="1:13" ht="318.75">
      <c r="A427" s="97">
        <v>418</v>
      </c>
      <c r="B427" s="363" t="s">
        <v>1406</v>
      </c>
      <c r="C427" s="421" t="s">
        <v>1332</v>
      </c>
      <c r="D427" s="467" t="s">
        <v>1362</v>
      </c>
      <c r="E427" s="468" t="s">
        <v>2950</v>
      </c>
      <c r="F427" s="97" t="s">
        <v>1405</v>
      </c>
      <c r="G427" s="86" t="s">
        <v>3195</v>
      </c>
      <c r="H427" s="427"/>
      <c r="I427" s="97" t="s">
        <v>1405</v>
      </c>
      <c r="J427" s="86"/>
      <c r="K427" s="423"/>
      <c r="L427" s="469">
        <v>1000</v>
      </c>
      <c r="M427" s="467" t="s">
        <v>1363</v>
      </c>
    </row>
    <row r="428" spans="1:13" ht="216.75">
      <c r="A428" s="97">
        <v>419</v>
      </c>
      <c r="B428" s="363" t="s">
        <v>1406</v>
      </c>
      <c r="C428" s="421" t="s">
        <v>1332</v>
      </c>
      <c r="D428" s="467" t="s">
        <v>1364</v>
      </c>
      <c r="E428" s="468" t="s">
        <v>2951</v>
      </c>
      <c r="F428" s="97" t="s">
        <v>1405</v>
      </c>
      <c r="G428" s="86" t="s">
        <v>3195</v>
      </c>
      <c r="H428" s="427"/>
      <c r="I428" s="97" t="s">
        <v>1405</v>
      </c>
      <c r="J428" s="86"/>
      <c r="K428" s="423"/>
      <c r="L428" s="469">
        <v>400</v>
      </c>
      <c r="M428" s="467" t="s">
        <v>1365</v>
      </c>
    </row>
    <row r="429" spans="1:13" ht="216.75">
      <c r="A429" s="97">
        <v>420</v>
      </c>
      <c r="B429" s="363" t="s">
        <v>1406</v>
      </c>
      <c r="C429" s="421" t="s">
        <v>1332</v>
      </c>
      <c r="D429" s="467" t="s">
        <v>1366</v>
      </c>
      <c r="E429" s="468" t="s">
        <v>2953</v>
      </c>
      <c r="F429" s="97" t="s">
        <v>1405</v>
      </c>
      <c r="G429" s="86" t="s">
        <v>3195</v>
      </c>
      <c r="H429" s="427"/>
      <c r="I429" s="97" t="s">
        <v>1405</v>
      </c>
      <c r="J429" s="86"/>
      <c r="K429" s="423"/>
      <c r="L429" s="469">
        <v>400</v>
      </c>
      <c r="M429" s="467" t="s">
        <v>1367</v>
      </c>
    </row>
    <row r="430" spans="1:13" ht="216.75">
      <c r="A430" s="97">
        <v>421</v>
      </c>
      <c r="B430" s="363" t="s">
        <v>1406</v>
      </c>
      <c r="C430" s="421" t="s">
        <v>1332</v>
      </c>
      <c r="D430" s="467" t="s">
        <v>1393</v>
      </c>
      <c r="E430" s="468">
        <v>405156762</v>
      </c>
      <c r="F430" s="97" t="s">
        <v>1405</v>
      </c>
      <c r="G430" s="86" t="s">
        <v>3196</v>
      </c>
      <c r="H430" s="427"/>
      <c r="I430" s="97" t="s">
        <v>1405</v>
      </c>
      <c r="J430" s="86"/>
      <c r="K430" s="423"/>
      <c r="L430" s="469">
        <v>1250</v>
      </c>
      <c r="M430" s="467" t="s">
        <v>3197</v>
      </c>
    </row>
    <row r="431" spans="1:13" ht="204">
      <c r="A431" s="97">
        <v>422</v>
      </c>
      <c r="B431" s="363" t="s">
        <v>1406</v>
      </c>
      <c r="C431" s="421" t="s">
        <v>1332</v>
      </c>
      <c r="D431" s="467" t="s">
        <v>1368</v>
      </c>
      <c r="E431" s="468" t="s">
        <v>2954</v>
      </c>
      <c r="F431" s="97" t="s">
        <v>1405</v>
      </c>
      <c r="G431" s="86" t="s">
        <v>3195</v>
      </c>
      <c r="H431" s="427"/>
      <c r="I431" s="97" t="s">
        <v>1405</v>
      </c>
      <c r="J431" s="86"/>
      <c r="K431" s="423"/>
      <c r="L431" s="469">
        <v>600</v>
      </c>
      <c r="M431" s="467" t="s">
        <v>1369</v>
      </c>
    </row>
    <row r="432" spans="1:13" ht="204">
      <c r="A432" s="97">
        <v>423</v>
      </c>
      <c r="B432" s="363" t="s">
        <v>1406</v>
      </c>
      <c r="C432" s="421" t="s">
        <v>1332</v>
      </c>
      <c r="D432" s="467" t="s">
        <v>1368</v>
      </c>
      <c r="E432" s="468" t="s">
        <v>2954</v>
      </c>
      <c r="F432" s="97" t="s">
        <v>1405</v>
      </c>
      <c r="G432" s="86" t="s">
        <v>3195</v>
      </c>
      <c r="H432" s="427"/>
      <c r="I432" s="97" t="s">
        <v>1405</v>
      </c>
      <c r="J432" s="86"/>
      <c r="K432" s="423"/>
      <c r="L432" s="469">
        <v>100</v>
      </c>
      <c r="M432" s="467" t="s">
        <v>1370</v>
      </c>
    </row>
    <row r="433" spans="1:13" ht="204">
      <c r="A433" s="97">
        <v>424</v>
      </c>
      <c r="B433" s="363" t="s">
        <v>1406</v>
      </c>
      <c r="C433" s="421" t="s">
        <v>1332</v>
      </c>
      <c r="D433" s="467" t="s">
        <v>1368</v>
      </c>
      <c r="E433" s="468" t="s">
        <v>2954</v>
      </c>
      <c r="F433" s="97" t="s">
        <v>1405</v>
      </c>
      <c r="G433" s="86" t="s">
        <v>3195</v>
      </c>
      <c r="H433" s="427"/>
      <c r="I433" s="97" t="s">
        <v>1405</v>
      </c>
      <c r="J433" s="86"/>
      <c r="K433" s="423"/>
      <c r="L433" s="469">
        <v>100</v>
      </c>
      <c r="M433" s="467" t="s">
        <v>1371</v>
      </c>
    </row>
    <row r="434" spans="1:13" ht="204">
      <c r="A434" s="97">
        <v>425</v>
      </c>
      <c r="B434" s="363" t="s">
        <v>1406</v>
      </c>
      <c r="C434" s="421" t="s">
        <v>1332</v>
      </c>
      <c r="D434" s="467" t="s">
        <v>1368</v>
      </c>
      <c r="E434" s="468" t="s">
        <v>2954</v>
      </c>
      <c r="F434" s="97" t="s">
        <v>1405</v>
      </c>
      <c r="G434" s="86" t="s">
        <v>3195</v>
      </c>
      <c r="H434" s="427"/>
      <c r="I434" s="97" t="s">
        <v>1405</v>
      </c>
      <c r="J434" s="86"/>
      <c r="K434" s="423"/>
      <c r="L434" s="469">
        <v>100</v>
      </c>
      <c r="M434" s="467" t="s">
        <v>1372</v>
      </c>
    </row>
    <row r="435" spans="1:13" ht="229.5">
      <c r="A435" s="97">
        <v>426</v>
      </c>
      <c r="B435" s="363" t="s">
        <v>1406</v>
      </c>
      <c r="C435" s="421" t="s">
        <v>1332</v>
      </c>
      <c r="D435" s="467" t="s">
        <v>1373</v>
      </c>
      <c r="E435" s="468" t="s">
        <v>2955</v>
      </c>
      <c r="F435" s="97" t="s">
        <v>1405</v>
      </c>
      <c r="G435" s="86" t="s">
        <v>3195</v>
      </c>
      <c r="H435" s="427"/>
      <c r="I435" s="97" t="s">
        <v>1405</v>
      </c>
      <c r="J435" s="86"/>
      <c r="K435" s="423"/>
      <c r="L435" s="469">
        <v>400</v>
      </c>
      <c r="M435" s="467" t="s">
        <v>2956</v>
      </c>
    </row>
    <row r="436" spans="1:13" ht="293.25">
      <c r="A436" s="97">
        <v>427</v>
      </c>
      <c r="B436" s="363" t="s">
        <v>1406</v>
      </c>
      <c r="C436" s="421" t="s">
        <v>1332</v>
      </c>
      <c r="D436" s="467" t="s">
        <v>1373</v>
      </c>
      <c r="E436" s="468" t="s">
        <v>2955</v>
      </c>
      <c r="F436" s="97" t="s">
        <v>1405</v>
      </c>
      <c r="G436" s="86" t="s">
        <v>3195</v>
      </c>
      <c r="H436" s="427"/>
      <c r="I436" s="97" t="s">
        <v>1405</v>
      </c>
      <c r="J436" s="86"/>
      <c r="K436" s="423"/>
      <c r="L436" s="469">
        <v>150</v>
      </c>
      <c r="M436" s="467" t="s">
        <v>1374</v>
      </c>
    </row>
    <row r="437" spans="1:13" ht="293.25">
      <c r="A437" s="97">
        <v>428</v>
      </c>
      <c r="B437" s="363" t="s">
        <v>1406</v>
      </c>
      <c r="C437" s="421" t="s">
        <v>1332</v>
      </c>
      <c r="D437" s="467" t="s">
        <v>1373</v>
      </c>
      <c r="E437" s="468" t="s">
        <v>2955</v>
      </c>
      <c r="F437" s="97" t="s">
        <v>1405</v>
      </c>
      <c r="G437" s="86" t="s">
        <v>3195</v>
      </c>
      <c r="H437" s="427"/>
      <c r="I437" s="97" t="s">
        <v>1405</v>
      </c>
      <c r="J437" s="86"/>
      <c r="K437" s="423"/>
      <c r="L437" s="469">
        <v>350</v>
      </c>
      <c r="M437" s="467" t="s">
        <v>2957</v>
      </c>
    </row>
    <row r="438" spans="1:13" ht="229.5">
      <c r="A438" s="97">
        <v>429</v>
      </c>
      <c r="B438" s="363" t="s">
        <v>1406</v>
      </c>
      <c r="C438" s="421" t="s">
        <v>1332</v>
      </c>
      <c r="D438" s="467" t="s">
        <v>1373</v>
      </c>
      <c r="E438" s="468" t="s">
        <v>2955</v>
      </c>
      <c r="F438" s="97" t="s">
        <v>1405</v>
      </c>
      <c r="G438" s="86" t="s">
        <v>3195</v>
      </c>
      <c r="H438" s="427"/>
      <c r="I438" s="97" t="s">
        <v>1405</v>
      </c>
      <c r="J438" s="86"/>
      <c r="K438" s="423"/>
      <c r="L438" s="469">
        <v>300</v>
      </c>
      <c r="M438" s="467" t="s">
        <v>2958</v>
      </c>
    </row>
    <row r="439" spans="1:13" ht="293.25">
      <c r="A439" s="97">
        <v>430</v>
      </c>
      <c r="B439" s="363" t="s">
        <v>1406</v>
      </c>
      <c r="C439" s="421" t="s">
        <v>1332</v>
      </c>
      <c r="D439" s="467" t="s">
        <v>1373</v>
      </c>
      <c r="E439" s="468" t="s">
        <v>2955</v>
      </c>
      <c r="F439" s="97" t="s">
        <v>1405</v>
      </c>
      <c r="G439" s="86" t="s">
        <v>3195</v>
      </c>
      <c r="H439" s="427"/>
      <c r="I439" s="97" t="s">
        <v>1405</v>
      </c>
      <c r="J439" s="86"/>
      <c r="K439" s="423"/>
      <c r="L439" s="469">
        <v>100</v>
      </c>
      <c r="M439" s="467" t="s">
        <v>1375</v>
      </c>
    </row>
    <row r="440" spans="1:13" ht="293.25">
      <c r="A440" s="97">
        <v>431</v>
      </c>
      <c r="B440" s="363" t="s">
        <v>1406</v>
      </c>
      <c r="C440" s="421" t="s">
        <v>1332</v>
      </c>
      <c r="D440" s="467" t="s">
        <v>1373</v>
      </c>
      <c r="E440" s="468" t="s">
        <v>2955</v>
      </c>
      <c r="F440" s="97" t="s">
        <v>1405</v>
      </c>
      <c r="G440" s="86" t="s">
        <v>3195</v>
      </c>
      <c r="H440" s="427"/>
      <c r="I440" s="97" t="s">
        <v>1405</v>
      </c>
      <c r="J440" s="86"/>
      <c r="K440" s="423"/>
      <c r="L440" s="469">
        <v>300</v>
      </c>
      <c r="M440" s="467" t="s">
        <v>2959</v>
      </c>
    </row>
    <row r="441" spans="1:13" ht="306">
      <c r="A441" s="97">
        <v>432</v>
      </c>
      <c r="B441" s="363" t="s">
        <v>1406</v>
      </c>
      <c r="C441" s="421" t="s">
        <v>1332</v>
      </c>
      <c r="D441" s="467" t="s">
        <v>1373</v>
      </c>
      <c r="E441" s="468" t="s">
        <v>2955</v>
      </c>
      <c r="F441" s="97" t="s">
        <v>1405</v>
      </c>
      <c r="G441" s="86" t="s">
        <v>3195</v>
      </c>
      <c r="H441" s="427"/>
      <c r="I441" s="97" t="s">
        <v>1405</v>
      </c>
      <c r="J441" s="86"/>
      <c r="K441" s="423"/>
      <c r="L441" s="469">
        <v>200</v>
      </c>
      <c r="M441" s="467" t="s">
        <v>2960</v>
      </c>
    </row>
    <row r="442" spans="1:13" ht="45">
      <c r="A442" s="97">
        <v>433</v>
      </c>
      <c r="B442" s="363"/>
      <c r="C442" s="421" t="s">
        <v>347</v>
      </c>
      <c r="D442" s="467" t="s">
        <v>3095</v>
      </c>
      <c r="E442" s="468">
        <v>404379294</v>
      </c>
      <c r="F442" s="97" t="s">
        <v>1405</v>
      </c>
      <c r="G442" s="86"/>
      <c r="H442" s="427">
        <v>1500</v>
      </c>
      <c r="I442" s="97"/>
      <c r="J442" s="86"/>
      <c r="K442" s="423">
        <v>1.9E-2</v>
      </c>
      <c r="L442" s="469">
        <v>28.5</v>
      </c>
      <c r="M442" s="467" t="s">
        <v>3198</v>
      </c>
    </row>
    <row r="443" spans="1:13" ht="45">
      <c r="A443" s="97">
        <v>434</v>
      </c>
      <c r="B443" s="363"/>
      <c r="C443" s="421" t="s">
        <v>347</v>
      </c>
      <c r="D443" s="467" t="s">
        <v>3095</v>
      </c>
      <c r="E443" s="468">
        <v>404379294</v>
      </c>
      <c r="F443" s="97" t="s">
        <v>1405</v>
      </c>
      <c r="G443" s="86"/>
      <c r="H443" s="427">
        <v>750</v>
      </c>
      <c r="I443" s="97" t="s">
        <v>1405</v>
      </c>
      <c r="J443" s="86" t="s">
        <v>3199</v>
      </c>
      <c r="K443" s="423">
        <v>0.21</v>
      </c>
      <c r="L443" s="469">
        <v>157.5</v>
      </c>
      <c r="M443" s="467" t="s">
        <v>3200</v>
      </c>
    </row>
    <row r="444" spans="1:13" ht="45">
      <c r="A444" s="97">
        <v>435</v>
      </c>
      <c r="B444" s="363"/>
      <c r="C444" s="421" t="s">
        <v>1332</v>
      </c>
      <c r="D444" s="467" t="s">
        <v>1333</v>
      </c>
      <c r="E444" s="468"/>
      <c r="F444" s="97" t="s">
        <v>1405</v>
      </c>
      <c r="G444" s="86"/>
      <c r="H444" s="427"/>
      <c r="I444" s="97" t="s">
        <v>1405</v>
      </c>
      <c r="J444" s="86"/>
      <c r="K444" s="423"/>
      <c r="L444" s="469">
        <v>5631.19</v>
      </c>
      <c r="M444" s="467"/>
    </row>
    <row r="445" spans="1:13" ht="45">
      <c r="A445" s="97">
        <v>436</v>
      </c>
      <c r="B445" s="363"/>
      <c r="C445" s="421" t="s">
        <v>1332</v>
      </c>
      <c r="D445" s="467" t="s">
        <v>1333</v>
      </c>
      <c r="E445" s="468"/>
      <c r="F445" s="97" t="s">
        <v>1405</v>
      </c>
      <c r="G445" s="86"/>
      <c r="H445" s="427"/>
      <c r="I445" s="97" t="s">
        <v>1405</v>
      </c>
      <c r="J445" s="86"/>
      <c r="K445" s="423"/>
      <c r="L445" s="469">
        <v>12288.9</v>
      </c>
      <c r="M445" s="467"/>
    </row>
    <row r="446" spans="1:13" ht="216.75">
      <c r="A446" s="97">
        <v>437</v>
      </c>
      <c r="B446" s="363" t="s">
        <v>1406</v>
      </c>
      <c r="C446" s="421" t="s">
        <v>1332</v>
      </c>
      <c r="D446" s="467" t="s">
        <v>1335</v>
      </c>
      <c r="E446" s="468" t="s">
        <v>2937</v>
      </c>
      <c r="F446" s="97" t="s">
        <v>1405</v>
      </c>
      <c r="G446" s="86" t="s">
        <v>3195</v>
      </c>
      <c r="H446" s="427"/>
      <c r="I446" s="97" t="s">
        <v>1405</v>
      </c>
      <c r="J446" s="86"/>
      <c r="K446" s="423"/>
      <c r="L446" s="469">
        <v>450</v>
      </c>
      <c r="M446" s="467" t="s">
        <v>1337</v>
      </c>
    </row>
    <row r="447" spans="1:13" ht="204">
      <c r="A447" s="97">
        <v>438</v>
      </c>
      <c r="B447" s="363" t="s">
        <v>1406</v>
      </c>
      <c r="C447" s="421" t="s">
        <v>1332</v>
      </c>
      <c r="D447" s="467" t="s">
        <v>1335</v>
      </c>
      <c r="E447" s="468" t="s">
        <v>2937</v>
      </c>
      <c r="F447" s="97" t="s">
        <v>1405</v>
      </c>
      <c r="G447" s="86" t="s">
        <v>3195</v>
      </c>
      <c r="H447" s="427"/>
      <c r="I447" s="97" t="s">
        <v>1405</v>
      </c>
      <c r="J447" s="86"/>
      <c r="K447" s="423"/>
      <c r="L447" s="469">
        <v>450</v>
      </c>
      <c r="M447" s="467" t="s">
        <v>1338</v>
      </c>
    </row>
    <row r="448" spans="1:13" ht="229.5">
      <c r="A448" s="97">
        <v>439</v>
      </c>
      <c r="B448" s="363" t="s">
        <v>1406</v>
      </c>
      <c r="C448" s="421" t="s">
        <v>1332</v>
      </c>
      <c r="D448" s="467" t="s">
        <v>1339</v>
      </c>
      <c r="E448" s="468" t="s">
        <v>2939</v>
      </c>
      <c r="F448" s="97" t="s">
        <v>1405</v>
      </c>
      <c r="G448" s="86" t="s">
        <v>3195</v>
      </c>
      <c r="H448" s="427"/>
      <c r="I448" s="97" t="s">
        <v>1405</v>
      </c>
      <c r="J448" s="86"/>
      <c r="K448" s="423"/>
      <c r="L448" s="469">
        <v>1600</v>
      </c>
      <c r="M448" s="467" t="s">
        <v>2940</v>
      </c>
    </row>
    <row r="449" spans="1:13" ht="153">
      <c r="A449" s="97">
        <v>440</v>
      </c>
      <c r="B449" s="363" t="s">
        <v>1406</v>
      </c>
      <c r="C449" s="421" t="s">
        <v>1332</v>
      </c>
      <c r="D449" s="467" t="s">
        <v>1339</v>
      </c>
      <c r="E449" s="468" t="s">
        <v>2939</v>
      </c>
      <c r="F449" s="97" t="s">
        <v>1405</v>
      </c>
      <c r="G449" s="86" t="s">
        <v>3195</v>
      </c>
      <c r="H449" s="427"/>
      <c r="I449" s="97" t="s">
        <v>1405</v>
      </c>
      <c r="J449" s="86"/>
      <c r="K449" s="423"/>
      <c r="L449" s="469">
        <v>400</v>
      </c>
      <c r="M449" s="467" t="s">
        <v>1341</v>
      </c>
    </row>
    <row r="450" spans="1:13" ht="216.75">
      <c r="A450" s="97">
        <v>441</v>
      </c>
      <c r="B450" s="363" t="s">
        <v>1406</v>
      </c>
      <c r="C450" s="421" t="s">
        <v>1332</v>
      </c>
      <c r="D450" s="467" t="s">
        <v>1342</v>
      </c>
      <c r="E450" s="468" t="s">
        <v>2941</v>
      </c>
      <c r="F450" s="97" t="s">
        <v>1405</v>
      </c>
      <c r="G450" s="86" t="s">
        <v>3195</v>
      </c>
      <c r="H450" s="427"/>
      <c r="I450" s="97" t="s">
        <v>1405</v>
      </c>
      <c r="J450" s="86"/>
      <c r="K450" s="423"/>
      <c r="L450" s="469">
        <v>800</v>
      </c>
      <c r="M450" s="467" t="s">
        <v>1343</v>
      </c>
    </row>
    <row r="451" spans="1:13" ht="216.75">
      <c r="A451" s="97">
        <v>442</v>
      </c>
      <c r="B451" s="363" t="s">
        <v>1406</v>
      </c>
      <c r="C451" s="421" t="s">
        <v>1332</v>
      </c>
      <c r="D451" s="467" t="s">
        <v>1344</v>
      </c>
      <c r="E451" s="468" t="s">
        <v>2942</v>
      </c>
      <c r="F451" s="97" t="s">
        <v>1405</v>
      </c>
      <c r="G451" s="86" t="s">
        <v>3195</v>
      </c>
      <c r="H451" s="427"/>
      <c r="I451" s="97" t="s">
        <v>1405</v>
      </c>
      <c r="J451" s="86"/>
      <c r="K451" s="423"/>
      <c r="L451" s="469">
        <v>500</v>
      </c>
      <c r="M451" s="467" t="s">
        <v>1345</v>
      </c>
    </row>
    <row r="452" spans="1:13" ht="216.75">
      <c r="A452" s="97">
        <v>443</v>
      </c>
      <c r="B452" s="363" t="s">
        <v>1406</v>
      </c>
      <c r="C452" s="421" t="s">
        <v>1332</v>
      </c>
      <c r="D452" s="467" t="s">
        <v>1346</v>
      </c>
      <c r="E452" s="468" t="s">
        <v>2943</v>
      </c>
      <c r="F452" s="97" t="s">
        <v>1405</v>
      </c>
      <c r="G452" s="86" t="s">
        <v>3195</v>
      </c>
      <c r="H452" s="427"/>
      <c r="I452" s="97" t="s">
        <v>1405</v>
      </c>
      <c r="J452" s="86"/>
      <c r="K452" s="423"/>
      <c r="L452" s="469">
        <v>400</v>
      </c>
      <c r="M452" s="467" t="s">
        <v>1347</v>
      </c>
    </row>
    <row r="453" spans="1:13" ht="216.75">
      <c r="A453" s="97">
        <v>444</v>
      </c>
      <c r="B453" s="363" t="s">
        <v>1406</v>
      </c>
      <c r="C453" s="421" t="s">
        <v>1332</v>
      </c>
      <c r="D453" s="467" t="s">
        <v>1348</v>
      </c>
      <c r="E453" s="468" t="s">
        <v>2944</v>
      </c>
      <c r="F453" s="97" t="s">
        <v>1405</v>
      </c>
      <c r="G453" s="86" t="s">
        <v>3195</v>
      </c>
      <c r="H453" s="427"/>
      <c r="I453" s="97" t="s">
        <v>1405</v>
      </c>
      <c r="J453" s="86"/>
      <c r="K453" s="423"/>
      <c r="L453" s="469">
        <v>300</v>
      </c>
      <c r="M453" s="467" t="s">
        <v>1349</v>
      </c>
    </row>
    <row r="454" spans="1:13" ht="216.75">
      <c r="A454" s="97">
        <v>445</v>
      </c>
      <c r="B454" s="363" t="s">
        <v>1406</v>
      </c>
      <c r="C454" s="421" t="s">
        <v>1332</v>
      </c>
      <c r="D454" s="467" t="s">
        <v>1350</v>
      </c>
      <c r="E454" s="468" t="s">
        <v>2945</v>
      </c>
      <c r="F454" s="97" t="s">
        <v>1405</v>
      </c>
      <c r="G454" s="86" t="s">
        <v>3195</v>
      </c>
      <c r="H454" s="427"/>
      <c r="I454" s="97" t="s">
        <v>1405</v>
      </c>
      <c r="J454" s="86"/>
      <c r="K454" s="423"/>
      <c r="L454" s="469">
        <v>500</v>
      </c>
      <c r="M454" s="467" t="s">
        <v>1351</v>
      </c>
    </row>
    <row r="455" spans="1:13" ht="216.75">
      <c r="A455" s="97">
        <v>446</v>
      </c>
      <c r="B455" s="363" t="s">
        <v>1406</v>
      </c>
      <c r="C455" s="421" t="s">
        <v>1332</v>
      </c>
      <c r="D455" s="467" t="s">
        <v>1352</v>
      </c>
      <c r="E455" s="468" t="s">
        <v>2946</v>
      </c>
      <c r="F455" s="97" t="s">
        <v>1405</v>
      </c>
      <c r="G455" s="86" t="s">
        <v>3195</v>
      </c>
      <c r="H455" s="427"/>
      <c r="I455" s="97" t="s">
        <v>1405</v>
      </c>
      <c r="J455" s="86"/>
      <c r="K455" s="423"/>
      <c r="L455" s="469">
        <v>300</v>
      </c>
      <c r="M455" s="467" t="s">
        <v>1353</v>
      </c>
    </row>
    <row r="456" spans="1:13" ht="216.75">
      <c r="A456" s="97">
        <v>447</v>
      </c>
      <c r="B456" s="363" t="s">
        <v>1406</v>
      </c>
      <c r="C456" s="421" t="s">
        <v>1332</v>
      </c>
      <c r="D456" s="467" t="s">
        <v>1354</v>
      </c>
      <c r="E456" s="468" t="s">
        <v>2947</v>
      </c>
      <c r="F456" s="97" t="s">
        <v>1405</v>
      </c>
      <c r="G456" s="86" t="s">
        <v>3195</v>
      </c>
      <c r="H456" s="427"/>
      <c r="I456" s="97" t="s">
        <v>1405</v>
      </c>
      <c r="J456" s="86"/>
      <c r="K456" s="423"/>
      <c r="L456" s="469">
        <v>500</v>
      </c>
      <c r="M456" s="467" t="s">
        <v>1355</v>
      </c>
    </row>
    <row r="457" spans="1:13" ht="255">
      <c r="A457" s="97">
        <v>448</v>
      </c>
      <c r="B457" s="363" t="s">
        <v>1406</v>
      </c>
      <c r="C457" s="421" t="s">
        <v>1332</v>
      </c>
      <c r="D457" s="467" t="s">
        <v>1356</v>
      </c>
      <c r="E457" s="468" t="s">
        <v>2948</v>
      </c>
      <c r="F457" s="97" t="s">
        <v>1405</v>
      </c>
      <c r="G457" s="86" t="s">
        <v>3195</v>
      </c>
      <c r="H457" s="427"/>
      <c r="I457" s="97" t="s">
        <v>1405</v>
      </c>
      <c r="J457" s="86"/>
      <c r="K457" s="423"/>
      <c r="L457" s="469">
        <v>400</v>
      </c>
      <c r="M457" s="467" t="s">
        <v>1357</v>
      </c>
    </row>
    <row r="458" spans="1:13" ht="229.5">
      <c r="A458" s="97">
        <v>449</v>
      </c>
      <c r="B458" s="363" t="s">
        <v>1406</v>
      </c>
      <c r="C458" s="421" t="s">
        <v>1332</v>
      </c>
      <c r="D458" s="467" t="s">
        <v>1358</v>
      </c>
      <c r="E458" s="468" t="s">
        <v>2949</v>
      </c>
      <c r="F458" s="97" t="s">
        <v>1405</v>
      </c>
      <c r="G458" s="86" t="s">
        <v>3195</v>
      </c>
      <c r="H458" s="427"/>
      <c r="I458" s="97" t="s">
        <v>1405</v>
      </c>
      <c r="J458" s="86"/>
      <c r="K458" s="423"/>
      <c r="L458" s="469">
        <v>810</v>
      </c>
      <c r="M458" s="467" t="s">
        <v>1359</v>
      </c>
    </row>
    <row r="459" spans="1:13" ht="127.5">
      <c r="A459" s="97">
        <v>450</v>
      </c>
      <c r="B459" s="363" t="s">
        <v>1406</v>
      </c>
      <c r="C459" s="421" t="s">
        <v>1332</v>
      </c>
      <c r="D459" s="467" t="s">
        <v>1358</v>
      </c>
      <c r="E459" s="468" t="s">
        <v>2949</v>
      </c>
      <c r="F459" s="97" t="s">
        <v>1405</v>
      </c>
      <c r="G459" s="86" t="s">
        <v>3195</v>
      </c>
      <c r="H459" s="427"/>
      <c r="I459" s="97" t="s">
        <v>1405</v>
      </c>
      <c r="J459" s="86"/>
      <c r="K459" s="423"/>
      <c r="L459" s="469">
        <v>100</v>
      </c>
      <c r="M459" s="467" t="s">
        <v>1360</v>
      </c>
    </row>
    <row r="460" spans="1:13" ht="191.25">
      <c r="A460" s="97">
        <v>451</v>
      </c>
      <c r="B460" s="363" t="s">
        <v>1406</v>
      </c>
      <c r="C460" s="421" t="s">
        <v>1332</v>
      </c>
      <c r="D460" s="467" t="s">
        <v>1358</v>
      </c>
      <c r="E460" s="468" t="s">
        <v>2949</v>
      </c>
      <c r="F460" s="97" t="s">
        <v>1405</v>
      </c>
      <c r="G460" s="86" t="s">
        <v>3195</v>
      </c>
      <c r="H460" s="427"/>
      <c r="I460" s="97" t="s">
        <v>1405</v>
      </c>
      <c r="J460" s="86"/>
      <c r="K460" s="423"/>
      <c r="L460" s="469">
        <v>80</v>
      </c>
      <c r="M460" s="467" t="s">
        <v>1361</v>
      </c>
    </row>
    <row r="461" spans="1:13" ht="318.75">
      <c r="A461" s="97">
        <v>452</v>
      </c>
      <c r="B461" s="363" t="s">
        <v>1406</v>
      </c>
      <c r="C461" s="421" t="s">
        <v>1332</v>
      </c>
      <c r="D461" s="467" t="s">
        <v>1362</v>
      </c>
      <c r="E461" s="468" t="s">
        <v>2950</v>
      </c>
      <c r="F461" s="97" t="s">
        <v>1405</v>
      </c>
      <c r="G461" s="86" t="s">
        <v>3195</v>
      </c>
      <c r="H461" s="427"/>
      <c r="I461" s="97" t="s">
        <v>1405</v>
      </c>
      <c r="J461" s="86"/>
      <c r="K461" s="423"/>
      <c r="L461" s="469">
        <v>1000</v>
      </c>
      <c r="M461" s="467" t="s">
        <v>1363</v>
      </c>
    </row>
    <row r="462" spans="1:13" ht="216.75">
      <c r="A462" s="97">
        <v>453</v>
      </c>
      <c r="B462" s="363" t="s">
        <v>1406</v>
      </c>
      <c r="C462" s="421" t="s">
        <v>1332</v>
      </c>
      <c r="D462" s="467" t="s">
        <v>1364</v>
      </c>
      <c r="E462" s="468" t="s">
        <v>2951</v>
      </c>
      <c r="F462" s="97" t="s">
        <v>1405</v>
      </c>
      <c r="G462" s="86" t="s">
        <v>3195</v>
      </c>
      <c r="H462" s="427"/>
      <c r="I462" s="97" t="s">
        <v>1405</v>
      </c>
      <c r="J462" s="86"/>
      <c r="K462" s="423"/>
      <c r="L462" s="469">
        <v>400</v>
      </c>
      <c r="M462" s="467" t="s">
        <v>1365</v>
      </c>
    </row>
    <row r="463" spans="1:13" ht="216.75">
      <c r="A463" s="97">
        <v>454</v>
      </c>
      <c r="B463" s="363" t="s">
        <v>1406</v>
      </c>
      <c r="C463" s="421" t="s">
        <v>1332</v>
      </c>
      <c r="D463" s="467" t="s">
        <v>1366</v>
      </c>
      <c r="E463" s="468" t="s">
        <v>2953</v>
      </c>
      <c r="F463" s="97" t="s">
        <v>1405</v>
      </c>
      <c r="G463" s="86" t="s">
        <v>3195</v>
      </c>
      <c r="H463" s="427"/>
      <c r="I463" s="97" t="s">
        <v>1405</v>
      </c>
      <c r="J463" s="86"/>
      <c r="K463" s="423"/>
      <c r="L463" s="469">
        <v>400</v>
      </c>
      <c r="M463" s="467" t="s">
        <v>1367</v>
      </c>
    </row>
    <row r="464" spans="1:13" ht="216.75">
      <c r="A464" s="97">
        <v>455</v>
      </c>
      <c r="B464" s="363" t="s">
        <v>1406</v>
      </c>
      <c r="C464" s="421" t="s">
        <v>1332</v>
      </c>
      <c r="D464" s="467" t="s">
        <v>1393</v>
      </c>
      <c r="E464" s="468">
        <v>405156762</v>
      </c>
      <c r="F464" s="97" t="s">
        <v>1405</v>
      </c>
      <c r="G464" s="86" t="s">
        <v>3196</v>
      </c>
      <c r="H464" s="427"/>
      <c r="I464" s="97" t="s">
        <v>1405</v>
      </c>
      <c r="J464" s="86"/>
      <c r="K464" s="423"/>
      <c r="L464" s="469">
        <v>1250</v>
      </c>
      <c r="M464" s="467" t="s">
        <v>3197</v>
      </c>
    </row>
    <row r="465" spans="1:13" ht="204">
      <c r="A465" s="97">
        <v>456</v>
      </c>
      <c r="B465" s="363" t="s">
        <v>1406</v>
      </c>
      <c r="C465" s="421" t="s">
        <v>1332</v>
      </c>
      <c r="D465" s="467" t="s">
        <v>1368</v>
      </c>
      <c r="E465" s="468" t="s">
        <v>2954</v>
      </c>
      <c r="F465" s="97" t="s">
        <v>1405</v>
      </c>
      <c r="G465" s="86" t="s">
        <v>3195</v>
      </c>
      <c r="H465" s="427"/>
      <c r="I465" s="97" t="s">
        <v>1405</v>
      </c>
      <c r="J465" s="86"/>
      <c r="K465" s="423"/>
      <c r="L465" s="469">
        <v>600</v>
      </c>
      <c r="M465" s="467" t="s">
        <v>1369</v>
      </c>
    </row>
    <row r="466" spans="1:13" ht="204">
      <c r="A466" s="97">
        <v>457</v>
      </c>
      <c r="B466" s="363" t="s">
        <v>1406</v>
      </c>
      <c r="C466" s="421" t="s">
        <v>1332</v>
      </c>
      <c r="D466" s="467" t="s">
        <v>1368</v>
      </c>
      <c r="E466" s="468" t="s">
        <v>2954</v>
      </c>
      <c r="F466" s="97" t="s">
        <v>1405</v>
      </c>
      <c r="G466" s="86" t="s">
        <v>3195</v>
      </c>
      <c r="H466" s="427"/>
      <c r="I466" s="97" t="s">
        <v>1405</v>
      </c>
      <c r="J466" s="86"/>
      <c r="K466" s="423"/>
      <c r="L466" s="469">
        <v>100</v>
      </c>
      <c r="M466" s="467" t="s">
        <v>1370</v>
      </c>
    </row>
    <row r="467" spans="1:13" ht="204">
      <c r="A467" s="97">
        <v>458</v>
      </c>
      <c r="B467" s="363" t="s">
        <v>1406</v>
      </c>
      <c r="C467" s="421" t="s">
        <v>1332</v>
      </c>
      <c r="D467" s="467" t="s">
        <v>1368</v>
      </c>
      <c r="E467" s="468" t="s">
        <v>2954</v>
      </c>
      <c r="F467" s="97" t="s">
        <v>1405</v>
      </c>
      <c r="G467" s="86" t="s">
        <v>3195</v>
      </c>
      <c r="H467" s="427"/>
      <c r="I467" s="97" t="s">
        <v>1405</v>
      </c>
      <c r="J467" s="86"/>
      <c r="K467" s="423"/>
      <c r="L467" s="469">
        <v>100</v>
      </c>
      <c r="M467" s="467" t="s">
        <v>1371</v>
      </c>
    </row>
    <row r="468" spans="1:13" ht="204">
      <c r="A468" s="97">
        <v>459</v>
      </c>
      <c r="B468" s="363" t="s">
        <v>1406</v>
      </c>
      <c r="C468" s="421" t="s">
        <v>1332</v>
      </c>
      <c r="D468" s="467" t="s">
        <v>1368</v>
      </c>
      <c r="E468" s="468" t="s">
        <v>2954</v>
      </c>
      <c r="F468" s="97" t="s">
        <v>1405</v>
      </c>
      <c r="G468" s="86" t="s">
        <v>3195</v>
      </c>
      <c r="H468" s="427"/>
      <c r="I468" s="97" t="s">
        <v>1405</v>
      </c>
      <c r="J468" s="86"/>
      <c r="K468" s="423"/>
      <c r="L468" s="469">
        <v>100</v>
      </c>
      <c r="M468" s="467" t="s">
        <v>1372</v>
      </c>
    </row>
    <row r="469" spans="1:13" ht="229.5">
      <c r="A469" s="97">
        <v>460</v>
      </c>
      <c r="B469" s="363" t="s">
        <v>1406</v>
      </c>
      <c r="C469" s="421" t="s">
        <v>1332</v>
      </c>
      <c r="D469" s="467" t="s">
        <v>1373</v>
      </c>
      <c r="E469" s="468" t="s">
        <v>2955</v>
      </c>
      <c r="F469" s="97" t="s">
        <v>1405</v>
      </c>
      <c r="G469" s="86" t="s">
        <v>3195</v>
      </c>
      <c r="H469" s="427"/>
      <c r="I469" s="97" t="s">
        <v>1405</v>
      </c>
      <c r="J469" s="86"/>
      <c r="K469" s="423"/>
      <c r="L469" s="469">
        <v>400</v>
      </c>
      <c r="M469" s="467" t="s">
        <v>2956</v>
      </c>
    </row>
    <row r="470" spans="1:13" ht="293.25">
      <c r="A470" s="97">
        <v>461</v>
      </c>
      <c r="B470" s="363" t="s">
        <v>1406</v>
      </c>
      <c r="C470" s="421" t="s">
        <v>1332</v>
      </c>
      <c r="D470" s="467" t="s">
        <v>1373</v>
      </c>
      <c r="E470" s="468" t="s">
        <v>2955</v>
      </c>
      <c r="F470" s="97" t="s">
        <v>1405</v>
      </c>
      <c r="G470" s="86" t="s">
        <v>3195</v>
      </c>
      <c r="H470" s="427"/>
      <c r="I470" s="97" t="s">
        <v>1405</v>
      </c>
      <c r="J470" s="86"/>
      <c r="K470" s="423"/>
      <c r="L470" s="469">
        <v>150</v>
      </c>
      <c r="M470" s="467" t="s">
        <v>1374</v>
      </c>
    </row>
    <row r="471" spans="1:13" ht="293.25">
      <c r="A471" s="97">
        <v>462</v>
      </c>
      <c r="B471" s="363" t="s">
        <v>1406</v>
      </c>
      <c r="C471" s="421" t="s">
        <v>1332</v>
      </c>
      <c r="D471" s="467" t="s">
        <v>1373</v>
      </c>
      <c r="E471" s="468" t="s">
        <v>2955</v>
      </c>
      <c r="F471" s="97" t="s">
        <v>1405</v>
      </c>
      <c r="G471" s="86" t="s">
        <v>3195</v>
      </c>
      <c r="H471" s="427"/>
      <c r="I471" s="97" t="s">
        <v>1405</v>
      </c>
      <c r="J471" s="86"/>
      <c r="K471" s="423"/>
      <c r="L471" s="469">
        <v>350</v>
      </c>
      <c r="M471" s="467" t="s">
        <v>2957</v>
      </c>
    </row>
    <row r="472" spans="1:13" ht="229.5">
      <c r="A472" s="97">
        <v>463</v>
      </c>
      <c r="B472" s="363" t="s">
        <v>1406</v>
      </c>
      <c r="C472" s="421" t="s">
        <v>1332</v>
      </c>
      <c r="D472" s="467" t="s">
        <v>1373</v>
      </c>
      <c r="E472" s="468" t="s">
        <v>2955</v>
      </c>
      <c r="F472" s="97" t="s">
        <v>1405</v>
      </c>
      <c r="G472" s="86" t="s">
        <v>3195</v>
      </c>
      <c r="H472" s="427"/>
      <c r="I472" s="97" t="s">
        <v>1405</v>
      </c>
      <c r="J472" s="86"/>
      <c r="K472" s="423"/>
      <c r="L472" s="469">
        <v>300</v>
      </c>
      <c r="M472" s="467" t="s">
        <v>2958</v>
      </c>
    </row>
    <row r="473" spans="1:13" ht="293.25">
      <c r="A473" s="97">
        <v>464</v>
      </c>
      <c r="B473" s="363" t="s">
        <v>1406</v>
      </c>
      <c r="C473" s="421" t="s">
        <v>1332</v>
      </c>
      <c r="D473" s="467" t="s">
        <v>1373</v>
      </c>
      <c r="E473" s="468" t="s">
        <v>2955</v>
      </c>
      <c r="F473" s="97" t="s">
        <v>1405</v>
      </c>
      <c r="G473" s="86" t="s">
        <v>3195</v>
      </c>
      <c r="H473" s="427"/>
      <c r="I473" s="97" t="s">
        <v>1405</v>
      </c>
      <c r="J473" s="86"/>
      <c r="K473" s="423"/>
      <c r="L473" s="469">
        <v>100</v>
      </c>
      <c r="M473" s="467" t="s">
        <v>1375</v>
      </c>
    </row>
    <row r="474" spans="1:13" ht="293.25">
      <c r="A474" s="97">
        <v>465</v>
      </c>
      <c r="B474" s="363" t="s">
        <v>1406</v>
      </c>
      <c r="C474" s="421" t="s">
        <v>1332</v>
      </c>
      <c r="D474" s="467" t="s">
        <v>1373</v>
      </c>
      <c r="E474" s="468" t="s">
        <v>2955</v>
      </c>
      <c r="F474" s="97" t="s">
        <v>1405</v>
      </c>
      <c r="G474" s="86" t="s">
        <v>3195</v>
      </c>
      <c r="H474" s="427"/>
      <c r="I474" s="97" t="s">
        <v>1405</v>
      </c>
      <c r="J474" s="86"/>
      <c r="K474" s="423"/>
      <c r="L474" s="469">
        <v>300</v>
      </c>
      <c r="M474" s="467" t="s">
        <v>2959</v>
      </c>
    </row>
    <row r="475" spans="1:13" ht="306">
      <c r="A475" s="97">
        <v>466</v>
      </c>
      <c r="B475" s="363" t="s">
        <v>1406</v>
      </c>
      <c r="C475" s="421" t="s">
        <v>1332</v>
      </c>
      <c r="D475" s="467" t="s">
        <v>1373</v>
      </c>
      <c r="E475" s="468" t="s">
        <v>2955</v>
      </c>
      <c r="F475" s="97" t="s">
        <v>1405</v>
      </c>
      <c r="G475" s="86" t="s">
        <v>3195</v>
      </c>
      <c r="H475" s="427"/>
      <c r="I475" s="97" t="s">
        <v>1405</v>
      </c>
      <c r="J475" s="86"/>
      <c r="K475" s="423"/>
      <c r="L475" s="469">
        <v>200</v>
      </c>
      <c r="M475" s="467" t="s">
        <v>2960</v>
      </c>
    </row>
    <row r="476" spans="1:13" ht="216.75">
      <c r="A476" s="97">
        <v>467</v>
      </c>
      <c r="B476" s="363" t="s">
        <v>3201</v>
      </c>
      <c r="C476" s="421" t="s">
        <v>1332</v>
      </c>
      <c r="D476" s="467" t="s">
        <v>1344</v>
      </c>
      <c r="E476" s="468" t="s">
        <v>2942</v>
      </c>
      <c r="F476" s="97" t="s">
        <v>1405</v>
      </c>
      <c r="G476" s="86" t="s">
        <v>3202</v>
      </c>
      <c r="H476" s="427"/>
      <c r="I476" s="97" t="s">
        <v>1405</v>
      </c>
      <c r="J476" s="86"/>
      <c r="K476" s="423"/>
      <c r="L476" s="469">
        <v>1000</v>
      </c>
      <c r="M476" s="467" t="s">
        <v>1345</v>
      </c>
    </row>
    <row r="477" spans="1:13" ht="216.75">
      <c r="A477" s="97">
        <v>468</v>
      </c>
      <c r="B477" s="363" t="s">
        <v>3203</v>
      </c>
      <c r="C477" s="421" t="s">
        <v>1332</v>
      </c>
      <c r="D477" s="467" t="s">
        <v>1350</v>
      </c>
      <c r="E477" s="468" t="s">
        <v>2945</v>
      </c>
      <c r="F477" s="97" t="s">
        <v>1405</v>
      </c>
      <c r="G477" s="86" t="s">
        <v>3202</v>
      </c>
      <c r="H477" s="427"/>
      <c r="I477" s="97" t="s">
        <v>1405</v>
      </c>
      <c r="J477" s="86"/>
      <c r="K477" s="423"/>
      <c r="L477" s="469">
        <v>1000</v>
      </c>
      <c r="M477" s="467" t="s">
        <v>1351</v>
      </c>
    </row>
    <row r="478" spans="1:13" ht="45">
      <c r="A478" s="97">
        <v>469</v>
      </c>
      <c r="B478" s="363"/>
      <c r="C478" s="421" t="s">
        <v>347</v>
      </c>
      <c r="D478" s="467" t="s">
        <v>3095</v>
      </c>
      <c r="E478" s="468">
        <v>404379294</v>
      </c>
      <c r="F478" s="97" t="s">
        <v>1405</v>
      </c>
      <c r="G478" s="86"/>
      <c r="H478" s="427">
        <v>5000</v>
      </c>
      <c r="I478" s="97" t="s">
        <v>1405</v>
      </c>
      <c r="J478" s="86" t="s">
        <v>3199</v>
      </c>
      <c r="K478" s="423">
        <v>0.21</v>
      </c>
      <c r="L478" s="469">
        <v>1050</v>
      </c>
      <c r="M478" s="467" t="s">
        <v>3200</v>
      </c>
    </row>
    <row r="479" spans="1:13" ht="45">
      <c r="A479" s="97">
        <v>470</v>
      </c>
      <c r="B479" s="363"/>
      <c r="C479" s="421" t="s">
        <v>1332</v>
      </c>
      <c r="D479" s="467" t="s">
        <v>1333</v>
      </c>
      <c r="E479" s="468"/>
      <c r="F479" s="97" t="s">
        <v>1405</v>
      </c>
      <c r="G479" s="86"/>
      <c r="H479" s="427"/>
      <c r="I479" s="97" t="s">
        <v>1405</v>
      </c>
      <c r="J479" s="86"/>
      <c r="K479" s="423"/>
      <c r="L479" s="469">
        <v>11548.81</v>
      </c>
      <c r="M479" s="467"/>
    </row>
    <row r="480" spans="1:13" ht="45">
      <c r="A480" s="97">
        <v>471</v>
      </c>
      <c r="B480" s="363"/>
      <c r="C480" s="421" t="s">
        <v>1332</v>
      </c>
      <c r="D480" s="467" t="s">
        <v>1333</v>
      </c>
      <c r="E480" s="468"/>
      <c r="F480" s="97" t="s">
        <v>1405</v>
      </c>
      <c r="G480" s="86"/>
      <c r="H480" s="427"/>
      <c r="I480" s="97" t="s">
        <v>1405</v>
      </c>
      <c r="J480" s="86"/>
      <c r="K480" s="423"/>
      <c r="L480" s="469">
        <v>2954.25</v>
      </c>
      <c r="M480" s="467"/>
    </row>
    <row r="481" spans="1:13" ht="15">
      <c r="A481" s="97"/>
      <c r="B481" s="363"/>
      <c r="C481" s="472"/>
      <c r="D481" s="86"/>
      <c r="E481" s="86"/>
      <c r="F481" s="86"/>
      <c r="G481" s="86"/>
      <c r="H481" s="86"/>
      <c r="I481" s="86"/>
      <c r="J481" s="86"/>
      <c r="K481" s="4"/>
      <c r="L481" s="4"/>
      <c r="M481" s="86"/>
    </row>
    <row r="482" spans="1:13" ht="15">
      <c r="A482" s="86" t="s">
        <v>271</v>
      </c>
      <c r="B482" s="364"/>
      <c r="C482" s="472"/>
      <c r="D482" s="86"/>
      <c r="E482" s="86"/>
      <c r="F482" s="86"/>
      <c r="G482" s="86"/>
      <c r="H482" s="86"/>
      <c r="I482" s="86"/>
      <c r="J482" s="86"/>
      <c r="K482" s="4"/>
      <c r="L482" s="4"/>
      <c r="M482" s="86"/>
    </row>
    <row r="483" spans="1:13" ht="15">
      <c r="A483" s="86"/>
      <c r="B483" s="364"/>
      <c r="C483" s="472"/>
      <c r="D483" s="495"/>
      <c r="E483" s="495"/>
      <c r="F483" s="495"/>
      <c r="G483" s="495"/>
      <c r="H483" s="86"/>
      <c r="I483" s="86"/>
      <c r="J483" s="86"/>
      <c r="K483" s="86" t="s">
        <v>456</v>
      </c>
      <c r="L483" s="496">
        <f>SUM(L10:L482)</f>
        <v>1543275.3476774183</v>
      </c>
      <c r="M483" s="86"/>
    </row>
    <row r="484" spans="1:13" ht="15">
      <c r="A484" s="497"/>
      <c r="B484" s="497"/>
      <c r="C484" s="497"/>
      <c r="D484" s="497"/>
      <c r="E484" s="497"/>
      <c r="F484" s="497"/>
      <c r="G484" s="497"/>
      <c r="H484" s="497"/>
      <c r="I484" s="497"/>
      <c r="J484" s="497"/>
      <c r="K484" s="497"/>
      <c r="L484" s="370"/>
    </row>
    <row r="485" spans="1:13" ht="15">
      <c r="A485" s="498" t="s">
        <v>457</v>
      </c>
      <c r="B485" s="498"/>
      <c r="C485" s="498"/>
      <c r="D485" s="497"/>
      <c r="E485" s="497"/>
      <c r="F485" s="497"/>
      <c r="G485" s="497"/>
      <c r="H485" s="497"/>
      <c r="I485" s="497"/>
      <c r="J485" s="497"/>
      <c r="K485" s="497"/>
      <c r="L485" s="370"/>
    </row>
    <row r="486" spans="1:13" ht="15">
      <c r="A486" s="498" t="s">
        <v>458</v>
      </c>
      <c r="B486" s="498"/>
      <c r="C486" s="498"/>
      <c r="D486" s="497"/>
      <c r="E486" s="497"/>
      <c r="F486" s="497"/>
      <c r="G486" s="497"/>
      <c r="H486" s="497"/>
      <c r="I486" s="497"/>
      <c r="J486" s="497"/>
      <c r="K486" s="497"/>
      <c r="L486" s="370"/>
    </row>
    <row r="487" spans="1:13" ht="15">
      <c r="A487" s="499" t="s">
        <v>459</v>
      </c>
      <c r="B487" s="499"/>
      <c r="C487" s="498"/>
      <c r="D487" s="370"/>
      <c r="E487" s="370"/>
      <c r="F487" s="370"/>
      <c r="G487" s="370"/>
      <c r="H487" s="370"/>
      <c r="I487" s="370"/>
      <c r="J487" s="370"/>
      <c r="K487" s="370"/>
      <c r="L487" s="370"/>
    </row>
    <row r="488" spans="1:13" ht="15">
      <c r="A488" s="499" t="s">
        <v>460</v>
      </c>
      <c r="B488" s="499"/>
      <c r="C488" s="498"/>
      <c r="D488" s="370"/>
      <c r="E488" s="370"/>
      <c r="F488" s="370"/>
      <c r="G488" s="370"/>
      <c r="H488" s="370"/>
      <c r="I488" s="370"/>
      <c r="J488" s="370"/>
      <c r="K488" s="370"/>
      <c r="L488" s="370"/>
    </row>
    <row r="489" spans="1:13" ht="15" customHeight="1">
      <c r="A489" s="614" t="s">
        <v>477</v>
      </c>
      <c r="B489" s="614"/>
      <c r="C489" s="614"/>
      <c r="D489" s="614"/>
      <c r="E489" s="614"/>
      <c r="F489" s="614"/>
      <c r="G489" s="614"/>
      <c r="H489" s="614"/>
      <c r="I489" s="614"/>
      <c r="J489" s="614"/>
      <c r="K489" s="614"/>
      <c r="L489" s="614"/>
    </row>
    <row r="490" spans="1:13" ht="15" customHeight="1">
      <c r="A490" s="614"/>
      <c r="B490" s="614"/>
      <c r="C490" s="614"/>
      <c r="D490" s="614"/>
      <c r="E490" s="614"/>
      <c r="F490" s="614"/>
      <c r="G490" s="614"/>
      <c r="H490" s="614"/>
      <c r="I490" s="614"/>
      <c r="J490" s="614"/>
      <c r="K490" s="614"/>
      <c r="L490" s="614"/>
    </row>
    <row r="491" spans="1:13" ht="12.75" customHeight="1">
      <c r="A491" s="500"/>
      <c r="B491" s="500"/>
      <c r="C491" s="500"/>
      <c r="D491" s="500"/>
      <c r="E491" s="500"/>
      <c r="F491" s="500"/>
      <c r="G491" s="500"/>
      <c r="H491" s="500"/>
      <c r="I491" s="500"/>
      <c r="J491" s="500"/>
      <c r="K491" s="500"/>
      <c r="L491" s="500"/>
    </row>
    <row r="492" spans="1:13" ht="15">
      <c r="A492" s="615" t="s">
        <v>107</v>
      </c>
      <c r="B492" s="615"/>
      <c r="C492" s="615"/>
      <c r="D492" s="501"/>
      <c r="E492" s="502"/>
      <c r="F492" s="502"/>
      <c r="G492" s="501"/>
      <c r="H492" s="501"/>
      <c r="I492" s="501"/>
      <c r="J492" s="501"/>
      <c r="K492" s="501"/>
      <c r="L492" s="370"/>
    </row>
    <row r="493" spans="1:13" ht="15">
      <c r="A493" s="501"/>
      <c r="B493" s="501"/>
      <c r="C493" s="502"/>
      <c r="D493" s="501"/>
      <c r="E493" s="502"/>
      <c r="F493" s="502"/>
      <c r="G493" s="501"/>
      <c r="H493" s="501"/>
      <c r="I493" s="501"/>
      <c r="J493" s="501"/>
      <c r="K493" s="503"/>
      <c r="L493" s="370"/>
    </row>
    <row r="494" spans="1:13" ht="15" customHeight="1">
      <c r="A494" s="501"/>
      <c r="B494" s="501"/>
      <c r="C494" s="502"/>
      <c r="D494" s="616" t="s">
        <v>263</v>
      </c>
      <c r="E494" s="616"/>
      <c r="F494" s="504"/>
      <c r="G494" s="505"/>
      <c r="H494" s="617" t="s">
        <v>461</v>
      </c>
      <c r="I494" s="617"/>
      <c r="J494" s="617"/>
      <c r="K494" s="506"/>
      <c r="L494" s="370"/>
    </row>
    <row r="495" spans="1:13" ht="15">
      <c r="A495" s="501"/>
      <c r="B495" s="501"/>
      <c r="C495" s="502"/>
      <c r="D495" s="501"/>
      <c r="E495" s="502"/>
      <c r="F495" s="502"/>
      <c r="G495" s="501"/>
      <c r="H495" s="618"/>
      <c r="I495" s="618"/>
      <c r="J495" s="618"/>
      <c r="K495" s="506"/>
      <c r="L495" s="370"/>
    </row>
    <row r="496" spans="1:13" ht="15">
      <c r="A496" s="501"/>
      <c r="B496" s="501"/>
      <c r="C496" s="502"/>
      <c r="D496" s="612" t="s">
        <v>139</v>
      </c>
      <c r="E496" s="612"/>
      <c r="F496" s="504"/>
      <c r="G496" s="505"/>
      <c r="H496" s="501"/>
      <c r="I496" s="501"/>
      <c r="J496" s="501"/>
      <c r="K496" s="501"/>
      <c r="L496" s="370"/>
    </row>
  </sheetData>
  <autoFilter ref="A9:M414"/>
  <mergeCells count="7">
    <mergeCell ref="D496:E496"/>
    <mergeCell ref="A2:E2"/>
    <mergeCell ref="L3:M3"/>
    <mergeCell ref="A489:L490"/>
    <mergeCell ref="A492:C492"/>
    <mergeCell ref="D494:E494"/>
    <mergeCell ref="H494:J495"/>
  </mergeCells>
  <dataValidations count="1">
    <dataValidation type="list" allowBlank="1" showInputMessage="1" showErrorMessage="1" sqref="C10:C483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2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zoomScale="80" zoomScaleNormal="100" zoomScaleSheetLayoutView="80" workbookViewId="0">
      <selection activeCell="I9" sqref="I9"/>
    </sheetView>
  </sheetViews>
  <sheetFormatPr defaultColWidth="9.140625"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3" t="s">
        <v>424</v>
      </c>
      <c r="B1" s="75"/>
      <c r="C1" s="619" t="s">
        <v>109</v>
      </c>
      <c r="D1" s="619"/>
    </row>
    <row r="2" spans="1:5">
      <c r="A2" s="73" t="s">
        <v>425</v>
      </c>
      <c r="B2" s="75"/>
      <c r="C2" s="596" t="str">
        <f>'ფორმა N1'!L2</f>
        <v>01.01.-31.12.2019</v>
      </c>
      <c r="D2" s="597"/>
    </row>
    <row r="3" spans="1:5">
      <c r="A3" s="75" t="s">
        <v>140</v>
      </c>
      <c r="B3" s="75"/>
      <c r="C3" s="74"/>
      <c r="D3" s="74"/>
    </row>
    <row r="4" spans="1:5">
      <c r="A4" s="73"/>
      <c r="B4" s="75"/>
      <c r="C4" s="74"/>
      <c r="D4" s="74"/>
    </row>
    <row r="5" spans="1:5">
      <c r="A5" s="76" t="str">
        <f>'ფორმა N2'!A4</f>
        <v>ანგარიშვალდებული პირის დასახელება:</v>
      </c>
      <c r="B5" s="76"/>
      <c r="C5" s="76"/>
      <c r="D5" s="75"/>
      <c r="E5" s="5"/>
    </row>
    <row r="6" spans="1:5">
      <c r="A6" s="118" t="str">
        <f>'ფორმა N1'!A5</f>
        <v>მ.პ.გ. ქართული ოცნება დემოკრატიული საქართველო</v>
      </c>
      <c r="B6" s="119"/>
      <c r="C6" s="119"/>
      <c r="D6" s="59"/>
      <c r="E6" s="5"/>
    </row>
    <row r="7" spans="1:5">
      <c r="A7" s="76"/>
      <c r="B7" s="76"/>
      <c r="C7" s="76"/>
      <c r="D7" s="75"/>
      <c r="E7" s="5"/>
    </row>
    <row r="8" spans="1:5" s="6" customFormat="1">
      <c r="A8" s="99"/>
      <c r="B8" s="99"/>
      <c r="C8" s="77"/>
      <c r="D8" s="77"/>
    </row>
    <row r="9" spans="1:5" s="6" customFormat="1" ht="30">
      <c r="A9" s="105" t="s">
        <v>64</v>
      </c>
      <c r="B9" s="78" t="s">
        <v>11</v>
      </c>
      <c r="C9" s="78" t="s">
        <v>10</v>
      </c>
      <c r="D9" s="78" t="s">
        <v>9</v>
      </c>
    </row>
    <row r="10" spans="1:5" s="7" customFormat="1">
      <c r="A10" s="13">
        <v>1</v>
      </c>
      <c r="B10" s="13" t="s">
        <v>108</v>
      </c>
      <c r="C10" s="81">
        <f>SUM(C11,C14,C17,C20:C22)</f>
        <v>0</v>
      </c>
      <c r="D10" s="81">
        <f>SUM(D11,D14,D17,D20:D22)</f>
        <v>0</v>
      </c>
    </row>
    <row r="11" spans="1:5" s="9" customFormat="1" ht="18">
      <c r="A11" s="14">
        <v>1.1000000000000001</v>
      </c>
      <c r="B11" s="14" t="s">
        <v>68</v>
      </c>
      <c r="C11" s="81">
        <f>SUM(C12:C13)</f>
        <v>0</v>
      </c>
      <c r="D11" s="81">
        <f>SUM(D12:D13)</f>
        <v>0</v>
      </c>
    </row>
    <row r="12" spans="1:5" s="9" customFormat="1" ht="18">
      <c r="A12" s="16" t="s">
        <v>30</v>
      </c>
      <c r="B12" s="16" t="s">
        <v>70</v>
      </c>
      <c r="C12" s="34"/>
      <c r="D12" s="35"/>
    </row>
    <row r="13" spans="1:5" s="9" customFormat="1" ht="18">
      <c r="A13" s="16" t="s">
        <v>31</v>
      </c>
      <c r="B13" s="16" t="s">
        <v>71</v>
      </c>
      <c r="C13" s="34"/>
      <c r="D13" s="35"/>
    </row>
    <row r="14" spans="1:5" s="3" customFormat="1">
      <c r="A14" s="14">
        <v>1.2</v>
      </c>
      <c r="B14" s="14" t="s">
        <v>69</v>
      </c>
      <c r="C14" s="81">
        <f>SUM(C15:C16)</f>
        <v>0</v>
      </c>
      <c r="D14" s="81">
        <f>SUM(D15:D16)</f>
        <v>0</v>
      </c>
    </row>
    <row r="15" spans="1:5">
      <c r="A15" s="16" t="s">
        <v>32</v>
      </c>
      <c r="B15" s="16" t="s">
        <v>72</v>
      </c>
      <c r="C15" s="34"/>
      <c r="D15" s="35"/>
    </row>
    <row r="16" spans="1:5">
      <c r="A16" s="16" t="s">
        <v>33</v>
      </c>
      <c r="B16" s="16" t="s">
        <v>73</v>
      </c>
      <c r="C16" s="34"/>
      <c r="D16" s="35"/>
    </row>
    <row r="17" spans="1:9">
      <c r="A17" s="14">
        <v>1.3</v>
      </c>
      <c r="B17" s="14" t="s">
        <v>74</v>
      </c>
      <c r="C17" s="81">
        <f>SUM(C18:C19)</f>
        <v>0</v>
      </c>
      <c r="D17" s="81">
        <f>SUM(D18:D19)</f>
        <v>0</v>
      </c>
    </row>
    <row r="18" spans="1:9">
      <c r="A18" s="16" t="s">
        <v>50</v>
      </c>
      <c r="B18" s="16" t="s">
        <v>75</v>
      </c>
      <c r="C18" s="34"/>
      <c r="D18" s="35"/>
    </row>
    <row r="19" spans="1:9">
      <c r="A19" s="16" t="s">
        <v>51</v>
      </c>
      <c r="B19" s="16" t="s">
        <v>76</v>
      </c>
      <c r="C19" s="34"/>
      <c r="D19" s="35"/>
    </row>
    <row r="20" spans="1:9">
      <c r="A20" s="14">
        <v>1.4</v>
      </c>
      <c r="B20" s="14" t="s">
        <v>77</v>
      </c>
      <c r="C20" s="34"/>
      <c r="D20" s="35"/>
    </row>
    <row r="21" spans="1:9">
      <c r="A21" s="14">
        <v>1.5</v>
      </c>
      <c r="B21" s="14" t="s">
        <v>78</v>
      </c>
      <c r="C21" s="34"/>
      <c r="D21" s="35"/>
    </row>
    <row r="22" spans="1:9">
      <c r="A22" s="14">
        <v>1.6</v>
      </c>
      <c r="B22" s="14" t="s">
        <v>8</v>
      </c>
      <c r="C22" s="34"/>
      <c r="D22" s="35"/>
    </row>
    <row r="25" spans="1:9" s="23" customFormat="1" ht="12.75"/>
    <row r="26" spans="1:9">
      <c r="A26" s="68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68" t="s">
        <v>266</v>
      </c>
      <c r="D29" s="12"/>
      <c r="E29"/>
      <c r="F29"/>
      <c r="G29"/>
      <c r="H29"/>
      <c r="I29"/>
    </row>
    <row r="30" spans="1:9">
      <c r="A30"/>
      <c r="B30" s="2" t="s">
        <v>265</v>
      </c>
      <c r="D30" s="12"/>
      <c r="E30"/>
      <c r="F30"/>
      <c r="G30"/>
      <c r="H30"/>
      <c r="I30"/>
    </row>
    <row r="31" spans="1:9" customFormat="1" ht="12.75">
      <c r="B31" s="65" t="s">
        <v>139</v>
      </c>
    </row>
    <row r="32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Normal="100" zoomScaleSheetLayoutView="80" workbookViewId="0">
      <selection activeCell="A6" sqref="A6"/>
    </sheetView>
  </sheetViews>
  <sheetFormatPr defaultColWidth="9.140625"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3" t="s">
        <v>426</v>
      </c>
      <c r="B1" s="76"/>
      <c r="C1" s="598" t="s">
        <v>109</v>
      </c>
      <c r="D1" s="598"/>
      <c r="E1" s="90"/>
    </row>
    <row r="2" spans="1:5" s="6" customFormat="1">
      <c r="A2" s="73" t="s">
        <v>423</v>
      </c>
      <c r="B2" s="76"/>
      <c r="C2" s="596" t="str">
        <f>'ფორმა N1'!L2</f>
        <v>01.01.-31.12.2019</v>
      </c>
      <c r="D2" s="596"/>
      <c r="E2" s="90"/>
    </row>
    <row r="3" spans="1:5" s="6" customFormat="1">
      <c r="A3" s="75" t="s">
        <v>140</v>
      </c>
      <c r="B3" s="73"/>
      <c r="C3" s="159"/>
      <c r="D3" s="159"/>
      <c r="E3" s="90"/>
    </row>
    <row r="4" spans="1:5" s="6" customFormat="1">
      <c r="A4" s="75"/>
      <c r="B4" s="75"/>
      <c r="C4" s="159"/>
      <c r="D4" s="159"/>
      <c r="E4" s="90"/>
    </row>
    <row r="5" spans="1:5">
      <c r="A5" s="76" t="str">
        <f>'ფორმა N2'!A4</f>
        <v>ანგარიშვალდებული პირის დასახელება:</v>
      </c>
      <c r="B5" s="76"/>
      <c r="C5" s="75"/>
      <c r="D5" s="75"/>
      <c r="E5" s="91"/>
    </row>
    <row r="6" spans="1:5">
      <c r="A6" s="390" t="str">
        <f>'ფორმა N1'!A5</f>
        <v>მ.პ.გ. ქართული ოცნება დემოკრატიული საქართველო</v>
      </c>
      <c r="B6" s="79"/>
      <c r="C6" s="80"/>
      <c r="D6" s="80"/>
      <c r="E6" s="91"/>
    </row>
    <row r="7" spans="1:5">
      <c r="A7" s="76"/>
      <c r="B7" s="76"/>
      <c r="C7" s="75"/>
      <c r="D7" s="75"/>
      <c r="E7" s="91"/>
    </row>
    <row r="8" spans="1:5" s="6" customFormat="1">
      <c r="A8" s="158"/>
      <c r="B8" s="158"/>
      <c r="C8" s="77"/>
      <c r="D8" s="77"/>
      <c r="E8" s="90"/>
    </row>
    <row r="9" spans="1:5" s="6" customFormat="1" ht="30">
      <c r="A9" s="88" t="s">
        <v>64</v>
      </c>
      <c r="B9" s="88" t="s">
        <v>319</v>
      </c>
      <c r="C9" s="78" t="s">
        <v>10</v>
      </c>
      <c r="D9" s="78" t="s">
        <v>9</v>
      </c>
      <c r="E9" s="90"/>
    </row>
    <row r="10" spans="1:5" s="9" customFormat="1" ht="18">
      <c r="A10" s="97" t="s">
        <v>292</v>
      </c>
      <c r="B10" s="97"/>
      <c r="C10" s="4"/>
      <c r="D10" s="4"/>
      <c r="E10" s="92"/>
    </row>
    <row r="11" spans="1:5" s="10" customFormat="1">
      <c r="A11" s="97" t="s">
        <v>293</v>
      </c>
      <c r="B11" s="97"/>
      <c r="C11" s="4"/>
      <c r="D11" s="4"/>
      <c r="E11" s="93"/>
    </row>
    <row r="12" spans="1:5" s="10" customFormat="1">
      <c r="A12" s="97" t="s">
        <v>294</v>
      </c>
      <c r="B12" s="86"/>
      <c r="C12" s="4"/>
      <c r="D12" s="4"/>
      <c r="E12" s="93"/>
    </row>
    <row r="13" spans="1:5" s="10" customFormat="1">
      <c r="A13" s="86" t="s">
        <v>273</v>
      </c>
      <c r="B13" s="86"/>
      <c r="C13" s="4"/>
      <c r="D13" s="4"/>
      <c r="E13" s="93"/>
    </row>
    <row r="14" spans="1:5" s="10" customFormat="1">
      <c r="A14" s="86" t="s">
        <v>273</v>
      </c>
      <c r="B14" s="86"/>
      <c r="C14" s="4"/>
      <c r="D14" s="4"/>
      <c r="E14" s="93"/>
    </row>
    <row r="15" spans="1:5" s="10" customFormat="1">
      <c r="A15" s="86" t="s">
        <v>273</v>
      </c>
      <c r="B15" s="86"/>
      <c r="C15" s="4"/>
      <c r="D15" s="4"/>
      <c r="E15" s="93"/>
    </row>
    <row r="16" spans="1:5" s="10" customFormat="1">
      <c r="A16" s="86" t="s">
        <v>273</v>
      </c>
      <c r="B16" s="86"/>
      <c r="C16" s="4"/>
      <c r="D16" s="4"/>
      <c r="E16" s="93"/>
    </row>
    <row r="17" spans="1:9">
      <c r="A17" s="98"/>
      <c r="B17" s="98" t="s">
        <v>321</v>
      </c>
      <c r="C17" s="85">
        <f>SUM(C10:C16)</f>
        <v>0</v>
      </c>
      <c r="D17" s="85">
        <f>SUM(D10:D16)</f>
        <v>0</v>
      </c>
      <c r="E17" s="95"/>
    </row>
    <row r="18" spans="1:9">
      <c r="A18" s="44"/>
      <c r="B18" s="44"/>
    </row>
    <row r="19" spans="1:9">
      <c r="A19" s="2" t="s">
        <v>382</v>
      </c>
      <c r="E19" s="5"/>
    </row>
    <row r="20" spans="1:9">
      <c r="A20" s="2" t="s">
        <v>384</v>
      </c>
    </row>
    <row r="21" spans="1:9">
      <c r="A21" s="193"/>
    </row>
    <row r="22" spans="1:9">
      <c r="A22" s="193" t="s">
        <v>383</v>
      </c>
    </row>
    <row r="23" spans="1:9" s="23" customFormat="1" ht="12.75"/>
    <row r="24" spans="1:9">
      <c r="A24" s="68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68"/>
      <c r="B27" s="68" t="s">
        <v>414</v>
      </c>
      <c r="D27" s="12"/>
      <c r="E27"/>
      <c r="F27"/>
      <c r="G27"/>
      <c r="H27"/>
      <c r="I27"/>
    </row>
    <row r="28" spans="1:9">
      <c r="B28" s="2" t="s">
        <v>415</v>
      </c>
      <c r="D28" s="12"/>
      <c r="E28"/>
      <c r="F28"/>
      <c r="G28"/>
      <c r="H28"/>
      <c r="I28"/>
    </row>
    <row r="29" spans="1:9" customFormat="1" ht="12.75">
      <c r="A29" s="65"/>
      <c r="B29" s="65" t="s">
        <v>139</v>
      </c>
    </row>
    <row r="30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93"/>
  <sheetViews>
    <sheetView showGridLines="0" view="pageBreakPreview" topLeftCell="A13" zoomScale="80" zoomScaleNormal="100" zoomScaleSheetLayoutView="80" workbookViewId="0">
      <selection activeCell="K26" sqref="K26"/>
    </sheetView>
  </sheetViews>
  <sheetFormatPr defaultColWidth="9.140625"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3" t="s">
        <v>224</v>
      </c>
      <c r="B1" s="120"/>
      <c r="C1" s="620" t="s">
        <v>198</v>
      </c>
      <c r="D1" s="620"/>
      <c r="E1" s="104"/>
    </row>
    <row r="2" spans="1:5">
      <c r="A2" s="75" t="s">
        <v>140</v>
      </c>
      <c r="B2" s="120"/>
      <c r="C2" s="76"/>
      <c r="D2" s="204" t="str">
        <f>'ფორმა N1'!L2</f>
        <v>01.01.-31.12.2019</v>
      </c>
      <c r="E2" s="104"/>
    </row>
    <row r="3" spans="1:5">
      <c r="A3" s="115"/>
      <c r="B3" s="120"/>
      <c r="C3" s="76"/>
      <c r="D3" s="76"/>
      <c r="E3" s="104"/>
    </row>
    <row r="4" spans="1:5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107"/>
    </row>
    <row r="5" spans="1:5">
      <c r="A5" s="118" t="str">
        <f>'ფორმა N1'!A5</f>
        <v>მ.პ.გ. ქართული ოცნება დემოკრატიული საქართველო</v>
      </c>
      <c r="B5" s="119"/>
      <c r="C5" s="119"/>
      <c r="D5" s="59"/>
      <c r="E5" s="107"/>
    </row>
    <row r="6" spans="1:5">
      <c r="A6" s="76"/>
      <c r="B6" s="75"/>
      <c r="C6" s="75"/>
      <c r="D6" s="75"/>
      <c r="E6" s="107"/>
    </row>
    <row r="7" spans="1:5">
      <c r="A7" s="114"/>
      <c r="B7" s="121"/>
      <c r="C7" s="122"/>
      <c r="D7" s="122"/>
      <c r="E7" s="104"/>
    </row>
    <row r="8" spans="1:5" ht="45">
      <c r="A8" s="123" t="s">
        <v>113</v>
      </c>
      <c r="B8" s="123" t="s">
        <v>190</v>
      </c>
      <c r="C8" s="123" t="s">
        <v>298</v>
      </c>
      <c r="D8" s="123" t="s">
        <v>252</v>
      </c>
      <c r="E8" s="104"/>
    </row>
    <row r="9" spans="1:5">
      <c r="A9" s="49"/>
      <c r="B9" s="50"/>
      <c r="C9" s="152"/>
      <c r="D9" s="152"/>
      <c r="E9" s="104"/>
    </row>
    <row r="10" spans="1:5">
      <c r="A10" s="51" t="s">
        <v>191</v>
      </c>
      <c r="B10" s="52"/>
      <c r="C10" s="124">
        <f>SUM(C11,C34)</f>
        <v>343278</v>
      </c>
      <c r="D10" s="507">
        <f>SUM(D11,D34)</f>
        <v>1076662.67</v>
      </c>
      <c r="E10" s="104"/>
    </row>
    <row r="11" spans="1:5">
      <c r="A11" s="53" t="s">
        <v>192</v>
      </c>
      <c r="B11" s="54"/>
      <c r="C11" s="84">
        <f>SUM(C12:C32)</f>
        <v>142950</v>
      </c>
      <c r="D11" s="508">
        <f>SUM(D12:D32)</f>
        <v>777601.97</v>
      </c>
      <c r="E11" s="104"/>
    </row>
    <row r="12" spans="1:5">
      <c r="A12" s="57">
        <v>1110</v>
      </c>
      <c r="B12" s="56" t="s">
        <v>142</v>
      </c>
      <c r="C12" s="8"/>
      <c r="D12" s="8">
        <v>1.91</v>
      </c>
      <c r="E12" s="104"/>
    </row>
    <row r="13" spans="1:5">
      <c r="A13" s="57">
        <v>1120</v>
      </c>
      <c r="B13" s="56" t="s">
        <v>143</v>
      </c>
      <c r="C13" s="8"/>
      <c r="D13" s="8"/>
      <c r="E13" s="104"/>
    </row>
    <row r="14" spans="1:5">
      <c r="A14" s="57">
        <v>1211</v>
      </c>
      <c r="B14" s="56" t="s">
        <v>144</v>
      </c>
      <c r="C14" s="8">
        <v>116214</v>
      </c>
      <c r="D14" s="509">
        <v>732125.7</v>
      </c>
      <c r="E14" s="104"/>
    </row>
    <row r="15" spans="1:5">
      <c r="A15" s="57">
        <v>1212</v>
      </c>
      <c r="B15" s="56" t="s">
        <v>145</v>
      </c>
      <c r="C15" s="8">
        <v>3482</v>
      </c>
      <c r="D15" s="509">
        <v>8852.02</v>
      </c>
      <c r="E15" s="104"/>
    </row>
    <row r="16" spans="1:5">
      <c r="A16" s="57">
        <v>1213</v>
      </c>
      <c r="B16" s="56" t="s">
        <v>146</v>
      </c>
      <c r="C16" s="8"/>
      <c r="D16" s="8"/>
      <c r="E16" s="104"/>
    </row>
    <row r="17" spans="1:5">
      <c r="A17" s="57">
        <v>1214</v>
      </c>
      <c r="B17" s="56" t="s">
        <v>147</v>
      </c>
      <c r="C17" s="8"/>
      <c r="D17" s="8"/>
      <c r="E17" s="104"/>
    </row>
    <row r="18" spans="1:5">
      <c r="A18" s="57">
        <v>1215</v>
      </c>
      <c r="B18" s="56" t="s">
        <v>148</v>
      </c>
      <c r="C18" s="8"/>
      <c r="D18" s="8"/>
      <c r="E18" s="104"/>
    </row>
    <row r="19" spans="1:5">
      <c r="A19" s="57">
        <v>1300</v>
      </c>
      <c r="B19" s="56" t="s">
        <v>149</v>
      </c>
      <c r="C19" s="8"/>
      <c r="D19" s="8"/>
      <c r="E19" s="104"/>
    </row>
    <row r="20" spans="1:5">
      <c r="A20" s="57">
        <v>1410</v>
      </c>
      <c r="B20" s="56" t="s">
        <v>150</v>
      </c>
      <c r="C20" s="8"/>
      <c r="D20" s="8"/>
      <c r="E20" s="104"/>
    </row>
    <row r="21" spans="1:5">
      <c r="A21" s="57">
        <v>1421</v>
      </c>
      <c r="B21" s="56" t="s">
        <v>151</v>
      </c>
      <c r="C21" s="8"/>
      <c r="D21" s="8"/>
      <c r="E21" s="104"/>
    </row>
    <row r="22" spans="1:5">
      <c r="A22" s="57">
        <v>1422</v>
      </c>
      <c r="B22" s="56" t="s">
        <v>152</v>
      </c>
      <c r="C22" s="8"/>
      <c r="D22" s="8"/>
      <c r="E22" s="104"/>
    </row>
    <row r="23" spans="1:5">
      <c r="A23" s="57">
        <v>1423</v>
      </c>
      <c r="B23" s="56" t="s">
        <v>153</v>
      </c>
      <c r="C23" s="8">
        <v>120</v>
      </c>
      <c r="D23" s="8">
        <v>120</v>
      </c>
      <c r="E23" s="104"/>
    </row>
    <row r="24" spans="1:5">
      <c r="A24" s="57">
        <v>1431</v>
      </c>
      <c r="B24" s="56" t="s">
        <v>154</v>
      </c>
      <c r="C24" s="8"/>
      <c r="D24" s="8"/>
      <c r="E24" s="104"/>
    </row>
    <row r="25" spans="1:5">
      <c r="A25" s="57">
        <v>1432</v>
      </c>
      <c r="B25" s="56" t="s">
        <v>155</v>
      </c>
      <c r="C25" s="8"/>
      <c r="D25" s="8"/>
      <c r="E25" s="104"/>
    </row>
    <row r="26" spans="1:5">
      <c r="A26" s="57">
        <v>1433</v>
      </c>
      <c r="B26" s="56" t="s">
        <v>156</v>
      </c>
      <c r="C26" s="8">
        <v>4823</v>
      </c>
      <c r="D26" s="509">
        <v>4791.13</v>
      </c>
      <c r="E26" s="104"/>
    </row>
    <row r="27" spans="1:5">
      <c r="A27" s="57">
        <v>1441</v>
      </c>
      <c r="B27" s="56" t="s">
        <v>157</v>
      </c>
      <c r="C27" s="8">
        <v>6581</v>
      </c>
      <c r="D27" s="509">
        <v>6581.21</v>
      </c>
      <c r="E27" s="104"/>
    </row>
    <row r="28" spans="1:5">
      <c r="A28" s="57">
        <v>1442</v>
      </c>
      <c r="B28" s="56" t="s">
        <v>158</v>
      </c>
      <c r="C28" s="8">
        <v>11730</v>
      </c>
      <c r="D28" s="509">
        <v>25130</v>
      </c>
      <c r="E28" s="104"/>
    </row>
    <row r="29" spans="1:5">
      <c r="A29" s="57">
        <v>1443</v>
      </c>
      <c r="B29" s="56" t="s">
        <v>159</v>
      </c>
      <c r="C29" s="8"/>
      <c r="D29" s="8"/>
      <c r="E29" s="104"/>
    </row>
    <row r="30" spans="1:5">
      <c r="A30" s="57">
        <v>1444</v>
      </c>
      <c r="B30" s="56" t="s">
        <v>160</v>
      </c>
      <c r="C30" s="8"/>
      <c r="D30" s="8"/>
      <c r="E30" s="104"/>
    </row>
    <row r="31" spans="1:5">
      <c r="A31" s="57">
        <v>1445</v>
      </c>
      <c r="B31" s="56" t="s">
        <v>161</v>
      </c>
      <c r="C31" s="8"/>
      <c r="D31" s="8"/>
      <c r="E31" s="104"/>
    </row>
    <row r="32" spans="1:5">
      <c r="A32" s="57">
        <v>1446</v>
      </c>
      <c r="B32" s="56" t="s">
        <v>162</v>
      </c>
      <c r="C32" s="8"/>
      <c r="D32" s="8"/>
      <c r="E32" s="104"/>
    </row>
    <row r="33" spans="1:5">
      <c r="A33" s="31"/>
      <c r="E33" s="104"/>
    </row>
    <row r="34" spans="1:5">
      <c r="A34" s="58" t="s">
        <v>193</v>
      </c>
      <c r="B34" s="56"/>
      <c r="C34" s="84">
        <f>SUM(C35:C42)</f>
        <v>200328</v>
      </c>
      <c r="D34" s="508">
        <f>SUM(D35:D42)</f>
        <v>299060.7</v>
      </c>
      <c r="E34" s="104"/>
    </row>
    <row r="35" spans="1:5">
      <c r="A35" s="57">
        <v>2110</v>
      </c>
      <c r="B35" s="56" t="s">
        <v>100</v>
      </c>
      <c r="C35" s="8"/>
      <c r="D35" s="8"/>
      <c r="E35" s="104"/>
    </row>
    <row r="36" spans="1:5">
      <c r="A36" s="57">
        <v>2120</v>
      </c>
      <c r="B36" s="56" t="s">
        <v>163</v>
      </c>
      <c r="C36" s="8">
        <v>186792</v>
      </c>
      <c r="D36" s="509">
        <v>261683.7</v>
      </c>
      <c r="E36" s="104"/>
    </row>
    <row r="37" spans="1:5">
      <c r="A37" s="57">
        <v>2130</v>
      </c>
      <c r="B37" s="56" t="s">
        <v>101</v>
      </c>
      <c r="C37" s="8"/>
      <c r="D37" s="8">
        <v>28219</v>
      </c>
      <c r="E37" s="104"/>
    </row>
    <row r="38" spans="1:5">
      <c r="A38" s="57">
        <v>2140</v>
      </c>
      <c r="B38" s="56" t="s">
        <v>389</v>
      </c>
      <c r="C38" s="8"/>
      <c r="D38" s="8"/>
      <c r="E38" s="104"/>
    </row>
    <row r="39" spans="1:5">
      <c r="A39" s="57">
        <v>2150</v>
      </c>
      <c r="B39" s="56" t="s">
        <v>393</v>
      </c>
      <c r="C39" s="8"/>
      <c r="D39" s="8"/>
      <c r="E39" s="104"/>
    </row>
    <row r="40" spans="1:5">
      <c r="A40" s="57">
        <v>2220</v>
      </c>
      <c r="B40" s="56" t="s">
        <v>102</v>
      </c>
      <c r="C40" s="8">
        <v>13536</v>
      </c>
      <c r="D40" s="8">
        <v>9158</v>
      </c>
      <c r="E40" s="104"/>
    </row>
    <row r="41" spans="1:5">
      <c r="A41" s="57">
        <v>2300</v>
      </c>
      <c r="B41" s="56" t="s">
        <v>164</v>
      </c>
      <c r="C41" s="8"/>
      <c r="D41" s="8"/>
      <c r="E41" s="104"/>
    </row>
    <row r="42" spans="1:5">
      <c r="A42" s="57">
        <v>2400</v>
      </c>
      <c r="B42" s="56" t="s">
        <v>165</v>
      </c>
      <c r="C42" s="8"/>
      <c r="D42" s="8"/>
      <c r="E42" s="104"/>
    </row>
    <row r="43" spans="1:5">
      <c r="A43" s="32"/>
      <c r="E43" s="104"/>
    </row>
    <row r="44" spans="1:5">
      <c r="A44" s="55" t="s">
        <v>197</v>
      </c>
      <c r="B44" s="56"/>
      <c r="C44" s="508">
        <f>SUM(C45,C64)</f>
        <v>343277.64999999991</v>
      </c>
      <c r="D44" s="508">
        <f>SUM(D45,D64)</f>
        <v>1076663.0999999999</v>
      </c>
      <c r="E44" s="104"/>
    </row>
    <row r="45" spans="1:5">
      <c r="A45" s="58" t="s">
        <v>194</v>
      </c>
      <c r="B45" s="56"/>
      <c r="C45" s="508">
        <f>SUM(C46:C61)</f>
        <v>1283889.6499999999</v>
      </c>
      <c r="D45" s="508">
        <f>SUM(D46:D61)</f>
        <v>1293847.0999999999</v>
      </c>
      <c r="E45" s="104"/>
    </row>
    <row r="46" spans="1:5">
      <c r="A46" s="57">
        <v>3100</v>
      </c>
      <c r="B46" s="56" t="s">
        <v>166</v>
      </c>
      <c r="C46" s="8"/>
      <c r="D46" s="8"/>
      <c r="E46" s="104"/>
    </row>
    <row r="47" spans="1:5">
      <c r="A47" s="57">
        <v>3210</v>
      </c>
      <c r="B47" s="56" t="s">
        <v>167</v>
      </c>
      <c r="C47" s="8">
        <v>1283798</v>
      </c>
      <c r="D47" s="509">
        <f>1293756-0.55</f>
        <v>1293755.45</v>
      </c>
      <c r="E47" s="104"/>
    </row>
    <row r="48" spans="1:5">
      <c r="A48" s="57">
        <v>3221</v>
      </c>
      <c r="B48" s="56" t="s">
        <v>168</v>
      </c>
      <c r="C48" s="8"/>
      <c r="D48" s="8"/>
      <c r="E48" s="104"/>
    </row>
    <row r="49" spans="1:5">
      <c r="A49" s="57">
        <v>3222</v>
      </c>
      <c r="B49" s="56" t="s">
        <v>169</v>
      </c>
      <c r="C49" s="8"/>
      <c r="D49" s="8"/>
      <c r="E49" s="104"/>
    </row>
    <row r="50" spans="1:5">
      <c r="A50" s="57">
        <v>3223</v>
      </c>
      <c r="B50" s="56" t="s">
        <v>170</v>
      </c>
      <c r="C50" s="8"/>
      <c r="D50" s="8"/>
      <c r="E50" s="104"/>
    </row>
    <row r="51" spans="1:5">
      <c r="A51" s="57">
        <v>3224</v>
      </c>
      <c r="B51" s="56" t="s">
        <v>171</v>
      </c>
      <c r="C51" s="8"/>
      <c r="D51" s="8"/>
      <c r="E51" s="104"/>
    </row>
    <row r="52" spans="1:5">
      <c r="A52" s="57">
        <v>3231</v>
      </c>
      <c r="B52" s="56" t="s">
        <v>172</v>
      </c>
      <c r="C52" s="8"/>
      <c r="D52" s="8"/>
      <c r="E52" s="104"/>
    </row>
    <row r="53" spans="1:5">
      <c r="A53" s="57">
        <v>3232</v>
      </c>
      <c r="B53" s="56" t="s">
        <v>173</v>
      </c>
      <c r="C53" s="8"/>
      <c r="D53" s="8"/>
      <c r="E53" s="104"/>
    </row>
    <row r="54" spans="1:5">
      <c r="A54" s="57">
        <v>3234</v>
      </c>
      <c r="B54" s="56" t="s">
        <v>174</v>
      </c>
      <c r="C54" s="509">
        <v>91.65</v>
      </c>
      <c r="D54" s="509">
        <v>91.65</v>
      </c>
      <c r="E54" s="104"/>
    </row>
    <row r="55" spans="1:5" ht="30">
      <c r="A55" s="57">
        <v>3236</v>
      </c>
      <c r="B55" s="56" t="s">
        <v>189</v>
      </c>
      <c r="C55" s="8"/>
      <c r="D55" s="8"/>
      <c r="E55" s="104"/>
    </row>
    <row r="56" spans="1:5" ht="45">
      <c r="A56" s="57">
        <v>3237</v>
      </c>
      <c r="B56" s="56" t="s">
        <v>175</v>
      </c>
      <c r="C56" s="8"/>
      <c r="D56" s="8"/>
      <c r="E56" s="104"/>
    </row>
    <row r="57" spans="1:5">
      <c r="A57" s="57">
        <v>3241</v>
      </c>
      <c r="B57" s="56" t="s">
        <v>176</v>
      </c>
      <c r="C57" s="8"/>
      <c r="D57" s="8"/>
      <c r="E57" s="104"/>
    </row>
    <row r="58" spans="1:5">
      <c r="A58" s="57">
        <v>3242</v>
      </c>
      <c r="B58" s="56" t="s">
        <v>177</v>
      </c>
      <c r="C58" s="8"/>
      <c r="D58" s="8"/>
      <c r="E58" s="104"/>
    </row>
    <row r="59" spans="1:5">
      <c r="A59" s="57">
        <v>3243</v>
      </c>
      <c r="B59" s="56" t="s">
        <v>178</v>
      </c>
      <c r="C59" s="8"/>
      <c r="D59" s="8"/>
      <c r="E59" s="104"/>
    </row>
    <row r="60" spans="1:5">
      <c r="A60" s="57">
        <v>3245</v>
      </c>
      <c r="B60" s="56" t="s">
        <v>179</v>
      </c>
      <c r="C60" s="8"/>
      <c r="D60" s="8"/>
      <c r="E60" s="104"/>
    </row>
    <row r="61" spans="1:5">
      <c r="A61" s="57">
        <v>3246</v>
      </c>
      <c r="B61" s="56" t="s">
        <v>180</v>
      </c>
      <c r="C61" s="8"/>
      <c r="D61" s="8"/>
      <c r="E61" s="104"/>
    </row>
    <row r="62" spans="1:5">
      <c r="A62" s="32"/>
      <c r="E62" s="104"/>
    </row>
    <row r="63" spans="1:5">
      <c r="A63" s="33"/>
      <c r="E63" s="104"/>
    </row>
    <row r="64" spans="1:5">
      <c r="A64" s="58" t="s">
        <v>195</v>
      </c>
      <c r="B64" s="56"/>
      <c r="C64" s="84">
        <f>SUM(C65:C67)</f>
        <v>-940612</v>
      </c>
      <c r="D64" s="84">
        <f>SUM(D65:D67)</f>
        <v>-217184</v>
      </c>
      <c r="E64" s="104"/>
    </row>
    <row r="65" spans="1:5">
      <c r="A65" s="57">
        <v>5100</v>
      </c>
      <c r="B65" s="56" t="s">
        <v>250</v>
      </c>
      <c r="C65" s="8"/>
      <c r="D65" s="8"/>
      <c r="E65" s="104"/>
    </row>
    <row r="66" spans="1:5">
      <c r="A66" s="57">
        <v>5220</v>
      </c>
      <c r="B66" s="56" t="s">
        <v>402</v>
      </c>
      <c r="C66" s="8"/>
      <c r="D66" s="8"/>
      <c r="E66" s="104"/>
    </row>
    <row r="67" spans="1:5">
      <c r="A67" s="57">
        <v>5230</v>
      </c>
      <c r="B67" s="56" t="s">
        <v>403</v>
      </c>
      <c r="C67" s="8">
        <v>-940612</v>
      </c>
      <c r="D67" s="8">
        <v>-217184</v>
      </c>
      <c r="E67" s="104"/>
    </row>
    <row r="68" spans="1:5">
      <c r="A68" s="32"/>
      <c r="E68" s="104"/>
    </row>
    <row r="69" spans="1:5">
      <c r="A69" s="2"/>
      <c r="E69" s="104"/>
    </row>
    <row r="70" spans="1:5">
      <c r="A70" s="55" t="s">
        <v>196</v>
      </c>
      <c r="B70" s="56"/>
      <c r="C70" s="8"/>
      <c r="D70" s="8"/>
      <c r="E70" s="104"/>
    </row>
    <row r="71" spans="1:5" ht="30">
      <c r="A71" s="57">
        <v>1</v>
      </c>
      <c r="B71" s="56" t="s">
        <v>181</v>
      </c>
      <c r="C71" s="8"/>
      <c r="D71" s="8"/>
      <c r="E71" s="104"/>
    </row>
    <row r="72" spans="1:5">
      <c r="A72" s="57">
        <v>2</v>
      </c>
      <c r="B72" s="56" t="s">
        <v>182</v>
      </c>
      <c r="C72" s="8"/>
      <c r="D72" s="8"/>
      <c r="E72" s="104"/>
    </row>
    <row r="73" spans="1:5">
      <c r="A73" s="57">
        <v>3</v>
      </c>
      <c r="B73" s="56" t="s">
        <v>183</v>
      </c>
      <c r="C73" s="8"/>
      <c r="D73" s="8"/>
      <c r="E73" s="104"/>
    </row>
    <row r="74" spans="1:5">
      <c r="A74" s="57">
        <v>4</v>
      </c>
      <c r="B74" s="56" t="s">
        <v>353</v>
      </c>
      <c r="C74" s="8"/>
      <c r="D74" s="8"/>
      <c r="E74" s="104"/>
    </row>
    <row r="75" spans="1:5">
      <c r="A75" s="57">
        <v>5</v>
      </c>
      <c r="B75" s="56" t="s">
        <v>184</v>
      </c>
      <c r="C75" s="8"/>
      <c r="D75" s="8"/>
      <c r="E75" s="104"/>
    </row>
    <row r="76" spans="1:5">
      <c r="A76" s="57">
        <v>6</v>
      </c>
      <c r="B76" s="56" t="s">
        <v>185</v>
      </c>
      <c r="C76" s="8"/>
      <c r="D76" s="8"/>
      <c r="E76" s="104"/>
    </row>
    <row r="77" spans="1:5">
      <c r="A77" s="57">
        <v>7</v>
      </c>
      <c r="B77" s="56" t="s">
        <v>186</v>
      </c>
      <c r="C77" s="8"/>
      <c r="D77" s="8"/>
      <c r="E77" s="104"/>
    </row>
    <row r="78" spans="1:5">
      <c r="A78" s="57">
        <v>8</v>
      </c>
      <c r="B78" s="56" t="s">
        <v>187</v>
      </c>
      <c r="C78" s="8"/>
      <c r="D78" s="8"/>
      <c r="E78" s="104"/>
    </row>
    <row r="79" spans="1:5">
      <c r="A79" s="57">
        <v>9</v>
      </c>
      <c r="B79" s="56" t="s">
        <v>188</v>
      </c>
      <c r="C79" s="8"/>
      <c r="D79" s="8"/>
      <c r="E79" s="104"/>
    </row>
    <row r="83" spans="1:7">
      <c r="A83" s="2"/>
      <c r="B83" s="2"/>
    </row>
    <row r="84" spans="1:7">
      <c r="A84" s="68" t="s">
        <v>107</v>
      </c>
      <c r="B84" s="2"/>
      <c r="E84" s="5"/>
    </row>
    <row r="85" spans="1:7">
      <c r="A85" s="2"/>
      <c r="B85" s="2"/>
      <c r="E85"/>
      <c r="F85"/>
      <c r="G85"/>
    </row>
    <row r="86" spans="1:7">
      <c r="A86" s="2"/>
      <c r="B86" s="2"/>
      <c r="D86" s="12"/>
      <c r="E86"/>
      <c r="F86"/>
      <c r="G86"/>
    </row>
    <row r="87" spans="1:7">
      <c r="A87"/>
      <c r="B87" s="68" t="s">
        <v>414</v>
      </c>
      <c r="D87" s="12"/>
      <c r="E87"/>
      <c r="F87"/>
      <c r="G87"/>
    </row>
    <row r="88" spans="1:7">
      <c r="A88"/>
      <c r="B88" s="2" t="s">
        <v>415</v>
      </c>
      <c r="D88" s="12"/>
      <c r="E88"/>
      <c r="F88"/>
      <c r="G88"/>
    </row>
    <row r="89" spans="1:7" customFormat="1" ht="12.75">
      <c r="B89" s="65" t="s">
        <v>139</v>
      </c>
    </row>
    <row r="90" spans="1:7" customFormat="1" ht="12.75"/>
    <row r="91" spans="1:7" customFormat="1" ht="12.75"/>
    <row r="92" spans="1:7" customFormat="1" ht="12.75"/>
    <row r="93" spans="1:7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46"/>
  <sheetViews>
    <sheetView showGridLines="0" view="pageBreakPreview" zoomScale="80" zoomScaleNormal="100" zoomScaleSheetLayoutView="80" workbookViewId="0">
      <selection activeCell="H8" sqref="H8"/>
    </sheetView>
  </sheetViews>
  <sheetFormatPr defaultColWidth="9.140625"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13.42578125" style="2" customWidth="1"/>
    <col min="7" max="16384" width="9.140625" style="2"/>
  </cols>
  <sheetData>
    <row r="1" spans="1:5">
      <c r="A1" s="73" t="s">
        <v>296</v>
      </c>
      <c r="B1" s="75"/>
      <c r="C1" s="598" t="s">
        <v>109</v>
      </c>
      <c r="D1" s="598"/>
      <c r="E1" s="107"/>
    </row>
    <row r="2" spans="1:5">
      <c r="A2" s="75" t="s">
        <v>140</v>
      </c>
      <c r="B2" s="75"/>
      <c r="C2" s="596" t="str">
        <f>'ფორმა N1'!L2</f>
        <v>01.01.-31.12.2019</v>
      </c>
      <c r="D2" s="597"/>
      <c r="E2" s="107"/>
    </row>
    <row r="3" spans="1:5">
      <c r="A3" s="73"/>
      <c r="B3" s="75"/>
      <c r="C3" s="74"/>
      <c r="D3" s="74"/>
      <c r="E3" s="107"/>
    </row>
    <row r="4" spans="1:5">
      <c r="A4" s="76" t="s">
        <v>269</v>
      </c>
      <c r="B4" s="101"/>
      <c r="C4" s="102"/>
      <c r="D4" s="75"/>
      <c r="E4" s="107"/>
    </row>
    <row r="5" spans="1:5">
      <c r="A5" s="218" t="str">
        <f>'ფორმა N1'!A5</f>
        <v>მ.პ.გ. ქართული ოცნება დემოკრატიული საქართველო</v>
      </c>
      <c r="B5" s="12"/>
      <c r="C5" s="12"/>
      <c r="E5" s="107"/>
    </row>
    <row r="6" spans="1:5">
      <c r="A6" s="103"/>
      <c r="B6" s="103"/>
      <c r="C6" s="103"/>
      <c r="D6" s="104"/>
      <c r="E6" s="107"/>
    </row>
    <row r="7" spans="1:5">
      <c r="A7" s="75"/>
      <c r="B7" s="75"/>
      <c r="C7" s="75"/>
      <c r="D7" s="75"/>
      <c r="E7" s="107"/>
    </row>
    <row r="8" spans="1:5" s="6" customFormat="1" ht="39" customHeight="1">
      <c r="A8" s="105" t="s">
        <v>64</v>
      </c>
      <c r="B8" s="78" t="s">
        <v>244</v>
      </c>
      <c r="C8" s="78" t="s">
        <v>66</v>
      </c>
      <c r="D8" s="78" t="s">
        <v>67</v>
      </c>
      <c r="E8" s="107"/>
    </row>
    <row r="9" spans="1:5" s="7" customFormat="1" ht="16.5" customHeight="1">
      <c r="A9" s="219">
        <v>1</v>
      </c>
      <c r="B9" s="219" t="s">
        <v>65</v>
      </c>
      <c r="C9" s="508">
        <f>SUM(C10,C26)</f>
        <v>4285578.25</v>
      </c>
      <c r="D9" s="508">
        <f>SUM(D10,D26)</f>
        <v>4279038.1900000004</v>
      </c>
      <c r="E9" s="107"/>
    </row>
    <row r="10" spans="1:5" s="7" customFormat="1" ht="16.5" customHeight="1">
      <c r="A10" s="86">
        <v>1.1000000000000001</v>
      </c>
      <c r="B10" s="86" t="s">
        <v>80</v>
      </c>
      <c r="C10" s="508">
        <f>SUM(C11,C12,C16,C19,C25,)</f>
        <v>4279038.43</v>
      </c>
      <c r="D10" s="508">
        <f>SUM(D11,D12,D16,D19,D24,D25)</f>
        <v>4279038.1900000004</v>
      </c>
      <c r="E10" s="107"/>
    </row>
    <row r="11" spans="1:5" s="9" customFormat="1" ht="16.5" customHeight="1">
      <c r="A11" s="87" t="s">
        <v>30</v>
      </c>
      <c r="B11" s="87" t="s">
        <v>79</v>
      </c>
      <c r="C11" s="8">
        <v>20</v>
      </c>
      <c r="D11" s="8">
        <v>20</v>
      </c>
      <c r="E11" s="107"/>
    </row>
    <row r="12" spans="1:5" s="10" customFormat="1" ht="16.5" customHeight="1">
      <c r="A12" s="87" t="s">
        <v>31</v>
      </c>
      <c r="B12" s="87" t="s">
        <v>302</v>
      </c>
      <c r="C12" s="106">
        <f>SUM(C13:C15)</f>
        <v>2896000</v>
      </c>
      <c r="D12" s="106">
        <f>SUM(D13:D15)</f>
        <v>2896000</v>
      </c>
      <c r="E12" s="107"/>
    </row>
    <row r="13" spans="1:5" s="3" customFormat="1" ht="16.5" customHeight="1">
      <c r="A13" s="96" t="s">
        <v>81</v>
      </c>
      <c r="B13" s="96" t="s">
        <v>305</v>
      </c>
      <c r="C13" s="8">
        <v>2196000</v>
      </c>
      <c r="D13" s="8">
        <v>2196000</v>
      </c>
      <c r="E13" s="107"/>
    </row>
    <row r="14" spans="1:5" s="3" customFormat="1" ht="16.5" customHeight="1">
      <c r="A14" s="96" t="s">
        <v>470</v>
      </c>
      <c r="B14" s="96" t="s">
        <v>469</v>
      </c>
      <c r="C14" s="8">
        <v>700000</v>
      </c>
      <c r="D14" s="8">
        <v>700000</v>
      </c>
      <c r="E14" s="107"/>
    </row>
    <row r="15" spans="1:5" s="3" customFormat="1" ht="16.5" customHeight="1">
      <c r="A15" s="96" t="s">
        <v>471</v>
      </c>
      <c r="B15" s="96" t="s">
        <v>97</v>
      </c>
      <c r="C15" s="8"/>
      <c r="D15" s="8"/>
      <c r="E15" s="107"/>
    </row>
    <row r="16" spans="1:5" s="3" customFormat="1" ht="16.5" customHeight="1">
      <c r="A16" s="87" t="s">
        <v>82</v>
      </c>
      <c r="B16" s="87" t="s">
        <v>83</v>
      </c>
      <c r="C16" s="106">
        <f>SUM(C17:C18)</f>
        <v>1382278</v>
      </c>
      <c r="D16" s="106">
        <f>SUM(D17:D18)</f>
        <v>1382278</v>
      </c>
      <c r="E16" s="107"/>
    </row>
    <row r="17" spans="1:5" s="3" customFormat="1" ht="16.5" customHeight="1">
      <c r="A17" s="96" t="s">
        <v>84</v>
      </c>
      <c r="B17" s="96" t="s">
        <v>86</v>
      </c>
      <c r="C17" s="8">
        <v>1213940</v>
      </c>
      <c r="D17" s="8">
        <v>1213940</v>
      </c>
      <c r="E17" s="107"/>
    </row>
    <row r="18" spans="1:5" s="3" customFormat="1" ht="30">
      <c r="A18" s="96" t="s">
        <v>85</v>
      </c>
      <c r="B18" s="96" t="s">
        <v>110</v>
      </c>
      <c r="C18" s="8">
        <v>168338</v>
      </c>
      <c r="D18" s="8">
        <v>168338</v>
      </c>
      <c r="E18" s="107"/>
    </row>
    <row r="19" spans="1:5" s="3" customFormat="1" ht="16.5" customHeight="1">
      <c r="A19" s="87" t="s">
        <v>87</v>
      </c>
      <c r="B19" s="87" t="s">
        <v>395</v>
      </c>
      <c r="C19" s="106">
        <f>SUM(C20:C23)</f>
        <v>0</v>
      </c>
      <c r="D19" s="106">
        <f>SUM(D20:D23)</f>
        <v>0</v>
      </c>
      <c r="E19" s="107"/>
    </row>
    <row r="20" spans="1:5" s="3" customFormat="1" ht="16.5" customHeight="1">
      <c r="A20" s="96" t="s">
        <v>88</v>
      </c>
      <c r="B20" s="96" t="s">
        <v>89</v>
      </c>
      <c r="C20" s="8"/>
      <c r="D20" s="8"/>
      <c r="E20" s="107"/>
    </row>
    <row r="21" spans="1:5" s="3" customFormat="1" ht="30">
      <c r="A21" s="96" t="s">
        <v>92</v>
      </c>
      <c r="B21" s="96" t="s">
        <v>90</v>
      </c>
      <c r="C21" s="8"/>
      <c r="D21" s="8"/>
      <c r="E21" s="107"/>
    </row>
    <row r="22" spans="1:5" s="3" customFormat="1" ht="16.5" customHeight="1">
      <c r="A22" s="96" t="s">
        <v>93</v>
      </c>
      <c r="B22" s="96" t="s">
        <v>91</v>
      </c>
      <c r="C22" s="8"/>
      <c r="D22" s="8"/>
      <c r="E22" s="107"/>
    </row>
    <row r="23" spans="1:5" s="3" customFormat="1" ht="16.5" customHeight="1">
      <c r="A23" s="96" t="s">
        <v>94</v>
      </c>
      <c r="B23" s="96" t="s">
        <v>412</v>
      </c>
      <c r="C23" s="8"/>
      <c r="D23" s="8"/>
      <c r="E23" s="107"/>
    </row>
    <row r="24" spans="1:5" s="3" customFormat="1" ht="16.5" customHeight="1">
      <c r="A24" s="87" t="s">
        <v>95</v>
      </c>
      <c r="B24" s="87" t="s">
        <v>413</v>
      </c>
      <c r="C24" s="243"/>
      <c r="D24" s="8"/>
      <c r="E24" s="107"/>
    </row>
    <row r="25" spans="1:5" s="3" customFormat="1">
      <c r="A25" s="87" t="s">
        <v>246</v>
      </c>
      <c r="B25" s="87" t="s">
        <v>419</v>
      </c>
      <c r="C25" s="509">
        <f>1021-280.57</f>
        <v>740.43000000000006</v>
      </c>
      <c r="D25" s="509">
        <v>740.19</v>
      </c>
      <c r="E25" s="107"/>
    </row>
    <row r="26" spans="1:5" ht="16.5" customHeight="1">
      <c r="A26" s="86">
        <v>1.2</v>
      </c>
      <c r="B26" s="86" t="s">
        <v>96</v>
      </c>
      <c r="C26" s="508">
        <f>SUM(C27,C35)</f>
        <v>6539.82</v>
      </c>
      <c r="D26" s="84">
        <f>SUM(D27,D35)</f>
        <v>0</v>
      </c>
      <c r="E26" s="107"/>
    </row>
    <row r="27" spans="1:5" ht="16.5" customHeight="1">
      <c r="A27" s="87" t="s">
        <v>32</v>
      </c>
      <c r="B27" s="87" t="s">
        <v>305</v>
      </c>
      <c r="C27" s="106">
        <f>SUM(C28:C30)</f>
        <v>3660</v>
      </c>
      <c r="D27" s="106">
        <f>SUM(D28:D30)</f>
        <v>0</v>
      </c>
      <c r="E27" s="107"/>
    </row>
    <row r="28" spans="1:5">
      <c r="A28" s="227" t="s">
        <v>98</v>
      </c>
      <c r="B28" s="227" t="s">
        <v>303</v>
      </c>
      <c r="C28" s="8">
        <v>3660</v>
      </c>
      <c r="D28" s="8"/>
      <c r="E28" s="107"/>
    </row>
    <row r="29" spans="1:5">
      <c r="A29" s="227" t="s">
        <v>99</v>
      </c>
      <c r="B29" s="227" t="s">
        <v>306</v>
      </c>
      <c r="C29" s="8"/>
      <c r="D29" s="8"/>
      <c r="E29" s="107"/>
    </row>
    <row r="30" spans="1:5">
      <c r="A30" s="227" t="s">
        <v>421</v>
      </c>
      <c r="B30" s="227" t="s">
        <v>304</v>
      </c>
      <c r="C30" s="8"/>
      <c r="D30" s="8"/>
      <c r="E30" s="107"/>
    </row>
    <row r="31" spans="1:5">
      <c r="A31" s="87" t="s">
        <v>33</v>
      </c>
      <c r="B31" s="87" t="s">
        <v>469</v>
      </c>
      <c r="C31" s="106">
        <f>SUM(C32:C34)</f>
        <v>0</v>
      </c>
      <c r="D31" s="106">
        <f>SUM(D32:D34)</f>
        <v>0</v>
      </c>
      <c r="E31" s="107"/>
    </row>
    <row r="32" spans="1:5">
      <c r="A32" s="227" t="s">
        <v>12</v>
      </c>
      <c r="B32" s="227" t="s">
        <v>472</v>
      </c>
      <c r="C32" s="8"/>
      <c r="D32" s="8"/>
      <c r="E32" s="107"/>
    </row>
    <row r="33" spans="1:6">
      <c r="A33" s="227" t="s">
        <v>13</v>
      </c>
      <c r="B33" s="227" t="s">
        <v>473</v>
      </c>
      <c r="C33" s="8"/>
      <c r="D33" s="8"/>
      <c r="E33" s="107"/>
    </row>
    <row r="34" spans="1:6">
      <c r="A34" s="227" t="s">
        <v>276</v>
      </c>
      <c r="B34" s="227" t="s">
        <v>474</v>
      </c>
      <c r="C34" s="8"/>
      <c r="D34" s="8"/>
      <c r="E34" s="107"/>
    </row>
    <row r="35" spans="1:6">
      <c r="A35" s="87" t="s">
        <v>34</v>
      </c>
      <c r="B35" s="241" t="s">
        <v>418</v>
      </c>
      <c r="C35" s="509">
        <f>2660.25-61+280.57</f>
        <v>2879.82</v>
      </c>
      <c r="D35" s="8"/>
      <c r="E35" s="107"/>
    </row>
    <row r="36" spans="1:6">
      <c r="D36" s="27"/>
      <c r="E36" s="108"/>
      <c r="F36" s="27"/>
    </row>
    <row r="37" spans="1:6">
      <c r="A37" s="1"/>
      <c r="D37" s="27"/>
      <c r="E37" s="108"/>
      <c r="F37" s="27"/>
    </row>
    <row r="38" spans="1:6">
      <c r="D38" s="27"/>
      <c r="E38" s="108"/>
      <c r="F38" s="27"/>
    </row>
    <row r="39" spans="1:6">
      <c r="D39" s="27"/>
      <c r="E39" s="108"/>
      <c r="F39" s="27"/>
    </row>
    <row r="40" spans="1:6">
      <c r="A40" s="68" t="s">
        <v>107</v>
      </c>
      <c r="D40" s="27"/>
      <c r="E40" s="108"/>
      <c r="F40" s="27"/>
    </row>
    <row r="41" spans="1:6">
      <c r="D41" s="27"/>
      <c r="E41" s="109"/>
      <c r="F41" s="109"/>
    </row>
    <row r="42" spans="1:6">
      <c r="D42" s="110"/>
      <c r="E42" s="109"/>
      <c r="F42" s="109"/>
    </row>
    <row r="43" spans="1:6">
      <c r="A43"/>
      <c r="B43" s="68" t="s">
        <v>266</v>
      </c>
      <c r="D43" s="110"/>
      <c r="E43" s="109"/>
      <c r="F43" s="109"/>
    </row>
    <row r="44" spans="1:6">
      <c r="A44"/>
      <c r="B44" s="2" t="s">
        <v>265</v>
      </c>
      <c r="D44" s="110"/>
      <c r="E44" s="109"/>
      <c r="F44" s="109"/>
    </row>
    <row r="45" spans="1:6" customFormat="1" ht="12.75">
      <c r="B45" s="65" t="s">
        <v>139</v>
      </c>
      <c r="D45" s="109"/>
      <c r="E45" s="109"/>
      <c r="F45" s="109"/>
    </row>
    <row r="46" spans="1:6">
      <c r="D46" s="27"/>
      <c r="E46" s="108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31"/>
  <sheetViews>
    <sheetView showGridLines="0" view="pageBreakPreview" zoomScale="80" zoomScaleNormal="100" zoomScaleSheetLayoutView="80" workbookViewId="0">
      <selection activeCell="Q10" sqref="Q10"/>
    </sheetView>
  </sheetViews>
  <sheetFormatPr defaultColWidth="9.140625"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3" t="s">
        <v>420</v>
      </c>
      <c r="B1" s="75"/>
      <c r="C1" s="75"/>
      <c r="D1" s="75"/>
      <c r="E1" s="75"/>
      <c r="F1" s="75"/>
      <c r="G1" s="75"/>
      <c r="H1" s="75"/>
      <c r="I1" s="598" t="s">
        <v>109</v>
      </c>
      <c r="J1" s="598"/>
      <c r="K1" s="104"/>
    </row>
    <row r="2" spans="1:11">
      <c r="A2" s="75" t="s">
        <v>140</v>
      </c>
      <c r="B2" s="75"/>
      <c r="C2" s="75"/>
      <c r="D2" s="75"/>
      <c r="E2" s="75"/>
      <c r="F2" s="75"/>
      <c r="G2" s="75"/>
      <c r="H2" s="75"/>
      <c r="I2" s="596" t="str">
        <f>'ფორმა N1'!L2</f>
        <v>01.01.-31.12.2019</v>
      </c>
      <c r="J2" s="597"/>
      <c r="K2" s="104"/>
    </row>
    <row r="3" spans="1:11">
      <c r="A3" s="75"/>
      <c r="B3" s="75"/>
      <c r="C3" s="75"/>
      <c r="D3" s="75"/>
      <c r="E3" s="75"/>
      <c r="F3" s="75"/>
      <c r="G3" s="75"/>
      <c r="H3" s="75"/>
      <c r="I3" s="74"/>
      <c r="J3" s="74"/>
      <c r="K3" s="104"/>
    </row>
    <row r="4" spans="1:11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125"/>
      <c r="G4" s="75"/>
      <c r="H4" s="75"/>
      <c r="I4" s="75"/>
      <c r="J4" s="75"/>
      <c r="K4" s="104"/>
    </row>
    <row r="5" spans="1:11">
      <c r="A5" s="201" t="str">
        <f>'ფორმა N1'!A5</f>
        <v>მ.პ.გ. ქართული ოცნება დემოკრატიული საქართველო</v>
      </c>
      <c r="B5" s="352"/>
      <c r="C5" s="352"/>
      <c r="D5" s="352"/>
      <c r="E5" s="352"/>
      <c r="F5" s="353"/>
      <c r="G5" s="352"/>
      <c r="H5" s="352"/>
      <c r="I5" s="352"/>
      <c r="J5" s="352"/>
      <c r="K5" s="104"/>
    </row>
    <row r="6" spans="1:11">
      <c r="A6" s="76"/>
      <c r="B6" s="76"/>
      <c r="C6" s="75"/>
      <c r="D6" s="75"/>
      <c r="E6" s="75"/>
      <c r="F6" s="125"/>
      <c r="G6" s="75"/>
      <c r="H6" s="75"/>
      <c r="I6" s="75"/>
      <c r="J6" s="75"/>
      <c r="K6" s="104"/>
    </row>
    <row r="7" spans="1:11">
      <c r="A7" s="126"/>
      <c r="B7" s="122"/>
      <c r="C7" s="122"/>
      <c r="D7" s="122"/>
      <c r="E7" s="122"/>
      <c r="F7" s="122"/>
      <c r="G7" s="122"/>
      <c r="H7" s="122"/>
      <c r="I7" s="122"/>
      <c r="J7" s="122"/>
      <c r="K7" s="104"/>
    </row>
    <row r="8" spans="1:11" s="27" customFormat="1" ht="45">
      <c r="A8" s="128" t="s">
        <v>64</v>
      </c>
      <c r="B8" s="128" t="s">
        <v>111</v>
      </c>
      <c r="C8" s="129" t="s">
        <v>113</v>
      </c>
      <c r="D8" s="129" t="s">
        <v>270</v>
      </c>
      <c r="E8" s="129" t="s">
        <v>112</v>
      </c>
      <c r="F8" s="127" t="s">
        <v>251</v>
      </c>
      <c r="G8" s="127" t="s">
        <v>289</v>
      </c>
      <c r="H8" s="127" t="s">
        <v>290</v>
      </c>
      <c r="I8" s="127" t="s">
        <v>252</v>
      </c>
      <c r="J8" s="130" t="s">
        <v>114</v>
      </c>
      <c r="K8" s="104"/>
    </row>
    <row r="9" spans="1:11" s="27" customFormat="1">
      <c r="A9" s="156">
        <v>1</v>
      </c>
      <c r="B9" s="156">
        <v>2</v>
      </c>
      <c r="C9" s="157">
        <v>3</v>
      </c>
      <c r="D9" s="157">
        <v>4</v>
      </c>
      <c r="E9" s="157">
        <v>5</v>
      </c>
      <c r="F9" s="157">
        <v>6</v>
      </c>
      <c r="G9" s="157">
        <v>7</v>
      </c>
      <c r="H9" s="157">
        <v>8</v>
      </c>
      <c r="I9" s="157">
        <v>9</v>
      </c>
      <c r="J9" s="157">
        <v>10</v>
      </c>
      <c r="K9" s="104"/>
    </row>
    <row r="10" spans="1:11" s="27" customFormat="1" ht="30">
      <c r="A10" s="156">
        <v>1</v>
      </c>
      <c r="B10" s="156" t="s">
        <v>522</v>
      </c>
      <c r="C10" s="157" t="s">
        <v>3204</v>
      </c>
      <c r="D10" s="157" t="s">
        <v>3205</v>
      </c>
      <c r="E10" s="157" t="s">
        <v>3206</v>
      </c>
      <c r="F10" s="157">
        <v>116214.04</v>
      </c>
      <c r="G10" s="157">
        <v>9882989.0099999998</v>
      </c>
      <c r="H10" s="157">
        <v>9267077.3200000003</v>
      </c>
      <c r="I10" s="157">
        <f>F10+G10-H10</f>
        <v>732125.72999999858</v>
      </c>
      <c r="J10" s="157"/>
      <c r="K10" s="104"/>
    </row>
    <row r="11" spans="1:11" s="27" customFormat="1" ht="30">
      <c r="A11" s="156">
        <v>2</v>
      </c>
      <c r="B11" s="156" t="s">
        <v>522</v>
      </c>
      <c r="C11" s="157" t="s">
        <v>3207</v>
      </c>
      <c r="D11" s="157" t="s">
        <v>3208</v>
      </c>
      <c r="E11" s="157" t="s">
        <v>3206</v>
      </c>
      <c r="F11" s="157">
        <v>0</v>
      </c>
      <c r="G11" s="157">
        <v>280560</v>
      </c>
      <c r="H11" s="157">
        <v>280560</v>
      </c>
      <c r="I11" s="157">
        <f t="shared" ref="I11:I14" si="0">F11+G11-H11</f>
        <v>0</v>
      </c>
      <c r="J11" s="157"/>
      <c r="K11" s="104"/>
    </row>
    <row r="12" spans="1:11" s="27" customFormat="1" ht="30">
      <c r="A12" s="156">
        <v>3</v>
      </c>
      <c r="B12" s="156" t="s">
        <v>522</v>
      </c>
      <c r="C12" s="157" t="s">
        <v>3207</v>
      </c>
      <c r="D12" s="157" t="s">
        <v>3209</v>
      </c>
      <c r="E12" s="157" t="s">
        <v>3206</v>
      </c>
      <c r="F12" s="157">
        <v>365</v>
      </c>
      <c r="G12" s="157">
        <v>410</v>
      </c>
      <c r="H12" s="157">
        <v>775</v>
      </c>
      <c r="I12" s="157">
        <f t="shared" si="0"/>
        <v>0</v>
      </c>
      <c r="J12" s="157"/>
      <c r="K12" s="104"/>
    </row>
    <row r="13" spans="1:11" s="27" customFormat="1" ht="30">
      <c r="A13" s="156">
        <v>4</v>
      </c>
      <c r="B13" s="156" t="s">
        <v>522</v>
      </c>
      <c r="C13" s="157" t="s">
        <v>3210</v>
      </c>
      <c r="D13" s="157" t="s">
        <v>3205</v>
      </c>
      <c r="E13" s="157" t="s">
        <v>3211</v>
      </c>
      <c r="F13" s="157">
        <v>0</v>
      </c>
      <c r="G13" s="157"/>
      <c r="H13" s="157"/>
      <c r="I13" s="157">
        <f t="shared" si="0"/>
        <v>0</v>
      </c>
      <c r="J13" s="157"/>
      <c r="K13" s="104"/>
    </row>
    <row r="14" spans="1:11" s="27" customFormat="1" ht="30">
      <c r="A14" s="156">
        <v>5</v>
      </c>
      <c r="B14" s="156" t="s">
        <v>522</v>
      </c>
      <c r="C14" s="157" t="s">
        <v>3212</v>
      </c>
      <c r="D14" s="157" t="s">
        <v>3208</v>
      </c>
      <c r="E14" s="157" t="s">
        <v>3211</v>
      </c>
      <c r="F14" s="157">
        <v>882</v>
      </c>
      <c r="G14" s="157">
        <f>15277.72+20254.88+11780.78+13672.24+17600</f>
        <v>78585.62</v>
      </c>
      <c r="H14" s="157">
        <f>8307.34+22506.14+14063.13+11586.55+19917.81</f>
        <v>76380.97</v>
      </c>
      <c r="I14" s="157">
        <f t="shared" si="0"/>
        <v>3086.6499999999942</v>
      </c>
      <c r="J14" s="157"/>
      <c r="K14" s="104"/>
    </row>
    <row r="15" spans="1:11" s="27" customFormat="1" ht="30">
      <c r="A15" s="156">
        <v>6</v>
      </c>
      <c r="B15" s="156" t="s">
        <v>522</v>
      </c>
      <c r="C15" s="157" t="s">
        <v>3213</v>
      </c>
      <c r="D15" s="157" t="s">
        <v>3209</v>
      </c>
      <c r="E15" s="157" t="s">
        <v>3211</v>
      </c>
      <c r="F15" s="157">
        <v>0</v>
      </c>
      <c r="G15" s="157">
        <v>0</v>
      </c>
      <c r="H15" s="157">
        <v>0</v>
      </c>
      <c r="I15" s="157">
        <v>0</v>
      </c>
      <c r="J15" s="157"/>
      <c r="K15" s="104"/>
    </row>
    <row r="16" spans="1:11" s="27" customFormat="1" ht="15.75">
      <c r="A16" s="153"/>
      <c r="B16" s="63"/>
      <c r="C16" s="154"/>
      <c r="D16" s="155"/>
      <c r="E16" s="151"/>
      <c r="F16" s="28"/>
      <c r="G16" s="28"/>
      <c r="H16" s="28"/>
      <c r="I16" s="28"/>
      <c r="J16" s="28"/>
      <c r="K16" s="104"/>
    </row>
    <row r="17" spans="1:10">
      <c r="A17" s="103"/>
      <c r="B17" s="103"/>
      <c r="C17" s="103"/>
      <c r="D17" s="103"/>
      <c r="E17" s="103"/>
      <c r="F17" s="103"/>
      <c r="G17" s="103"/>
      <c r="H17" s="103"/>
      <c r="I17" s="103"/>
      <c r="J17" s="103"/>
    </row>
    <row r="18" spans="1:10">
      <c r="A18" s="103"/>
      <c r="B18" s="103"/>
      <c r="C18" s="103"/>
      <c r="D18" s="103"/>
      <c r="E18" s="103"/>
      <c r="F18" s="103"/>
      <c r="G18" s="103"/>
      <c r="H18" s="103"/>
      <c r="I18" s="103"/>
      <c r="J18" s="103"/>
    </row>
    <row r="19" spans="1:10">
      <c r="A19" s="103"/>
      <c r="B19" s="103"/>
      <c r="C19" s="103"/>
      <c r="D19" s="103"/>
      <c r="E19" s="103"/>
      <c r="F19" s="103"/>
      <c r="G19" s="103"/>
      <c r="H19" s="103"/>
      <c r="I19" s="103"/>
      <c r="J19" s="103"/>
    </row>
    <row r="20" spans="1:10">
      <c r="A20" s="103"/>
      <c r="B20" s="103"/>
      <c r="C20" s="103"/>
      <c r="D20" s="103"/>
      <c r="E20" s="103"/>
      <c r="F20" s="103"/>
      <c r="G20" s="103"/>
      <c r="H20" s="103"/>
      <c r="I20" s="103"/>
      <c r="J20" s="103"/>
    </row>
    <row r="21" spans="1:10">
      <c r="A21" s="103"/>
      <c r="B21" s="212" t="s">
        <v>107</v>
      </c>
      <c r="C21" s="103"/>
      <c r="D21" s="103"/>
      <c r="E21" s="103"/>
      <c r="F21" s="213"/>
      <c r="G21" s="103"/>
      <c r="H21" s="103"/>
      <c r="I21" s="103"/>
      <c r="J21" s="103"/>
    </row>
    <row r="22" spans="1:10">
      <c r="A22" s="103"/>
      <c r="B22" s="103"/>
      <c r="C22" s="103"/>
      <c r="D22" s="103"/>
      <c r="E22" s="103"/>
      <c r="F22" s="100"/>
      <c r="G22" s="100"/>
      <c r="H22" s="100"/>
      <c r="I22" s="100"/>
      <c r="J22" s="100"/>
    </row>
    <row r="23" spans="1:10">
      <c r="A23" s="103"/>
      <c r="B23" s="103"/>
      <c r="C23" s="250"/>
      <c r="D23" s="103"/>
      <c r="E23" s="103"/>
      <c r="F23" s="250"/>
      <c r="G23" s="251"/>
      <c r="H23" s="251"/>
      <c r="I23" s="100"/>
      <c r="J23" s="100"/>
    </row>
    <row r="24" spans="1:10">
      <c r="A24" s="100"/>
      <c r="B24" s="103"/>
      <c r="C24" s="214" t="s">
        <v>263</v>
      </c>
      <c r="D24" s="214"/>
      <c r="E24" s="103"/>
      <c r="F24" s="103" t="s">
        <v>268</v>
      </c>
      <c r="G24" s="100"/>
      <c r="H24" s="100"/>
      <c r="I24" s="100"/>
      <c r="J24" s="100"/>
    </row>
    <row r="25" spans="1:10">
      <c r="A25" s="100"/>
      <c r="B25" s="103"/>
      <c r="C25" s="215" t="s">
        <v>139</v>
      </c>
      <c r="D25" s="103"/>
      <c r="E25" s="103"/>
      <c r="F25" s="103" t="s">
        <v>264</v>
      </c>
      <c r="G25" s="100"/>
      <c r="H25" s="100"/>
      <c r="I25" s="100"/>
      <c r="J25" s="100"/>
    </row>
    <row r="26" spans="1:10" customFormat="1">
      <c r="A26" s="100"/>
      <c r="B26" s="103"/>
      <c r="C26" s="103"/>
      <c r="D26" s="215"/>
      <c r="E26" s="100"/>
      <c r="F26" s="100"/>
      <c r="G26" s="100"/>
      <c r="H26" s="100"/>
      <c r="I26" s="100"/>
      <c r="J26" s="100"/>
    </row>
    <row r="27" spans="1:10" customFormat="1" ht="12.75">
      <c r="A27" s="100"/>
      <c r="B27" s="100"/>
      <c r="C27" s="100"/>
      <c r="D27" s="100"/>
      <c r="E27" s="100"/>
      <c r="F27" s="100"/>
      <c r="G27" s="100"/>
      <c r="H27" s="100"/>
      <c r="I27" s="100"/>
      <c r="J27" s="100"/>
    </row>
    <row r="28" spans="1:10" customFormat="1" ht="12.75"/>
    <row r="29" spans="1:10" customFormat="1" ht="12.75"/>
    <row r="30" spans="1:10" customFormat="1" ht="12.75"/>
    <row r="31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6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6"/>
    <dataValidation allowBlank="1" showInputMessage="1" showErrorMessage="1" prompt="თვე/დღე/წელი" sqref="J16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view="pageBreakPreview" zoomScale="80" zoomScaleNormal="100" zoomScaleSheetLayoutView="80" workbookViewId="0">
      <selection activeCell="F21" sqref="F21"/>
    </sheetView>
  </sheetViews>
  <sheetFormatPr defaultColWidth="9.140625" defaultRowHeight="15"/>
  <cols>
    <col min="1" max="1" width="12" style="182" customWidth="1"/>
    <col min="2" max="2" width="13.28515625" style="182" customWidth="1"/>
    <col min="3" max="3" width="21.42578125" style="182" customWidth="1"/>
    <col min="4" max="4" width="17.85546875" style="182" customWidth="1"/>
    <col min="5" max="5" width="12.7109375" style="182" customWidth="1"/>
    <col min="6" max="6" width="36.85546875" style="182" customWidth="1"/>
    <col min="7" max="7" width="22.28515625" style="182" customWidth="1"/>
    <col min="8" max="8" width="0.5703125" style="182" customWidth="1"/>
    <col min="9" max="16384" width="9.140625" style="182"/>
  </cols>
  <sheetData>
    <row r="1" spans="1:8">
      <c r="A1" s="73" t="s">
        <v>356</v>
      </c>
      <c r="B1" s="75"/>
      <c r="C1" s="75"/>
      <c r="D1" s="75"/>
      <c r="E1" s="75"/>
      <c r="F1" s="75"/>
      <c r="G1" s="162" t="s">
        <v>109</v>
      </c>
      <c r="H1" s="163"/>
    </row>
    <row r="2" spans="1:8">
      <c r="A2" s="75" t="s">
        <v>140</v>
      </c>
      <c r="B2" s="75"/>
      <c r="C2" s="75"/>
      <c r="D2" s="75"/>
      <c r="E2" s="75"/>
      <c r="F2" s="75"/>
      <c r="G2" s="164" t="str">
        <f>'ფორმა N1'!L2</f>
        <v>01.01.-31.12.2019</v>
      </c>
      <c r="H2" s="163"/>
    </row>
    <row r="3" spans="1:8">
      <c r="A3" s="75"/>
      <c r="B3" s="75"/>
      <c r="C3" s="75"/>
      <c r="D3" s="75"/>
      <c r="E3" s="75"/>
      <c r="F3" s="75"/>
      <c r="G3" s="101"/>
      <c r="H3" s="163"/>
    </row>
    <row r="4" spans="1:8">
      <c r="A4" s="76" t="str">
        <f>'[3]ფორმა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103"/>
    </row>
    <row r="5" spans="1:8">
      <c r="A5" s="201" t="str">
        <f>'ფორმა N1'!A5</f>
        <v>მ.პ.გ. ქართული ოცნება დემოკრატიული საქართველო</v>
      </c>
      <c r="B5" s="201"/>
      <c r="C5" s="201"/>
      <c r="D5" s="201"/>
      <c r="E5" s="201"/>
      <c r="F5" s="201"/>
      <c r="G5" s="201"/>
      <c r="H5" s="103"/>
    </row>
    <row r="6" spans="1:8">
      <c r="A6" s="76"/>
      <c r="B6" s="75"/>
      <c r="C6" s="75"/>
      <c r="D6" s="75"/>
      <c r="E6" s="75"/>
      <c r="F6" s="75"/>
      <c r="G6" s="75"/>
      <c r="H6" s="103"/>
    </row>
    <row r="7" spans="1:8">
      <c r="A7" s="75"/>
      <c r="B7" s="75"/>
      <c r="C7" s="75"/>
      <c r="D7" s="75"/>
      <c r="E7" s="75"/>
      <c r="F7" s="75"/>
      <c r="G7" s="75"/>
      <c r="H7" s="104"/>
    </row>
    <row r="8" spans="1:8" ht="45.75" customHeight="1">
      <c r="A8" s="165" t="s">
        <v>307</v>
      </c>
      <c r="B8" s="165" t="s">
        <v>141</v>
      </c>
      <c r="C8" s="166" t="s">
        <v>354</v>
      </c>
      <c r="D8" s="166" t="s">
        <v>355</v>
      </c>
      <c r="E8" s="166" t="s">
        <v>270</v>
      </c>
      <c r="F8" s="165" t="s">
        <v>312</v>
      </c>
      <c r="G8" s="166" t="s">
        <v>308</v>
      </c>
      <c r="H8" s="104"/>
    </row>
    <row r="9" spans="1:8">
      <c r="A9" s="167" t="s">
        <v>309</v>
      </c>
      <c r="B9" s="168"/>
      <c r="C9" s="169"/>
      <c r="D9" s="170"/>
      <c r="E9" s="170"/>
      <c r="F9" s="170"/>
      <c r="G9" s="171"/>
      <c r="H9" s="104"/>
    </row>
    <row r="10" spans="1:8" ht="15.75">
      <c r="A10" s="168">
        <v>1</v>
      </c>
      <c r="B10" s="511" t="s">
        <v>3214</v>
      </c>
      <c r="C10" s="172">
        <v>24746.78</v>
      </c>
      <c r="D10" s="172">
        <v>0</v>
      </c>
      <c r="E10" s="172" t="s">
        <v>3205</v>
      </c>
      <c r="F10" s="172" t="s">
        <v>3215</v>
      </c>
      <c r="G10" s="173">
        <f>IF(ISBLANK(B10),"",G9+C10-D10)</f>
        <v>24746.78</v>
      </c>
      <c r="H10" s="104"/>
    </row>
    <row r="11" spans="1:8" ht="15.75">
      <c r="A11" s="168">
        <v>2</v>
      </c>
      <c r="B11" s="511">
        <v>43561</v>
      </c>
      <c r="C11" s="172">
        <v>17250</v>
      </c>
      <c r="D11" s="172">
        <v>0</v>
      </c>
      <c r="E11" s="172" t="s">
        <v>3205</v>
      </c>
      <c r="F11" s="172" t="s">
        <v>3216</v>
      </c>
      <c r="G11" s="173">
        <f t="shared" ref="G11:G21" si="0">IF(ISBLANK(B11),"",G10+C11-D11)</f>
        <v>41996.78</v>
      </c>
      <c r="H11" s="104"/>
    </row>
    <row r="12" spans="1:8" ht="15.75">
      <c r="A12" s="168">
        <v>3</v>
      </c>
      <c r="B12" s="511">
        <v>43744</v>
      </c>
      <c r="C12" s="172">
        <v>0</v>
      </c>
      <c r="D12" s="172">
        <v>23899.75</v>
      </c>
      <c r="E12" s="172" t="s">
        <v>3205</v>
      </c>
      <c r="F12" s="172" t="s">
        <v>3215</v>
      </c>
      <c r="G12" s="173">
        <f t="shared" si="0"/>
        <v>18097.03</v>
      </c>
      <c r="H12" s="104"/>
    </row>
    <row r="13" spans="1:8" ht="15.75">
      <c r="A13" s="168">
        <v>4</v>
      </c>
      <c r="B13" s="511" t="s">
        <v>3217</v>
      </c>
      <c r="C13" s="172">
        <v>2523.83</v>
      </c>
      <c r="D13" s="172">
        <v>0</v>
      </c>
      <c r="E13" s="172" t="s">
        <v>3205</v>
      </c>
      <c r="F13" s="172" t="s">
        <v>3215</v>
      </c>
      <c r="G13" s="173">
        <f t="shared" si="0"/>
        <v>20620.86</v>
      </c>
      <c r="H13" s="104"/>
    </row>
    <row r="14" spans="1:8" ht="15.75">
      <c r="A14" s="168">
        <v>5</v>
      </c>
      <c r="B14" s="511" t="s">
        <v>3217</v>
      </c>
      <c r="C14" s="172">
        <v>0</v>
      </c>
      <c r="D14" s="172">
        <v>17250</v>
      </c>
      <c r="E14" s="172" t="s">
        <v>3205</v>
      </c>
      <c r="F14" s="172" t="s">
        <v>3216</v>
      </c>
      <c r="G14" s="173">
        <f t="shared" si="0"/>
        <v>3370.8600000000006</v>
      </c>
      <c r="H14" s="104"/>
    </row>
    <row r="15" spans="1:8" ht="15.75">
      <c r="A15" s="168">
        <v>6</v>
      </c>
      <c r="B15" s="511" t="s">
        <v>3218</v>
      </c>
      <c r="C15" s="172">
        <v>0</v>
      </c>
      <c r="D15" s="172">
        <v>1638.37</v>
      </c>
      <c r="E15" s="172" t="s">
        <v>3205</v>
      </c>
      <c r="F15" s="172" t="s">
        <v>3215</v>
      </c>
      <c r="G15" s="173">
        <f t="shared" si="0"/>
        <v>1732.4900000000007</v>
      </c>
      <c r="H15" s="104"/>
    </row>
    <row r="16" spans="1:8" ht="15.75">
      <c r="A16" s="168">
        <v>7</v>
      </c>
      <c r="B16" s="511">
        <v>43640</v>
      </c>
      <c r="C16" s="172">
        <v>0</v>
      </c>
      <c r="D16" s="172">
        <v>1732.49</v>
      </c>
      <c r="E16" s="172" t="s">
        <v>3205</v>
      </c>
      <c r="F16" s="172" t="s">
        <v>3215</v>
      </c>
      <c r="G16" s="173">
        <f t="shared" si="0"/>
        <v>6.8212102632969618E-13</v>
      </c>
      <c r="H16" s="104"/>
    </row>
    <row r="17" spans="1:10" ht="15.75">
      <c r="A17" s="168">
        <v>8</v>
      </c>
      <c r="B17" s="511">
        <v>43662</v>
      </c>
      <c r="C17" s="172">
        <v>5.05</v>
      </c>
      <c r="D17" s="172"/>
      <c r="E17" s="172" t="s">
        <v>3205</v>
      </c>
      <c r="F17" s="172" t="s">
        <v>3215</v>
      </c>
      <c r="G17" s="173">
        <f t="shared" si="0"/>
        <v>5.0500000000006819</v>
      </c>
      <c r="H17" s="104"/>
    </row>
    <row r="18" spans="1:10" ht="15.75">
      <c r="A18" s="168">
        <v>9</v>
      </c>
      <c r="B18" s="511">
        <v>43662</v>
      </c>
      <c r="C18" s="172"/>
      <c r="D18" s="172">
        <v>3.14</v>
      </c>
      <c r="E18" s="172" t="s">
        <v>3205</v>
      </c>
      <c r="F18" s="172" t="s">
        <v>3215</v>
      </c>
      <c r="G18" s="173">
        <f t="shared" si="0"/>
        <v>1.9100000000006818</v>
      </c>
      <c r="H18" s="104"/>
    </row>
    <row r="19" spans="1:10" ht="15.75">
      <c r="A19" s="168">
        <v>10</v>
      </c>
      <c r="B19" s="511">
        <v>43773</v>
      </c>
      <c r="C19" s="172">
        <v>733.1</v>
      </c>
      <c r="D19" s="172"/>
      <c r="E19" s="172" t="s">
        <v>3205</v>
      </c>
      <c r="F19" s="172" t="s">
        <v>3215</v>
      </c>
      <c r="G19" s="173">
        <f t="shared" si="0"/>
        <v>735.01000000000067</v>
      </c>
      <c r="H19" s="104"/>
    </row>
    <row r="20" spans="1:10" ht="15.75">
      <c r="A20" s="168">
        <v>11</v>
      </c>
      <c r="B20" s="511">
        <v>43782</v>
      </c>
      <c r="C20" s="172"/>
      <c r="D20" s="172">
        <v>733.1</v>
      </c>
      <c r="E20" s="172" t="s">
        <v>3205</v>
      </c>
      <c r="F20" s="172" t="s">
        <v>3215</v>
      </c>
      <c r="G20" s="173">
        <f t="shared" si="0"/>
        <v>1.9100000000006503</v>
      </c>
      <c r="H20" s="104"/>
    </row>
    <row r="21" spans="1:10" ht="15.75">
      <c r="A21" s="168">
        <v>12</v>
      </c>
      <c r="B21" s="151"/>
      <c r="C21" s="512"/>
      <c r="D21" s="512"/>
      <c r="E21" s="172"/>
      <c r="F21" s="172"/>
      <c r="G21" s="173" t="str">
        <f t="shared" si="0"/>
        <v/>
      </c>
      <c r="H21" s="104"/>
    </row>
    <row r="22" spans="1:10" ht="15.75">
      <c r="A22" s="168" t="s">
        <v>273</v>
      </c>
      <c r="B22" s="151"/>
      <c r="C22" s="174"/>
      <c r="D22" s="175"/>
      <c r="E22" s="175"/>
      <c r="F22" s="175"/>
      <c r="G22" s="173" t="str">
        <f>IF(ISBLANK(B22),"",#REF!+C22-D22)</f>
        <v/>
      </c>
      <c r="H22" s="104"/>
    </row>
    <row r="23" spans="1:10">
      <c r="A23" s="176" t="s">
        <v>310</v>
      </c>
      <c r="B23" s="177"/>
      <c r="C23" s="178"/>
      <c r="D23" s="179"/>
      <c r="E23" s="179"/>
      <c r="F23" s="180"/>
      <c r="G23" s="181" t="str">
        <f>G22</f>
        <v/>
      </c>
      <c r="H23" s="104"/>
    </row>
    <row r="27" spans="1:10">
      <c r="B27" s="184" t="s">
        <v>107</v>
      </c>
      <c r="F27" s="185"/>
    </row>
    <row r="28" spans="1:10">
      <c r="F28" s="183"/>
      <c r="G28" s="183"/>
      <c r="H28" s="183"/>
      <c r="I28" s="183"/>
      <c r="J28" s="183"/>
    </row>
    <row r="29" spans="1:10">
      <c r="C29" s="186"/>
      <c r="F29" s="186"/>
      <c r="G29" s="187"/>
      <c r="H29" s="183"/>
      <c r="I29" s="183"/>
      <c r="J29" s="183"/>
    </row>
    <row r="30" spans="1:10">
      <c r="A30" s="183"/>
      <c r="C30" s="188" t="s">
        <v>263</v>
      </c>
      <c r="F30" s="189" t="s">
        <v>268</v>
      </c>
      <c r="G30" s="187"/>
      <c r="H30" s="183"/>
      <c r="I30" s="183"/>
      <c r="J30" s="183"/>
    </row>
    <row r="31" spans="1:10">
      <c r="A31" s="183"/>
      <c r="C31" s="190" t="s">
        <v>139</v>
      </c>
      <c r="F31" s="182" t="s">
        <v>264</v>
      </c>
      <c r="G31" s="183"/>
      <c r="H31" s="183"/>
      <c r="I31" s="183"/>
      <c r="J31" s="183"/>
    </row>
    <row r="32" spans="1:10" s="183" customFormat="1">
      <c r="B32" s="182"/>
    </row>
    <row r="33" s="183" customFormat="1" ht="12.75"/>
    <row r="34" s="183" customFormat="1" ht="12.75"/>
    <row r="35" s="183" customFormat="1" ht="12.75"/>
    <row r="36" s="183" customFormat="1" ht="12.75"/>
  </sheetData>
  <dataValidations count="1">
    <dataValidation allowBlank="1" showInputMessage="1" showErrorMessage="1" prompt="თვე/დღე/წელი" sqref="B10:B22"/>
  </dataValidations>
  <printOptions gridLines="1"/>
  <pageMargins left="0.7" right="0.7" top="0.75" bottom="0.75" header="0.3" footer="0.3"/>
  <pageSetup scale="67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topLeftCell="A7" zoomScale="80" zoomScaleNormal="100" zoomScaleSheetLayoutView="80" workbookViewId="0">
      <selection activeCell="C9" sqref="C9"/>
    </sheetView>
  </sheetViews>
  <sheetFormatPr defaultColWidth="9.140625" defaultRowHeight="1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>
      <c r="A1" s="136" t="s">
        <v>299</v>
      </c>
      <c r="B1" s="137"/>
      <c r="C1" s="137"/>
      <c r="D1" s="137"/>
      <c r="E1" s="137"/>
      <c r="F1" s="77"/>
      <c r="G1" s="77"/>
      <c r="H1" s="77"/>
      <c r="I1" s="619" t="s">
        <v>109</v>
      </c>
      <c r="J1" s="619"/>
      <c r="K1" s="143"/>
    </row>
    <row r="2" spans="1:12" s="23" customFormat="1">
      <c r="A2" s="104" t="s">
        <v>140</v>
      </c>
      <c r="B2" s="137"/>
      <c r="C2" s="137"/>
      <c r="D2" s="137"/>
      <c r="E2" s="137"/>
      <c r="F2" s="138"/>
      <c r="G2" s="139"/>
      <c r="H2" s="139"/>
      <c r="I2" s="596" t="str">
        <f>'ფორმა N1'!L2</f>
        <v>01.01.-31.12.2019</v>
      </c>
      <c r="J2" s="597"/>
      <c r="K2" s="143"/>
    </row>
    <row r="3" spans="1:12" s="23" customFormat="1">
      <c r="A3" s="137"/>
      <c r="B3" s="137"/>
      <c r="C3" s="137"/>
      <c r="D3" s="137"/>
      <c r="E3" s="137"/>
      <c r="F3" s="138"/>
      <c r="G3" s="139"/>
      <c r="H3" s="139"/>
      <c r="I3" s="140"/>
      <c r="J3" s="74"/>
      <c r="K3" s="143"/>
    </row>
    <row r="4" spans="1:12" s="2" customFormat="1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6"/>
      <c r="G4" s="76"/>
      <c r="H4" s="76"/>
      <c r="I4" s="125"/>
      <c r="J4" s="75"/>
      <c r="K4" s="104"/>
      <c r="L4" s="23"/>
    </row>
    <row r="5" spans="1:12" s="2" customFormat="1">
      <c r="A5" s="118" t="str">
        <f>'ფორმა N1'!A5</f>
        <v>მ.პ.გ. ქართული ოცნება დემოკრატიული საქართველო</v>
      </c>
      <c r="B5" s="119"/>
      <c r="C5" s="119"/>
      <c r="D5" s="119"/>
      <c r="E5" s="119"/>
      <c r="F5" s="59"/>
      <c r="G5" s="59"/>
      <c r="H5" s="59"/>
      <c r="I5" s="131"/>
      <c r="J5" s="59"/>
      <c r="K5" s="104"/>
    </row>
    <row r="6" spans="1:12" s="23" customFormat="1" ht="13.5">
      <c r="A6" s="141"/>
      <c r="B6" s="142"/>
      <c r="C6" s="142"/>
      <c r="D6" s="137"/>
      <c r="E6" s="137"/>
      <c r="F6" s="137"/>
      <c r="G6" s="137"/>
      <c r="H6" s="137"/>
      <c r="I6" s="137"/>
      <c r="J6" s="137"/>
      <c r="K6" s="143"/>
    </row>
    <row r="7" spans="1:12" ht="45">
      <c r="A7" s="132"/>
      <c r="B7" s="621" t="s">
        <v>220</v>
      </c>
      <c r="C7" s="621"/>
      <c r="D7" s="621" t="s">
        <v>287</v>
      </c>
      <c r="E7" s="621"/>
      <c r="F7" s="621" t="s">
        <v>288</v>
      </c>
      <c r="G7" s="621"/>
      <c r="H7" s="150" t="s">
        <v>274</v>
      </c>
      <c r="I7" s="621" t="s">
        <v>223</v>
      </c>
      <c r="J7" s="621"/>
      <c r="K7" s="144"/>
    </row>
    <row r="8" spans="1:12">
      <c r="A8" s="133" t="s">
        <v>115</v>
      </c>
      <c r="B8" s="134" t="s">
        <v>222</v>
      </c>
      <c r="C8" s="135" t="s">
        <v>221</v>
      </c>
      <c r="D8" s="134" t="s">
        <v>222</v>
      </c>
      <c r="E8" s="135" t="s">
        <v>221</v>
      </c>
      <c r="F8" s="134" t="s">
        <v>222</v>
      </c>
      <c r="G8" s="135" t="s">
        <v>221</v>
      </c>
      <c r="H8" s="135" t="s">
        <v>221</v>
      </c>
      <c r="I8" s="134" t="s">
        <v>222</v>
      </c>
      <c r="J8" s="135" t="s">
        <v>221</v>
      </c>
      <c r="K8" s="144"/>
    </row>
    <row r="9" spans="1:12">
      <c r="A9" s="60" t="s">
        <v>116</v>
      </c>
      <c r="B9" s="81">
        <f>SUM(B10,B14,B17)</f>
        <v>3623</v>
      </c>
      <c r="C9" s="81">
        <f>SUM(C10,C14,C17)</f>
        <v>186791.16</v>
      </c>
      <c r="D9" s="81">
        <f t="shared" ref="D9:J9" si="0">SUM(D10,D14,D17)</f>
        <v>25</v>
      </c>
      <c r="E9" s="81">
        <f>SUM(E10,E14,E17)</f>
        <v>187438.53999999998</v>
      </c>
      <c r="F9" s="81">
        <f t="shared" si="0"/>
        <v>0</v>
      </c>
      <c r="G9" s="81">
        <f>SUM(G10,G14,G17)</f>
        <v>0</v>
      </c>
      <c r="H9" s="81">
        <f>SUM(H10,H14,H17)</f>
        <v>84327.709999999992</v>
      </c>
      <c r="I9" s="81">
        <f>SUM(I10,I14,I17)</f>
        <v>3648</v>
      </c>
      <c r="J9" s="81">
        <f t="shared" si="0"/>
        <v>289901.99</v>
      </c>
      <c r="K9" s="144"/>
    </row>
    <row r="10" spans="1:12">
      <c r="A10" s="61" t="s">
        <v>117</v>
      </c>
      <c r="B10" s="132">
        <f>SUM(B11:B13)</f>
        <v>0</v>
      </c>
      <c r="C10" s="132">
        <f>SUM(C11:C13)</f>
        <v>0</v>
      </c>
      <c r="D10" s="132">
        <f t="shared" ref="D10:J10" si="1">SUM(D11:D13)</f>
        <v>0</v>
      </c>
      <c r="E10" s="132">
        <f>SUM(E11:E13)</f>
        <v>0</v>
      </c>
      <c r="F10" s="132">
        <f t="shared" si="1"/>
        <v>0</v>
      </c>
      <c r="G10" s="132">
        <f>SUM(G11:G13)</f>
        <v>0</v>
      </c>
      <c r="H10" s="132">
        <f>SUM(H11:H13)</f>
        <v>0</v>
      </c>
      <c r="I10" s="132">
        <f>SUM(I11:I13)</f>
        <v>0</v>
      </c>
      <c r="J10" s="132">
        <f t="shared" si="1"/>
        <v>0</v>
      </c>
      <c r="K10" s="144"/>
    </row>
    <row r="11" spans="1:12">
      <c r="A11" s="61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4"/>
    </row>
    <row r="12" spans="1:12">
      <c r="A12" s="61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4"/>
    </row>
    <row r="13" spans="1:12">
      <c r="A13" s="61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4"/>
    </row>
    <row r="14" spans="1:12">
      <c r="A14" s="61" t="s">
        <v>121</v>
      </c>
      <c r="B14" s="132">
        <f>SUM(B15:B16)</f>
        <v>3622</v>
      </c>
      <c r="C14" s="132">
        <f>SUM(C15:C16)</f>
        <v>186791</v>
      </c>
      <c r="D14" s="132">
        <f t="shared" ref="D14:J14" si="2">SUM(D15:D16)</f>
        <v>24</v>
      </c>
      <c r="E14" s="132">
        <f>SUM(E15:E16)</f>
        <v>159219.74</v>
      </c>
      <c r="F14" s="132">
        <f t="shared" si="2"/>
        <v>0</v>
      </c>
      <c r="G14" s="132">
        <f>SUM(G15:G16)</f>
        <v>0</v>
      </c>
      <c r="H14" s="132">
        <f>SUM(H15:H16)</f>
        <v>84327.709999999992</v>
      </c>
      <c r="I14" s="132">
        <f>SUM(I15:I16)</f>
        <v>3646</v>
      </c>
      <c r="J14" s="132">
        <f t="shared" si="2"/>
        <v>261683.03</v>
      </c>
      <c r="K14" s="144"/>
    </row>
    <row r="15" spans="1:12">
      <c r="A15" s="61" t="s">
        <v>122</v>
      </c>
      <c r="B15" s="26">
        <v>11</v>
      </c>
      <c r="C15" s="26">
        <v>117846</v>
      </c>
      <c r="D15" s="26">
        <v>11</v>
      </c>
      <c r="E15" s="26">
        <v>158236.74</v>
      </c>
      <c r="F15" s="26"/>
      <c r="G15" s="26"/>
      <c r="H15" s="26">
        <v>48001.87</v>
      </c>
      <c r="I15" s="26">
        <f>B15+D15-F15</f>
        <v>22</v>
      </c>
      <c r="J15" s="26">
        <f>C15+E15-G15-H15</f>
        <v>228080.87</v>
      </c>
      <c r="K15" s="144"/>
    </row>
    <row r="16" spans="1:12">
      <c r="A16" s="61" t="s">
        <v>123</v>
      </c>
      <c r="B16" s="26">
        <v>3611</v>
      </c>
      <c r="C16" s="26">
        <v>68945</v>
      </c>
      <c r="D16" s="26">
        <v>13</v>
      </c>
      <c r="E16" s="26">
        <v>983</v>
      </c>
      <c r="F16" s="26"/>
      <c r="G16" s="26"/>
      <c r="H16" s="26">
        <v>36325.839999999997</v>
      </c>
      <c r="I16" s="26">
        <f>B16+D16-F16</f>
        <v>3624</v>
      </c>
      <c r="J16" s="26">
        <f>C16+E16-G16-H16</f>
        <v>33602.160000000003</v>
      </c>
      <c r="K16" s="144"/>
    </row>
    <row r="17" spans="1:11">
      <c r="A17" s="61" t="s">
        <v>124</v>
      </c>
      <c r="B17" s="132">
        <f>SUM(B18:B19,B22,B23)</f>
        <v>1</v>
      </c>
      <c r="C17" s="132">
        <f>SUM(C18:C19,C22,C23)</f>
        <v>0.16</v>
      </c>
      <c r="D17" s="132">
        <f t="shared" ref="D17:J17" si="3">SUM(D18:D19,D22,D23)</f>
        <v>1</v>
      </c>
      <c r="E17" s="132">
        <f>SUM(E18:E19,E22,E23)</f>
        <v>28218.799999999999</v>
      </c>
      <c r="F17" s="132">
        <f t="shared" si="3"/>
        <v>0</v>
      </c>
      <c r="G17" s="132">
        <f>SUM(G18:G19,G22,G23)</f>
        <v>0</v>
      </c>
      <c r="H17" s="132">
        <f>SUM(H18:H19,H22,H23)</f>
        <v>0</v>
      </c>
      <c r="I17" s="132">
        <f>SUM(I18:I19,I22,I23)</f>
        <v>2</v>
      </c>
      <c r="J17" s="132">
        <f t="shared" si="3"/>
        <v>28218.959999999999</v>
      </c>
      <c r="K17" s="144"/>
    </row>
    <row r="18" spans="1:11">
      <c r="A18" s="61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4"/>
    </row>
    <row r="19" spans="1:11">
      <c r="A19" s="61" t="s">
        <v>126</v>
      </c>
      <c r="B19" s="132">
        <f>SUM(B20:B21)</f>
        <v>1</v>
      </c>
      <c r="C19" s="132">
        <f>SUM(C20:C21)</f>
        <v>0.16</v>
      </c>
      <c r="D19" s="132">
        <f t="shared" ref="D19:J19" si="4">SUM(D20:D21)</f>
        <v>1</v>
      </c>
      <c r="E19" s="132">
        <f>SUM(E20:E21)</f>
        <v>28218.799999999999</v>
      </c>
      <c r="F19" s="132">
        <f t="shared" si="4"/>
        <v>0</v>
      </c>
      <c r="G19" s="132">
        <f>SUM(G20:G21)</f>
        <v>0</v>
      </c>
      <c r="H19" s="132">
        <f>SUM(H20:H21)</f>
        <v>0</v>
      </c>
      <c r="I19" s="132">
        <f>SUM(I20:I21)</f>
        <v>2</v>
      </c>
      <c r="J19" s="132">
        <f t="shared" si="4"/>
        <v>28218.959999999999</v>
      </c>
      <c r="K19" s="144"/>
    </row>
    <row r="20" spans="1:11">
      <c r="A20" s="61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4"/>
    </row>
    <row r="21" spans="1:11">
      <c r="A21" s="61" t="s">
        <v>128</v>
      </c>
      <c r="B21" s="26">
        <v>1</v>
      </c>
      <c r="C21" s="26">
        <v>0.16</v>
      </c>
      <c r="D21" s="26">
        <v>1</v>
      </c>
      <c r="E21" s="26">
        <v>28218.799999999999</v>
      </c>
      <c r="F21" s="26"/>
      <c r="G21" s="26"/>
      <c r="H21" s="26"/>
      <c r="I21" s="26">
        <f>B21+D21-F21</f>
        <v>2</v>
      </c>
      <c r="J21" s="26">
        <f>C21+E21-G21-H21</f>
        <v>28218.959999999999</v>
      </c>
      <c r="K21" s="144"/>
    </row>
    <row r="22" spans="1:11">
      <c r="A22" s="61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4"/>
    </row>
    <row r="23" spans="1:11">
      <c r="A23" s="61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4"/>
    </row>
    <row r="24" spans="1:11">
      <c r="A24" s="60" t="s">
        <v>131</v>
      </c>
      <c r="B24" s="81">
        <f>SUM(B25:B31)</f>
        <v>4675</v>
      </c>
      <c r="C24" s="81">
        <f t="shared" ref="C24:J24" si="5">SUM(C25:C31)</f>
        <v>13536</v>
      </c>
      <c r="D24" s="81">
        <f t="shared" si="5"/>
        <v>91949</v>
      </c>
      <c r="E24" s="81">
        <f t="shared" si="5"/>
        <v>200790.1</v>
      </c>
      <c r="F24" s="81">
        <f t="shared" si="5"/>
        <v>85880.1</v>
      </c>
      <c r="G24" s="81">
        <f t="shared" si="5"/>
        <v>205168.43</v>
      </c>
      <c r="H24" s="81">
        <f t="shared" si="5"/>
        <v>0</v>
      </c>
      <c r="I24" s="81">
        <f t="shared" si="5"/>
        <v>10743.899999999994</v>
      </c>
      <c r="J24" s="81">
        <f t="shared" si="5"/>
        <v>9157.6700000000128</v>
      </c>
      <c r="K24" s="144"/>
    </row>
    <row r="25" spans="1:11">
      <c r="A25" s="61" t="s">
        <v>253</v>
      </c>
      <c r="B25" s="26"/>
      <c r="C25" s="26"/>
      <c r="D25" s="26"/>
      <c r="E25" s="26"/>
      <c r="F25" s="26"/>
      <c r="G25" s="26"/>
      <c r="H25" s="26"/>
      <c r="I25" s="26"/>
      <c r="J25" s="26"/>
      <c r="K25" s="144"/>
    </row>
    <row r="26" spans="1:11">
      <c r="A26" s="61" t="s">
        <v>254</v>
      </c>
      <c r="B26" s="26"/>
      <c r="C26" s="26"/>
      <c r="D26" s="26"/>
      <c r="E26" s="26"/>
      <c r="F26" s="26"/>
      <c r="G26" s="26"/>
      <c r="H26" s="26"/>
      <c r="I26" s="26"/>
      <c r="J26" s="26"/>
      <c r="K26" s="144"/>
    </row>
    <row r="27" spans="1:11">
      <c r="A27" s="61" t="s">
        <v>255</v>
      </c>
      <c r="B27" s="26"/>
      <c r="C27" s="26"/>
      <c r="D27" s="26"/>
      <c r="E27" s="26"/>
      <c r="F27" s="26"/>
      <c r="G27" s="26"/>
      <c r="H27" s="26"/>
      <c r="I27" s="26"/>
      <c r="J27" s="26"/>
      <c r="K27" s="144"/>
    </row>
    <row r="28" spans="1:11">
      <c r="A28" s="61" t="s">
        <v>256</v>
      </c>
      <c r="B28" s="26"/>
      <c r="C28" s="26"/>
      <c r="D28" s="26"/>
      <c r="E28" s="26"/>
      <c r="F28" s="26"/>
      <c r="G28" s="26"/>
      <c r="H28" s="26"/>
      <c r="I28" s="26"/>
      <c r="J28" s="26"/>
      <c r="K28" s="144"/>
    </row>
    <row r="29" spans="1:11">
      <c r="A29" s="61" t="s">
        <v>257</v>
      </c>
      <c r="B29" s="26"/>
      <c r="C29" s="26"/>
      <c r="D29" s="26"/>
      <c r="E29" s="26"/>
      <c r="F29" s="26"/>
      <c r="G29" s="26"/>
      <c r="H29" s="26"/>
      <c r="I29" s="26"/>
      <c r="J29" s="26"/>
      <c r="K29" s="144"/>
    </row>
    <row r="30" spans="1:11">
      <c r="A30" s="61" t="s">
        <v>258</v>
      </c>
      <c r="B30" s="26"/>
      <c r="C30" s="26"/>
      <c r="D30" s="26"/>
      <c r="E30" s="26"/>
      <c r="F30" s="26"/>
      <c r="G30" s="26"/>
      <c r="H30" s="26"/>
      <c r="I30" s="26"/>
      <c r="J30" s="26"/>
      <c r="K30" s="144"/>
    </row>
    <row r="31" spans="1:11">
      <c r="A31" s="61" t="s">
        <v>259</v>
      </c>
      <c r="B31" s="26">
        <v>4675</v>
      </c>
      <c r="C31" s="26">
        <v>13536</v>
      </c>
      <c r="D31" s="26">
        <f>57270+350+34329</f>
        <v>91949</v>
      </c>
      <c r="E31" s="26">
        <f>168700+5250+26840.1</f>
        <v>200790.1</v>
      </c>
      <c r="F31" s="26">
        <f>1120+54170+1000+2750+26840.1</f>
        <v>85880.1</v>
      </c>
      <c r="G31" s="26">
        <f>2484.92+161681.81+2216+10684.39+28101.31</f>
        <v>205168.43</v>
      </c>
      <c r="H31" s="26"/>
      <c r="I31" s="26">
        <f>B31+D31-F31</f>
        <v>10743.899999999994</v>
      </c>
      <c r="J31" s="26">
        <f>C31+E31-G31-H31</f>
        <v>9157.6700000000128</v>
      </c>
      <c r="K31" s="144"/>
    </row>
    <row r="32" spans="1:11">
      <c r="A32" s="60" t="s">
        <v>132</v>
      </c>
      <c r="B32" s="81">
        <f>SUM(B33:B35)</f>
        <v>0</v>
      </c>
      <c r="C32" s="81">
        <f>SUM(C33:C35)</f>
        <v>0</v>
      </c>
      <c r="D32" s="81">
        <f t="shared" ref="D32:J32" si="6">SUM(D33:D35)</f>
        <v>0</v>
      </c>
      <c r="E32" s="81">
        <f>SUM(E33:E35)</f>
        <v>0</v>
      </c>
      <c r="F32" s="81">
        <f t="shared" si="6"/>
        <v>0</v>
      </c>
      <c r="G32" s="81">
        <f>SUM(G33:G35)</f>
        <v>0</v>
      </c>
      <c r="H32" s="81">
        <f>SUM(H33:H35)</f>
        <v>0</v>
      </c>
      <c r="I32" s="81">
        <f>SUM(I33:I35)</f>
        <v>0</v>
      </c>
      <c r="J32" s="81">
        <f t="shared" si="6"/>
        <v>0</v>
      </c>
      <c r="K32" s="144"/>
    </row>
    <row r="33" spans="1:11">
      <c r="A33" s="61" t="s">
        <v>260</v>
      </c>
      <c r="B33" s="26"/>
      <c r="C33" s="26"/>
      <c r="D33" s="26"/>
      <c r="E33" s="26"/>
      <c r="F33" s="26"/>
      <c r="G33" s="26"/>
      <c r="H33" s="26"/>
      <c r="I33" s="26"/>
      <c r="J33" s="26"/>
      <c r="K33" s="144"/>
    </row>
    <row r="34" spans="1:11">
      <c r="A34" s="61" t="s">
        <v>261</v>
      </c>
      <c r="B34" s="26"/>
      <c r="C34" s="26"/>
      <c r="D34" s="26"/>
      <c r="E34" s="26"/>
      <c r="F34" s="26"/>
      <c r="G34" s="26"/>
      <c r="H34" s="26"/>
      <c r="I34" s="26"/>
      <c r="J34" s="26"/>
      <c r="K34" s="144"/>
    </row>
    <row r="35" spans="1:11">
      <c r="A35" s="61" t="s">
        <v>262</v>
      </c>
      <c r="B35" s="26"/>
      <c r="C35" s="26"/>
      <c r="D35" s="26"/>
      <c r="E35" s="26"/>
      <c r="F35" s="26"/>
      <c r="G35" s="26"/>
      <c r="H35" s="26"/>
      <c r="I35" s="26"/>
      <c r="J35" s="26"/>
      <c r="K35" s="144"/>
    </row>
    <row r="36" spans="1:11">
      <c r="A36" s="60" t="s">
        <v>133</v>
      </c>
      <c r="B36" s="81">
        <f t="shared" ref="B36:J36" si="7">SUM(B37:B39,B42)</f>
        <v>0</v>
      </c>
      <c r="C36" s="81">
        <f t="shared" si="7"/>
        <v>0</v>
      </c>
      <c r="D36" s="81">
        <f t="shared" si="7"/>
        <v>0</v>
      </c>
      <c r="E36" s="81">
        <f t="shared" si="7"/>
        <v>0</v>
      </c>
      <c r="F36" s="81">
        <f t="shared" si="7"/>
        <v>0</v>
      </c>
      <c r="G36" s="81">
        <f t="shared" si="7"/>
        <v>0</v>
      </c>
      <c r="H36" s="81">
        <f t="shared" si="7"/>
        <v>0</v>
      </c>
      <c r="I36" s="81">
        <f t="shared" si="7"/>
        <v>0</v>
      </c>
      <c r="J36" s="81">
        <f t="shared" si="7"/>
        <v>0</v>
      </c>
      <c r="K36" s="144"/>
    </row>
    <row r="37" spans="1:11">
      <c r="A37" s="61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4"/>
    </row>
    <row r="38" spans="1:11">
      <c r="A38" s="61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4"/>
    </row>
    <row r="39" spans="1:11">
      <c r="A39" s="61" t="s">
        <v>136</v>
      </c>
      <c r="B39" s="132">
        <f t="shared" ref="B39:J39" si="8">SUM(B40:B41)</f>
        <v>0</v>
      </c>
      <c r="C39" s="132">
        <f t="shared" si="8"/>
        <v>0</v>
      </c>
      <c r="D39" s="132">
        <f t="shared" si="8"/>
        <v>0</v>
      </c>
      <c r="E39" s="132">
        <f t="shared" si="8"/>
        <v>0</v>
      </c>
      <c r="F39" s="132">
        <f t="shared" si="8"/>
        <v>0</v>
      </c>
      <c r="G39" s="132">
        <f t="shared" si="8"/>
        <v>0</v>
      </c>
      <c r="H39" s="132">
        <f t="shared" si="8"/>
        <v>0</v>
      </c>
      <c r="I39" s="132">
        <f t="shared" si="8"/>
        <v>0</v>
      </c>
      <c r="J39" s="132">
        <f t="shared" si="8"/>
        <v>0</v>
      </c>
      <c r="K39" s="144"/>
    </row>
    <row r="40" spans="1:11" ht="30">
      <c r="A40" s="61" t="s">
        <v>404</v>
      </c>
      <c r="B40" s="26"/>
      <c r="C40" s="26"/>
      <c r="D40" s="26"/>
      <c r="E40" s="26"/>
      <c r="F40" s="26"/>
      <c r="G40" s="26"/>
      <c r="H40" s="26"/>
      <c r="I40" s="26"/>
      <c r="J40" s="26"/>
      <c r="K40" s="144"/>
    </row>
    <row r="41" spans="1:11">
      <c r="A41" s="61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4"/>
    </row>
    <row r="42" spans="1:11">
      <c r="A42" s="61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4"/>
    </row>
    <row r="43" spans="1:11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ht="12.75"/>
    <row r="45" spans="1:11" s="23" customFormat="1">
      <c r="A45" s="25"/>
    </row>
    <row r="46" spans="1:11" s="2" customFormat="1">
      <c r="A46" s="70" t="s">
        <v>107</v>
      </c>
      <c r="D46" s="5"/>
    </row>
    <row r="47" spans="1:11" s="2" customFormat="1">
      <c r="D47"/>
      <c r="E47"/>
      <c r="F47"/>
      <c r="G47"/>
      <c r="I47"/>
    </row>
    <row r="48" spans="1:11" s="2" customFormat="1">
      <c r="B48" s="69"/>
      <c r="C48" s="69"/>
      <c r="F48" s="69"/>
      <c r="G48" s="72"/>
      <c r="H48" s="69"/>
      <c r="I48"/>
      <c r="J48"/>
    </row>
    <row r="49" spans="1:10" s="2" customFormat="1">
      <c r="B49" s="68" t="s">
        <v>263</v>
      </c>
      <c r="F49" s="12" t="s">
        <v>268</v>
      </c>
      <c r="G49" s="71"/>
      <c r="I49"/>
      <c r="J49"/>
    </row>
    <row r="50" spans="1:10" s="2" customFormat="1">
      <c r="B50" s="65" t="s">
        <v>139</v>
      </c>
      <c r="F50" s="2" t="s">
        <v>264</v>
      </c>
      <c r="G50"/>
      <c r="I50"/>
      <c r="J50"/>
    </row>
    <row r="51" spans="1:10" customFormat="1">
      <c r="A51" s="2"/>
      <c r="B51" s="25"/>
      <c r="H51" s="25"/>
    </row>
    <row r="52" spans="1:10" s="2" customFormat="1">
      <c r="A52" s="11"/>
      <c r="B52" s="11"/>
      <c r="C52" s="11"/>
    </row>
    <row r="53" spans="1:10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3"/>
  <sheetViews>
    <sheetView view="pageBreakPreview" zoomScale="80" zoomScaleNormal="80" zoomScaleSheetLayoutView="80" workbookViewId="0">
      <selection activeCell="I2" sqref="I2"/>
    </sheetView>
  </sheetViews>
  <sheetFormatPr defaultColWidth="9.140625" defaultRowHeight="12.75"/>
  <cols>
    <col min="1" max="1" width="6" style="383" customWidth="1"/>
    <col min="2" max="2" width="21.140625" style="383" customWidth="1"/>
    <col min="3" max="3" width="25.140625" style="383" bestFit="1" customWidth="1"/>
    <col min="4" max="4" width="18.42578125" style="383" customWidth="1"/>
    <col min="5" max="5" width="19.5703125" style="383" customWidth="1"/>
    <col min="6" max="6" width="22" style="383" customWidth="1"/>
    <col min="7" max="7" width="25.28515625" style="383" customWidth="1"/>
    <col min="8" max="8" width="18.28515625" style="383" customWidth="1"/>
    <col min="9" max="9" width="17.140625" style="383" customWidth="1"/>
    <col min="10" max="16384" width="9.140625" style="383"/>
  </cols>
  <sheetData>
    <row r="1" spans="1:9" ht="15">
      <c r="A1" s="514" t="s">
        <v>494</v>
      </c>
      <c r="B1" s="514"/>
      <c r="C1" s="515"/>
      <c r="D1" s="515"/>
      <c r="E1" s="515"/>
      <c r="F1" s="515"/>
      <c r="G1" s="515"/>
      <c r="H1" s="515"/>
      <c r="I1" s="516" t="s">
        <v>109</v>
      </c>
    </row>
    <row r="2" spans="1:9" ht="15">
      <c r="A2" s="386" t="s">
        <v>140</v>
      </c>
      <c r="B2" s="386"/>
      <c r="C2" s="515"/>
      <c r="D2" s="515"/>
      <c r="E2" s="515"/>
      <c r="F2" s="515"/>
      <c r="G2" s="515"/>
      <c r="H2" s="515"/>
      <c r="I2" s="579" t="str">
        <f>'ფორმა N1'!L2</f>
        <v>01.01.-31.12.2019</v>
      </c>
    </row>
    <row r="3" spans="1:9" ht="15">
      <c r="A3" s="515"/>
      <c r="B3" s="515"/>
      <c r="C3" s="515"/>
      <c r="D3" s="515"/>
      <c r="E3" s="515"/>
      <c r="F3" s="515"/>
      <c r="G3" s="515"/>
      <c r="H3" s="515"/>
      <c r="I3" s="396"/>
    </row>
    <row r="4" spans="1:9" ht="15">
      <c r="A4" s="517" t="s">
        <v>269</v>
      </c>
      <c r="B4" s="517"/>
      <c r="C4" s="517"/>
      <c r="D4" s="517"/>
      <c r="E4" s="518"/>
      <c r="F4" s="519"/>
      <c r="G4" s="515"/>
      <c r="H4" s="515"/>
      <c r="I4" s="519"/>
    </row>
    <row r="5" spans="1:9" ht="15">
      <c r="A5" s="201" t="str">
        <f>'ფორმა N1'!A5</f>
        <v>მ.პ.გ. ქართული ოცნება დემოკრატიული საქართველო</v>
      </c>
      <c r="B5" s="520"/>
      <c r="C5" s="518"/>
      <c r="D5" s="518"/>
      <c r="E5" s="518"/>
      <c r="F5" s="519"/>
      <c r="G5" s="515"/>
      <c r="H5" s="515"/>
      <c r="I5" s="519"/>
    </row>
    <row r="6" spans="1:9" ht="13.5">
      <c r="A6" s="521"/>
      <c r="B6" s="521"/>
      <c r="C6" s="522"/>
      <c r="D6" s="522"/>
      <c r="E6" s="522"/>
      <c r="F6" s="515"/>
      <c r="G6" s="515"/>
      <c r="H6" s="515"/>
      <c r="I6" s="515"/>
    </row>
    <row r="7" spans="1:9" ht="60">
      <c r="A7" s="523" t="s">
        <v>64</v>
      </c>
      <c r="B7" s="523" t="s">
        <v>485</v>
      </c>
      <c r="C7" s="524" t="s">
        <v>486</v>
      </c>
      <c r="D7" s="524" t="s">
        <v>487</v>
      </c>
      <c r="E7" s="524" t="s">
        <v>488</v>
      </c>
      <c r="F7" s="524" t="s">
        <v>365</v>
      </c>
      <c r="G7" s="524" t="s">
        <v>489</v>
      </c>
      <c r="H7" s="524" t="s">
        <v>490</v>
      </c>
      <c r="I7" s="524" t="s">
        <v>491</v>
      </c>
    </row>
    <row r="8" spans="1:9" ht="15">
      <c r="A8" s="523">
        <v>1</v>
      </c>
      <c r="B8" s="523">
        <v>2</v>
      </c>
      <c r="C8" s="523">
        <v>3</v>
      </c>
      <c r="D8" s="524">
        <v>4</v>
      </c>
      <c r="E8" s="523">
        <v>5</v>
      </c>
      <c r="F8" s="524">
        <v>6</v>
      </c>
      <c r="G8" s="523">
        <v>7</v>
      </c>
      <c r="H8" s="524">
        <v>8</v>
      </c>
      <c r="I8" s="524">
        <v>9</v>
      </c>
    </row>
    <row r="9" spans="1:9" ht="30">
      <c r="A9" s="525">
        <v>1</v>
      </c>
      <c r="B9" s="525" t="s">
        <v>3238</v>
      </c>
      <c r="C9" s="526" t="s">
        <v>3348</v>
      </c>
      <c r="D9" s="526" t="s">
        <v>3349</v>
      </c>
      <c r="E9" s="526" t="s">
        <v>3350</v>
      </c>
      <c r="F9" s="526">
        <v>190</v>
      </c>
      <c r="G9" s="526">
        <v>8202.59</v>
      </c>
      <c r="H9" s="527" t="s">
        <v>3351</v>
      </c>
      <c r="I9" s="526" t="s">
        <v>3352</v>
      </c>
    </row>
    <row r="10" spans="1:9" ht="30">
      <c r="A10" s="525">
        <v>2</v>
      </c>
      <c r="B10" s="525" t="s">
        <v>3238</v>
      </c>
      <c r="C10" s="526" t="s">
        <v>3348</v>
      </c>
      <c r="D10" s="526" t="s">
        <v>3349</v>
      </c>
      <c r="E10" s="526" t="s">
        <v>3353</v>
      </c>
      <c r="F10" s="526">
        <v>1000</v>
      </c>
      <c r="G10" s="526">
        <v>43171.5</v>
      </c>
      <c r="H10" s="527" t="s">
        <v>3351</v>
      </c>
      <c r="I10" s="526" t="s">
        <v>3352</v>
      </c>
    </row>
    <row r="11" spans="1:9" ht="30">
      <c r="A11" s="525">
        <v>3</v>
      </c>
      <c r="B11" s="525" t="s">
        <v>3238</v>
      </c>
      <c r="C11" s="526" t="s">
        <v>3348</v>
      </c>
      <c r="D11" s="526" t="s">
        <v>3354</v>
      </c>
      <c r="E11" s="526" t="s">
        <v>3355</v>
      </c>
      <c r="F11" s="526">
        <v>100</v>
      </c>
      <c r="G11" s="526">
        <v>4317.1499999999996</v>
      </c>
      <c r="H11" s="527" t="s">
        <v>3356</v>
      </c>
      <c r="I11" s="526" t="s">
        <v>3357</v>
      </c>
    </row>
    <row r="12" spans="1:9" ht="15">
      <c r="A12" s="627">
        <v>4</v>
      </c>
      <c r="B12" s="627" t="s">
        <v>3238</v>
      </c>
      <c r="C12" s="627" t="s">
        <v>3358</v>
      </c>
      <c r="D12" s="627" t="s">
        <v>3359</v>
      </c>
      <c r="E12" s="627" t="s">
        <v>3355</v>
      </c>
      <c r="F12" s="627">
        <v>130</v>
      </c>
      <c r="G12" s="526">
        <v>5180.58</v>
      </c>
      <c r="H12" s="527" t="s">
        <v>3360</v>
      </c>
      <c r="I12" s="526" t="s">
        <v>3361</v>
      </c>
    </row>
    <row r="13" spans="1:9" ht="15">
      <c r="A13" s="628"/>
      <c r="B13" s="628"/>
      <c r="C13" s="628"/>
      <c r="D13" s="628"/>
      <c r="E13" s="628"/>
      <c r="F13" s="628"/>
      <c r="G13" s="526">
        <v>1151.24</v>
      </c>
      <c r="H13" s="527" t="s">
        <v>3362</v>
      </c>
      <c r="I13" s="526" t="s">
        <v>3363</v>
      </c>
    </row>
    <row r="14" spans="1:9" ht="30">
      <c r="A14" s="525">
        <v>5</v>
      </c>
      <c r="B14" s="525" t="s">
        <v>3238</v>
      </c>
      <c r="C14" s="526" t="s">
        <v>3364</v>
      </c>
      <c r="D14" s="526" t="s">
        <v>3365</v>
      </c>
      <c r="E14" s="526" t="s">
        <v>3355</v>
      </c>
      <c r="F14" s="526">
        <v>112.8</v>
      </c>
      <c r="G14" s="526">
        <v>2878.1</v>
      </c>
      <c r="H14" s="527" t="s">
        <v>3366</v>
      </c>
      <c r="I14" s="526" t="s">
        <v>3367</v>
      </c>
    </row>
    <row r="15" spans="1:9" ht="30">
      <c r="A15" s="525">
        <v>6</v>
      </c>
      <c r="B15" s="525" t="s">
        <v>3238</v>
      </c>
      <c r="C15" s="526" t="s">
        <v>3368</v>
      </c>
      <c r="D15" s="526" t="s">
        <v>3369</v>
      </c>
      <c r="E15" s="526" t="s">
        <v>3355</v>
      </c>
      <c r="F15" s="526">
        <v>327.3</v>
      </c>
      <c r="G15" s="526">
        <v>6216.7</v>
      </c>
      <c r="H15" s="527" t="s">
        <v>3370</v>
      </c>
      <c r="I15" s="526" t="s">
        <v>3371</v>
      </c>
    </row>
    <row r="16" spans="1:9" ht="60">
      <c r="A16" s="525">
        <v>7</v>
      </c>
      <c r="B16" s="525" t="s">
        <v>3238</v>
      </c>
      <c r="C16" s="526" t="s">
        <v>3372</v>
      </c>
      <c r="D16" s="526" t="s">
        <v>3373</v>
      </c>
      <c r="E16" s="526" t="s">
        <v>3355</v>
      </c>
      <c r="F16" s="526">
        <v>183.25</v>
      </c>
      <c r="G16" s="526">
        <v>2878.1</v>
      </c>
      <c r="H16" s="527" t="s">
        <v>3374</v>
      </c>
      <c r="I16" s="526" t="s">
        <v>3375</v>
      </c>
    </row>
    <row r="17" spans="1:9" ht="30">
      <c r="A17" s="525">
        <v>8</v>
      </c>
      <c r="B17" s="525" t="s">
        <v>3238</v>
      </c>
      <c r="C17" s="526" t="s">
        <v>3376</v>
      </c>
      <c r="D17" s="526" t="s">
        <v>3377</v>
      </c>
      <c r="E17" s="526" t="s">
        <v>3378</v>
      </c>
      <c r="F17" s="526">
        <v>179</v>
      </c>
      <c r="G17" s="526">
        <v>3000</v>
      </c>
      <c r="H17" s="527" t="s">
        <v>3379</v>
      </c>
      <c r="I17" s="526" t="s">
        <v>3380</v>
      </c>
    </row>
    <row r="18" spans="1:9" ht="30">
      <c r="A18" s="528">
        <v>9</v>
      </c>
      <c r="B18" s="525" t="s">
        <v>3238</v>
      </c>
      <c r="C18" s="526" t="s">
        <v>3376</v>
      </c>
      <c r="D18" s="526" t="s">
        <v>3377</v>
      </c>
      <c r="E18" s="526" t="s">
        <v>3381</v>
      </c>
      <c r="F18" s="526">
        <v>179</v>
      </c>
      <c r="G18" s="526">
        <v>3453.72</v>
      </c>
      <c r="H18" s="527" t="s">
        <v>3379</v>
      </c>
      <c r="I18" s="526" t="s">
        <v>3380</v>
      </c>
    </row>
    <row r="19" spans="1:9" ht="30">
      <c r="A19" s="627">
        <v>10</v>
      </c>
      <c r="B19" s="627" t="s">
        <v>3238</v>
      </c>
      <c r="C19" s="627" t="s">
        <v>3382</v>
      </c>
      <c r="D19" s="627" t="s">
        <v>3383</v>
      </c>
      <c r="E19" s="627" t="s">
        <v>3355</v>
      </c>
      <c r="F19" s="627">
        <v>331.82</v>
      </c>
      <c r="G19" s="526">
        <v>1870.77</v>
      </c>
      <c r="H19" s="527" t="s">
        <v>3384</v>
      </c>
      <c r="I19" s="526" t="s">
        <v>3385</v>
      </c>
    </row>
    <row r="20" spans="1:9" ht="30">
      <c r="A20" s="628"/>
      <c r="B20" s="628"/>
      <c r="C20" s="628"/>
      <c r="D20" s="628"/>
      <c r="E20" s="628"/>
      <c r="F20" s="628"/>
      <c r="G20" s="526">
        <v>1870.77</v>
      </c>
      <c r="H20" s="527" t="s">
        <v>3386</v>
      </c>
      <c r="I20" s="526" t="s">
        <v>3387</v>
      </c>
    </row>
    <row r="21" spans="1:9" ht="30">
      <c r="A21" s="525">
        <v>11</v>
      </c>
      <c r="B21" s="525" t="s">
        <v>3238</v>
      </c>
      <c r="C21" s="526" t="s">
        <v>3388</v>
      </c>
      <c r="D21" s="526" t="s">
        <v>3389</v>
      </c>
      <c r="E21" s="526" t="s">
        <v>3355</v>
      </c>
      <c r="F21" s="526">
        <v>205.03</v>
      </c>
      <c r="G21" s="526">
        <v>3453.72</v>
      </c>
      <c r="H21" s="527" t="s">
        <v>3390</v>
      </c>
      <c r="I21" s="526" t="s">
        <v>3391</v>
      </c>
    </row>
    <row r="22" spans="1:9" ht="45">
      <c r="A22" s="525">
        <v>12</v>
      </c>
      <c r="B22" s="525" t="s">
        <v>3238</v>
      </c>
      <c r="C22" s="526" t="s">
        <v>3392</v>
      </c>
      <c r="D22" s="526" t="s">
        <v>3393</v>
      </c>
      <c r="E22" s="526" t="s">
        <v>3355</v>
      </c>
      <c r="F22" s="526">
        <v>162.18</v>
      </c>
      <c r="G22" s="526">
        <v>5396.44</v>
      </c>
      <c r="H22" s="527" t="s">
        <v>3394</v>
      </c>
      <c r="I22" s="526" t="s">
        <v>3395</v>
      </c>
    </row>
    <row r="23" spans="1:9" ht="30">
      <c r="A23" s="525">
        <v>13</v>
      </c>
      <c r="B23" s="525" t="s">
        <v>3238</v>
      </c>
      <c r="C23" s="526" t="s">
        <v>3396</v>
      </c>
      <c r="D23" s="526" t="s">
        <v>3397</v>
      </c>
      <c r="E23" s="526" t="s">
        <v>3355</v>
      </c>
      <c r="F23" s="526">
        <v>126.77</v>
      </c>
      <c r="G23" s="526">
        <v>2302.48</v>
      </c>
      <c r="H23" s="527" t="s">
        <v>3398</v>
      </c>
      <c r="I23" s="526" t="s">
        <v>3399</v>
      </c>
    </row>
    <row r="24" spans="1:9" ht="30">
      <c r="A24" s="525">
        <v>14</v>
      </c>
      <c r="B24" s="525" t="s">
        <v>3238</v>
      </c>
      <c r="C24" s="526" t="s">
        <v>3400</v>
      </c>
      <c r="D24" s="526" t="s">
        <v>3401</v>
      </c>
      <c r="E24" s="526" t="s">
        <v>3355</v>
      </c>
      <c r="F24" s="526">
        <v>100</v>
      </c>
      <c r="G24" s="526">
        <v>4317.1499999999996</v>
      </c>
      <c r="H24" s="527" t="s">
        <v>3402</v>
      </c>
      <c r="I24" s="526" t="s">
        <v>3403</v>
      </c>
    </row>
    <row r="25" spans="1:9" ht="30">
      <c r="A25" s="525">
        <v>15</v>
      </c>
      <c r="B25" s="525" t="s">
        <v>3238</v>
      </c>
      <c r="C25" s="526" t="s">
        <v>3404</v>
      </c>
      <c r="D25" s="526" t="s">
        <v>3405</v>
      </c>
      <c r="E25" s="526" t="s">
        <v>3355</v>
      </c>
      <c r="F25" s="526">
        <v>138.80000000000001</v>
      </c>
      <c r="G25" s="526">
        <v>1000</v>
      </c>
      <c r="H25" s="527">
        <v>36001011819</v>
      </c>
      <c r="I25" s="526" t="s">
        <v>3406</v>
      </c>
    </row>
    <row r="26" spans="1:9" ht="30">
      <c r="A26" s="525">
        <v>16</v>
      </c>
      <c r="B26" s="525" t="s">
        <v>3238</v>
      </c>
      <c r="C26" s="526" t="s">
        <v>3407</v>
      </c>
      <c r="D26" s="526" t="s">
        <v>3408</v>
      </c>
      <c r="E26" s="526" t="s">
        <v>3355</v>
      </c>
      <c r="F26" s="526">
        <v>71.34</v>
      </c>
      <c r="G26" s="526">
        <v>750</v>
      </c>
      <c r="H26" s="527" t="s">
        <v>3409</v>
      </c>
      <c r="I26" s="526" t="s">
        <v>3410</v>
      </c>
    </row>
    <row r="27" spans="1:9" ht="30">
      <c r="A27" s="525">
        <v>17</v>
      </c>
      <c r="B27" s="525" t="s">
        <v>3238</v>
      </c>
      <c r="C27" s="526" t="s">
        <v>3411</v>
      </c>
      <c r="D27" s="526" t="s">
        <v>3412</v>
      </c>
      <c r="E27" s="526" t="s">
        <v>3413</v>
      </c>
      <c r="F27" s="526">
        <v>223</v>
      </c>
      <c r="G27" s="526">
        <v>625</v>
      </c>
      <c r="H27" s="527" t="s">
        <v>3414</v>
      </c>
      <c r="I27" s="526" t="s">
        <v>3415</v>
      </c>
    </row>
    <row r="28" spans="1:9" ht="30">
      <c r="A28" s="525">
        <v>18</v>
      </c>
      <c r="B28" s="525" t="s">
        <v>3238</v>
      </c>
      <c r="C28" s="526" t="s">
        <v>3411</v>
      </c>
      <c r="D28" s="526" t="s">
        <v>3412</v>
      </c>
      <c r="E28" s="526" t="s">
        <v>3413</v>
      </c>
      <c r="F28" s="526">
        <v>223</v>
      </c>
      <c r="G28" s="526">
        <v>750</v>
      </c>
      <c r="H28" s="527" t="s">
        <v>3414</v>
      </c>
      <c r="I28" s="526" t="s">
        <v>3415</v>
      </c>
    </row>
    <row r="29" spans="1:9" ht="30">
      <c r="A29" s="525">
        <v>19</v>
      </c>
      <c r="B29" s="525" t="s">
        <v>3238</v>
      </c>
      <c r="C29" s="526" t="s">
        <v>3416</v>
      </c>
      <c r="D29" s="526" t="s">
        <v>3417</v>
      </c>
      <c r="E29" s="526" t="s">
        <v>3413</v>
      </c>
      <c r="F29" s="526">
        <v>138.76</v>
      </c>
      <c r="G29" s="526">
        <v>625</v>
      </c>
      <c r="H29" s="527">
        <v>14001002438</v>
      </c>
      <c r="I29" s="526" t="s">
        <v>3418</v>
      </c>
    </row>
    <row r="30" spans="1:9" ht="30">
      <c r="A30" s="525">
        <v>20</v>
      </c>
      <c r="B30" s="525" t="s">
        <v>3238</v>
      </c>
      <c r="C30" s="526" t="s">
        <v>3416</v>
      </c>
      <c r="D30" s="526" t="s">
        <v>3417</v>
      </c>
      <c r="E30" s="526" t="s">
        <v>3419</v>
      </c>
      <c r="F30" s="526">
        <v>123.24</v>
      </c>
      <c r="G30" s="526">
        <v>915</v>
      </c>
      <c r="H30" s="527" t="s">
        <v>3420</v>
      </c>
      <c r="I30" s="526" t="s">
        <v>3421</v>
      </c>
    </row>
    <row r="31" spans="1:9" ht="30">
      <c r="A31" s="525">
        <v>21</v>
      </c>
      <c r="B31" s="525" t="s">
        <v>3238</v>
      </c>
      <c r="C31" s="526" t="s">
        <v>3422</v>
      </c>
      <c r="D31" s="526" t="s">
        <v>3423</v>
      </c>
      <c r="E31" s="526" t="s">
        <v>3355</v>
      </c>
      <c r="F31" s="526">
        <v>165.3</v>
      </c>
      <c r="G31" s="526">
        <v>719.53</v>
      </c>
      <c r="H31" s="527">
        <v>25001000163</v>
      </c>
      <c r="I31" s="526" t="s">
        <v>3424</v>
      </c>
    </row>
    <row r="32" spans="1:9" ht="30">
      <c r="A32" s="525">
        <v>22</v>
      </c>
      <c r="B32" s="525" t="s">
        <v>3238</v>
      </c>
      <c r="C32" s="526" t="s">
        <v>3425</v>
      </c>
      <c r="D32" s="526" t="s">
        <v>3426</v>
      </c>
      <c r="E32" s="526" t="s">
        <v>3355</v>
      </c>
      <c r="F32" s="526">
        <v>150</v>
      </c>
      <c r="G32" s="526">
        <v>300</v>
      </c>
      <c r="H32" s="527" t="s">
        <v>3427</v>
      </c>
      <c r="I32" s="526" t="s">
        <v>3428</v>
      </c>
    </row>
    <row r="33" spans="1:9" ht="45">
      <c r="A33" s="525">
        <v>23</v>
      </c>
      <c r="B33" s="525" t="s">
        <v>3238</v>
      </c>
      <c r="C33" s="526" t="s">
        <v>3429</v>
      </c>
      <c r="D33" s="526" t="s">
        <v>3430</v>
      </c>
      <c r="E33" s="526" t="s">
        <v>3355</v>
      </c>
      <c r="F33" s="526">
        <v>198</v>
      </c>
      <c r="G33" s="526">
        <v>900</v>
      </c>
      <c r="H33" s="527" t="s">
        <v>3431</v>
      </c>
      <c r="I33" s="526" t="s">
        <v>3432</v>
      </c>
    </row>
    <row r="34" spans="1:9" ht="30">
      <c r="A34" s="525">
        <v>24</v>
      </c>
      <c r="B34" s="525" t="s">
        <v>3238</v>
      </c>
      <c r="C34" s="526" t="s">
        <v>3433</v>
      </c>
      <c r="D34" s="526" t="s">
        <v>3434</v>
      </c>
      <c r="E34" s="526" t="s">
        <v>3355</v>
      </c>
      <c r="F34" s="526">
        <v>140</v>
      </c>
      <c r="G34" s="526">
        <v>700</v>
      </c>
      <c r="H34" s="527" t="s">
        <v>3435</v>
      </c>
      <c r="I34" s="526" t="s">
        <v>3436</v>
      </c>
    </row>
    <row r="35" spans="1:9" ht="30">
      <c r="A35" s="525">
        <v>25</v>
      </c>
      <c r="B35" s="525" t="s">
        <v>3238</v>
      </c>
      <c r="C35" s="526" t="s">
        <v>3437</v>
      </c>
      <c r="D35" s="526" t="s">
        <v>3438</v>
      </c>
      <c r="E35" s="526" t="s">
        <v>3439</v>
      </c>
      <c r="F35" s="526">
        <v>64.3</v>
      </c>
      <c r="G35" s="526">
        <v>1000</v>
      </c>
      <c r="H35" s="527" t="s">
        <v>3440</v>
      </c>
      <c r="I35" s="526" t="s">
        <v>3441</v>
      </c>
    </row>
    <row r="36" spans="1:9" ht="30">
      <c r="A36" s="525">
        <v>26</v>
      </c>
      <c r="B36" s="525" t="s">
        <v>3238</v>
      </c>
      <c r="C36" s="526" t="s">
        <v>3442</v>
      </c>
      <c r="D36" s="526" t="s">
        <v>3443</v>
      </c>
      <c r="E36" s="526" t="s">
        <v>3444</v>
      </c>
      <c r="F36" s="526">
        <v>397.07</v>
      </c>
      <c r="G36" s="526">
        <v>3750</v>
      </c>
      <c r="H36" s="527">
        <v>216298110</v>
      </c>
      <c r="I36" s="526" t="s">
        <v>3445</v>
      </c>
    </row>
    <row r="37" spans="1:9" ht="30">
      <c r="A37" s="525">
        <v>27</v>
      </c>
      <c r="B37" s="525" t="s">
        <v>3238</v>
      </c>
      <c r="C37" s="526" t="s">
        <v>3446</v>
      </c>
      <c r="D37" s="526" t="s">
        <v>3447</v>
      </c>
      <c r="E37" s="526" t="s">
        <v>3355</v>
      </c>
      <c r="F37" s="526">
        <v>47</v>
      </c>
      <c r="G37" s="526">
        <v>625</v>
      </c>
      <c r="H37" s="527" t="s">
        <v>3448</v>
      </c>
      <c r="I37" s="526" t="s">
        <v>3449</v>
      </c>
    </row>
    <row r="38" spans="1:9" ht="30">
      <c r="A38" s="627">
        <v>28</v>
      </c>
      <c r="B38" s="627" t="s">
        <v>3238</v>
      </c>
      <c r="C38" s="627" t="s">
        <v>3450</v>
      </c>
      <c r="D38" s="627" t="s">
        <v>3451</v>
      </c>
      <c r="E38" s="627" t="s">
        <v>3355</v>
      </c>
      <c r="F38" s="627">
        <v>87.1</v>
      </c>
      <c r="G38" s="526">
        <v>400</v>
      </c>
      <c r="H38" s="527" t="s">
        <v>3452</v>
      </c>
      <c r="I38" s="526" t="s">
        <v>3453</v>
      </c>
    </row>
    <row r="39" spans="1:9" ht="30" customHeight="1">
      <c r="A39" s="628"/>
      <c r="B39" s="628"/>
      <c r="C39" s="628"/>
      <c r="D39" s="628"/>
      <c r="E39" s="628"/>
      <c r="F39" s="628"/>
      <c r="G39" s="526">
        <v>400</v>
      </c>
      <c r="H39" s="527" t="s">
        <v>3454</v>
      </c>
      <c r="I39" s="526" t="s">
        <v>3455</v>
      </c>
    </row>
    <row r="40" spans="1:9" ht="30" customHeight="1">
      <c r="A40" s="529">
        <v>29</v>
      </c>
      <c r="B40" s="525" t="s">
        <v>3238</v>
      </c>
      <c r="C40" s="530" t="s">
        <v>3456</v>
      </c>
      <c r="D40" s="529" t="s">
        <v>3457</v>
      </c>
      <c r="E40" s="530" t="s">
        <v>3458</v>
      </c>
      <c r="F40" s="526">
        <v>169.7</v>
      </c>
      <c r="G40" s="526">
        <v>625</v>
      </c>
      <c r="H40" s="527">
        <v>24001022727</v>
      </c>
      <c r="I40" s="526" t="s">
        <v>3459</v>
      </c>
    </row>
    <row r="41" spans="1:9" ht="30">
      <c r="A41" s="525">
        <v>30</v>
      </c>
      <c r="B41" s="525" t="s">
        <v>3238</v>
      </c>
      <c r="C41" s="526" t="s">
        <v>3460</v>
      </c>
      <c r="D41" s="526" t="s">
        <v>3461</v>
      </c>
      <c r="E41" s="526" t="s">
        <v>3355</v>
      </c>
      <c r="F41" s="526">
        <v>180</v>
      </c>
      <c r="G41" s="526">
        <v>562.5</v>
      </c>
      <c r="H41" s="527" t="s">
        <v>3462</v>
      </c>
      <c r="I41" s="526" t="s">
        <v>3463</v>
      </c>
    </row>
    <row r="42" spans="1:9" ht="30">
      <c r="A42" s="525">
        <v>31</v>
      </c>
      <c r="B42" s="525" t="s">
        <v>3238</v>
      </c>
      <c r="C42" s="526" t="s">
        <v>3464</v>
      </c>
      <c r="D42" s="526" t="s">
        <v>3465</v>
      </c>
      <c r="E42" s="526" t="s">
        <v>3355</v>
      </c>
      <c r="F42" s="526">
        <v>135</v>
      </c>
      <c r="G42" s="526">
        <v>750</v>
      </c>
      <c r="H42" s="527" t="s">
        <v>3466</v>
      </c>
      <c r="I42" s="526" t="s">
        <v>3467</v>
      </c>
    </row>
    <row r="43" spans="1:9" ht="30">
      <c r="A43" s="529">
        <v>32</v>
      </c>
      <c r="B43" s="525" t="s">
        <v>3238</v>
      </c>
      <c r="C43" s="526" t="s">
        <v>3468</v>
      </c>
      <c r="D43" s="526" t="s">
        <v>3469</v>
      </c>
      <c r="E43" s="526" t="s">
        <v>3355</v>
      </c>
      <c r="F43" s="526">
        <v>247.04</v>
      </c>
      <c r="G43" s="526">
        <v>1250</v>
      </c>
      <c r="H43" s="527" t="s">
        <v>3470</v>
      </c>
      <c r="I43" s="526" t="s">
        <v>3471</v>
      </c>
    </row>
    <row r="44" spans="1:9" ht="30">
      <c r="A44" s="525">
        <v>33</v>
      </c>
      <c r="B44" s="525" t="s">
        <v>3238</v>
      </c>
      <c r="C44" s="526" t="s">
        <v>3472</v>
      </c>
      <c r="D44" s="526" t="s">
        <v>3473</v>
      </c>
      <c r="E44" s="526" t="s">
        <v>3474</v>
      </c>
      <c r="F44" s="526">
        <v>41.25</v>
      </c>
      <c r="G44" s="526">
        <v>875</v>
      </c>
      <c r="H44" s="527">
        <v>60001129329</v>
      </c>
      <c r="I44" s="526" t="s">
        <v>3475</v>
      </c>
    </row>
    <row r="45" spans="1:9" ht="30">
      <c r="A45" s="525">
        <v>34</v>
      </c>
      <c r="B45" s="525" t="s">
        <v>3238</v>
      </c>
      <c r="C45" s="526" t="s">
        <v>3472</v>
      </c>
      <c r="D45" s="526" t="s">
        <v>3473</v>
      </c>
      <c r="E45" s="526" t="s">
        <v>3476</v>
      </c>
      <c r="F45" s="526">
        <v>41.25</v>
      </c>
      <c r="G45" s="526">
        <v>1000</v>
      </c>
      <c r="H45" s="527">
        <v>60001129329</v>
      </c>
      <c r="I45" s="526" t="s">
        <v>3475</v>
      </c>
    </row>
    <row r="46" spans="1:9" ht="45">
      <c r="A46" s="529">
        <v>35</v>
      </c>
      <c r="B46" s="525" t="s">
        <v>3238</v>
      </c>
      <c r="C46" s="526" t="s">
        <v>3477</v>
      </c>
      <c r="D46" s="526" t="s">
        <v>3478</v>
      </c>
      <c r="E46" s="526" t="s">
        <v>3350</v>
      </c>
      <c r="F46" s="526">
        <v>150.21</v>
      </c>
      <c r="G46" s="526">
        <v>1500</v>
      </c>
      <c r="H46" s="527">
        <v>236052515</v>
      </c>
      <c r="I46" s="526" t="s">
        <v>3479</v>
      </c>
    </row>
    <row r="47" spans="1:9" ht="30">
      <c r="A47" s="525">
        <v>36</v>
      </c>
      <c r="B47" s="525" t="s">
        <v>3238</v>
      </c>
      <c r="C47" s="526" t="s">
        <v>3480</v>
      </c>
      <c r="D47" s="526" t="s">
        <v>3481</v>
      </c>
      <c r="E47" s="526" t="s">
        <v>3353</v>
      </c>
      <c r="F47" s="526">
        <v>150</v>
      </c>
      <c r="G47" s="526">
        <v>1500</v>
      </c>
      <c r="H47" s="527" t="s">
        <v>3482</v>
      </c>
      <c r="I47" s="526" t="s">
        <v>3483</v>
      </c>
    </row>
    <row r="48" spans="1:9" ht="30">
      <c r="A48" s="525">
        <v>37</v>
      </c>
      <c r="B48" s="525" t="s">
        <v>3238</v>
      </c>
      <c r="C48" s="526" t="s">
        <v>3484</v>
      </c>
      <c r="D48" s="526" t="s">
        <v>3485</v>
      </c>
      <c r="E48" s="526" t="s">
        <v>3355</v>
      </c>
      <c r="F48" s="526">
        <v>160.69999999999999</v>
      </c>
      <c r="G48" s="526">
        <v>875</v>
      </c>
      <c r="H48" s="527" t="s">
        <v>3486</v>
      </c>
      <c r="I48" s="526" t="s">
        <v>3487</v>
      </c>
    </row>
    <row r="49" spans="1:9" ht="30">
      <c r="A49" s="529">
        <v>38</v>
      </c>
      <c r="B49" s="525" t="s">
        <v>3238</v>
      </c>
      <c r="C49" s="526" t="s">
        <v>3488</v>
      </c>
      <c r="D49" s="526" t="s">
        <v>3489</v>
      </c>
      <c r="E49" s="526" t="s">
        <v>3490</v>
      </c>
      <c r="F49" s="526">
        <v>65</v>
      </c>
      <c r="G49" s="526">
        <v>1000</v>
      </c>
      <c r="H49" s="531" t="s">
        <v>3491</v>
      </c>
      <c r="I49" s="526" t="s">
        <v>3492</v>
      </c>
    </row>
    <row r="50" spans="1:9" ht="30">
      <c r="A50" s="525">
        <v>39</v>
      </c>
      <c r="B50" s="525" t="s">
        <v>3238</v>
      </c>
      <c r="C50" s="526" t="s">
        <v>3493</v>
      </c>
      <c r="D50" s="526" t="s">
        <v>3494</v>
      </c>
      <c r="E50" s="526" t="s">
        <v>3474</v>
      </c>
      <c r="F50" s="526">
        <v>45.18</v>
      </c>
      <c r="G50" s="526">
        <v>1250</v>
      </c>
      <c r="H50" s="527" t="s">
        <v>3495</v>
      </c>
      <c r="I50" s="526" t="s">
        <v>3496</v>
      </c>
    </row>
    <row r="51" spans="1:9" ht="30">
      <c r="A51" s="525">
        <v>40</v>
      </c>
      <c r="B51" s="525" t="s">
        <v>3238</v>
      </c>
      <c r="C51" s="526" t="s">
        <v>3497</v>
      </c>
      <c r="D51" s="526" t="s">
        <v>3498</v>
      </c>
      <c r="E51" s="526" t="s">
        <v>3355</v>
      </c>
      <c r="F51" s="526">
        <v>81.55</v>
      </c>
      <c r="G51" s="526">
        <v>500</v>
      </c>
      <c r="H51" s="527">
        <v>24001004130</v>
      </c>
      <c r="I51" s="526" t="s">
        <v>3499</v>
      </c>
    </row>
    <row r="52" spans="1:9" ht="30" customHeight="1">
      <c r="A52" s="529">
        <v>41</v>
      </c>
      <c r="B52" s="525" t="s">
        <v>3238</v>
      </c>
      <c r="C52" s="526" t="s">
        <v>3500</v>
      </c>
      <c r="D52" s="526" t="s">
        <v>3501</v>
      </c>
      <c r="E52" s="526" t="s">
        <v>3355</v>
      </c>
      <c r="F52" s="526">
        <v>270</v>
      </c>
      <c r="G52" s="526">
        <v>2000</v>
      </c>
      <c r="H52" s="527" t="s">
        <v>3502</v>
      </c>
      <c r="I52" s="526" t="s">
        <v>3503</v>
      </c>
    </row>
    <row r="53" spans="1:9" ht="30">
      <c r="A53" s="525">
        <v>42</v>
      </c>
      <c r="B53" s="525" t="s">
        <v>3238</v>
      </c>
      <c r="C53" s="526" t="s">
        <v>3504</v>
      </c>
      <c r="D53" s="526" t="s">
        <v>3505</v>
      </c>
      <c r="E53" s="526" t="s">
        <v>3439</v>
      </c>
      <c r="F53" s="526">
        <v>73</v>
      </c>
      <c r="G53" s="526">
        <v>500</v>
      </c>
      <c r="H53" s="527" t="s">
        <v>3506</v>
      </c>
      <c r="I53" s="526" t="s">
        <v>3507</v>
      </c>
    </row>
    <row r="54" spans="1:9" ht="30" customHeight="1">
      <c r="A54" s="525">
        <v>43</v>
      </c>
      <c r="B54" s="525" t="s">
        <v>3238</v>
      </c>
      <c r="C54" s="526" t="s">
        <v>3508</v>
      </c>
      <c r="D54" s="526" t="s">
        <v>3509</v>
      </c>
      <c r="E54" s="526" t="s">
        <v>3444</v>
      </c>
      <c r="F54" s="526">
        <v>117</v>
      </c>
      <c r="G54" s="526">
        <v>1750</v>
      </c>
      <c r="H54" s="527">
        <v>65002012668</v>
      </c>
      <c r="I54" s="526" t="s">
        <v>3510</v>
      </c>
    </row>
    <row r="55" spans="1:9" ht="30" customHeight="1">
      <c r="A55" s="529">
        <v>44</v>
      </c>
      <c r="B55" s="525" t="s">
        <v>3238</v>
      </c>
      <c r="C55" s="526" t="s">
        <v>3511</v>
      </c>
      <c r="D55" s="526" t="s">
        <v>3512</v>
      </c>
      <c r="E55" s="526" t="s">
        <v>3355</v>
      </c>
      <c r="F55" s="526">
        <v>214.07</v>
      </c>
      <c r="G55" s="526">
        <v>1250</v>
      </c>
      <c r="H55" s="527" t="s">
        <v>3513</v>
      </c>
      <c r="I55" s="526" t="s">
        <v>3514</v>
      </c>
    </row>
    <row r="56" spans="1:9" ht="30" customHeight="1">
      <c r="A56" s="525">
        <v>45</v>
      </c>
      <c r="B56" s="525" t="s">
        <v>3238</v>
      </c>
      <c r="C56" s="526" t="s">
        <v>3515</v>
      </c>
      <c r="D56" s="526" t="s">
        <v>3516</v>
      </c>
      <c r="E56" s="526" t="s">
        <v>3413</v>
      </c>
      <c r="F56" s="526">
        <v>60</v>
      </c>
      <c r="G56" s="526">
        <v>800</v>
      </c>
      <c r="H56" s="527" t="s">
        <v>3517</v>
      </c>
      <c r="I56" s="526" t="s">
        <v>3518</v>
      </c>
    </row>
    <row r="57" spans="1:9" ht="30">
      <c r="A57" s="525">
        <v>46</v>
      </c>
      <c r="B57" s="525" t="s">
        <v>3238</v>
      </c>
      <c r="C57" s="526" t="s">
        <v>3515</v>
      </c>
      <c r="D57" s="526" t="s">
        <v>3516</v>
      </c>
      <c r="E57" s="526" t="s">
        <v>3413</v>
      </c>
      <c r="F57" s="526">
        <v>60</v>
      </c>
      <c r="G57" s="526">
        <v>1000</v>
      </c>
      <c r="H57" s="527" t="s">
        <v>3517</v>
      </c>
      <c r="I57" s="526" t="s">
        <v>3518</v>
      </c>
    </row>
    <row r="58" spans="1:9" ht="30">
      <c r="A58" s="529">
        <v>47</v>
      </c>
      <c r="B58" s="525" t="s">
        <v>3238</v>
      </c>
      <c r="C58" s="526" t="s">
        <v>3519</v>
      </c>
      <c r="D58" s="526" t="s">
        <v>3520</v>
      </c>
      <c r="E58" s="526" t="s">
        <v>3355</v>
      </c>
      <c r="F58" s="526">
        <v>110</v>
      </c>
      <c r="G58" s="526">
        <v>800</v>
      </c>
      <c r="H58" s="527">
        <v>47001000294</v>
      </c>
      <c r="I58" s="526" t="s">
        <v>3521</v>
      </c>
    </row>
    <row r="59" spans="1:9" ht="30">
      <c r="A59" s="525">
        <v>48</v>
      </c>
      <c r="B59" s="525" t="s">
        <v>3238</v>
      </c>
      <c r="C59" s="526" t="s">
        <v>3522</v>
      </c>
      <c r="D59" s="526" t="s">
        <v>3523</v>
      </c>
      <c r="E59" s="526" t="s">
        <v>3355</v>
      </c>
      <c r="F59" s="526">
        <v>90</v>
      </c>
      <c r="G59" s="526">
        <v>625</v>
      </c>
      <c r="H59" s="527" t="s">
        <v>3524</v>
      </c>
      <c r="I59" s="526" t="s">
        <v>3525</v>
      </c>
    </row>
    <row r="60" spans="1:9" ht="30">
      <c r="A60" s="525">
        <v>49</v>
      </c>
      <c r="B60" s="525" t="s">
        <v>3238</v>
      </c>
      <c r="C60" s="526" t="s">
        <v>3526</v>
      </c>
      <c r="D60" s="526" t="s">
        <v>3527</v>
      </c>
      <c r="E60" s="526" t="s">
        <v>3355</v>
      </c>
      <c r="F60" s="526">
        <v>55</v>
      </c>
      <c r="G60" s="526">
        <v>400</v>
      </c>
      <c r="H60" s="527">
        <v>47001003904</v>
      </c>
      <c r="I60" s="526" t="s">
        <v>3528</v>
      </c>
    </row>
    <row r="61" spans="1:9" ht="30">
      <c r="A61" s="529">
        <v>50</v>
      </c>
      <c r="B61" s="525" t="s">
        <v>3238</v>
      </c>
      <c r="C61" s="526" t="s">
        <v>3529</v>
      </c>
      <c r="D61" s="526" t="s">
        <v>3530</v>
      </c>
      <c r="E61" s="526" t="s">
        <v>3355</v>
      </c>
      <c r="F61" s="526">
        <v>91</v>
      </c>
      <c r="G61" s="526">
        <v>1250</v>
      </c>
      <c r="H61" s="527" t="s">
        <v>3531</v>
      </c>
      <c r="I61" s="526" t="s">
        <v>3532</v>
      </c>
    </row>
    <row r="62" spans="1:9" ht="30">
      <c r="A62" s="529">
        <v>51</v>
      </c>
      <c r="B62" s="525" t="s">
        <v>3238</v>
      </c>
      <c r="C62" s="526" t="s">
        <v>3533</v>
      </c>
      <c r="D62" s="526" t="s">
        <v>3534</v>
      </c>
      <c r="E62" s="526" t="s">
        <v>3355</v>
      </c>
      <c r="F62" s="526">
        <v>72</v>
      </c>
      <c r="G62" s="526">
        <v>1250</v>
      </c>
      <c r="H62" s="527" t="s">
        <v>3535</v>
      </c>
      <c r="I62" s="526" t="s">
        <v>3536</v>
      </c>
    </row>
    <row r="63" spans="1:9" ht="30">
      <c r="A63" s="525">
        <v>52</v>
      </c>
      <c r="B63" s="525" t="s">
        <v>3238</v>
      </c>
      <c r="C63" s="526" t="s">
        <v>3537</v>
      </c>
      <c r="D63" s="526" t="s">
        <v>3538</v>
      </c>
      <c r="E63" s="526" t="s">
        <v>3350</v>
      </c>
      <c r="F63" s="526">
        <v>264.42</v>
      </c>
      <c r="G63" s="526">
        <v>600</v>
      </c>
      <c r="H63" s="531" t="s">
        <v>3539</v>
      </c>
      <c r="I63" s="526" t="s">
        <v>3540</v>
      </c>
    </row>
    <row r="64" spans="1:9" ht="30">
      <c r="A64" s="525">
        <v>53</v>
      </c>
      <c r="B64" s="525" t="s">
        <v>3238</v>
      </c>
      <c r="C64" s="526" t="s">
        <v>3541</v>
      </c>
      <c r="D64" s="526" t="s">
        <v>3542</v>
      </c>
      <c r="E64" s="526" t="s">
        <v>3353</v>
      </c>
      <c r="F64" s="526">
        <v>89.33</v>
      </c>
      <c r="G64" s="526">
        <v>560</v>
      </c>
      <c r="H64" s="527" t="s">
        <v>3543</v>
      </c>
      <c r="I64" s="526" t="s">
        <v>3544</v>
      </c>
    </row>
    <row r="65" spans="1:9" ht="30">
      <c r="A65" s="529">
        <v>54</v>
      </c>
      <c r="B65" s="525" t="s">
        <v>3238</v>
      </c>
      <c r="C65" s="526" t="s">
        <v>3545</v>
      </c>
      <c r="D65" s="526" t="s">
        <v>3546</v>
      </c>
      <c r="E65" s="526" t="s">
        <v>3355</v>
      </c>
      <c r="F65" s="526">
        <v>650</v>
      </c>
      <c r="G65" s="526">
        <v>1875</v>
      </c>
      <c r="H65" s="527" t="s">
        <v>3547</v>
      </c>
      <c r="I65" s="526" t="s">
        <v>3548</v>
      </c>
    </row>
    <row r="66" spans="1:9" ht="30">
      <c r="A66" s="525">
        <v>55</v>
      </c>
      <c r="B66" s="525" t="s">
        <v>3238</v>
      </c>
      <c r="C66" s="526" t="s">
        <v>3549</v>
      </c>
      <c r="D66" s="526" t="s">
        <v>3550</v>
      </c>
      <c r="E66" s="526" t="s">
        <v>3355</v>
      </c>
      <c r="F66" s="526">
        <v>54</v>
      </c>
      <c r="G66" s="526">
        <v>313</v>
      </c>
      <c r="H66" s="527">
        <v>49001006224</v>
      </c>
      <c r="I66" s="526" t="s">
        <v>3551</v>
      </c>
    </row>
    <row r="67" spans="1:9" ht="30">
      <c r="A67" s="525">
        <v>56</v>
      </c>
      <c r="B67" s="525" t="s">
        <v>3238</v>
      </c>
      <c r="C67" s="526" t="s">
        <v>3552</v>
      </c>
      <c r="D67" s="526" t="s">
        <v>3553</v>
      </c>
      <c r="E67" s="526" t="s">
        <v>3355</v>
      </c>
      <c r="F67" s="526">
        <v>100.4</v>
      </c>
      <c r="G67" s="526">
        <v>625</v>
      </c>
      <c r="H67" s="527" t="s">
        <v>3554</v>
      </c>
      <c r="I67" s="526" t="s">
        <v>3555</v>
      </c>
    </row>
    <row r="68" spans="1:9" ht="30">
      <c r="A68" s="529">
        <v>57</v>
      </c>
      <c r="B68" s="525" t="s">
        <v>3238</v>
      </c>
      <c r="C68" s="526" t="s">
        <v>3556</v>
      </c>
      <c r="D68" s="526" t="s">
        <v>3557</v>
      </c>
      <c r="E68" s="526" t="s">
        <v>3378</v>
      </c>
      <c r="F68" s="526">
        <v>60.8</v>
      </c>
      <c r="G68" s="526">
        <v>375</v>
      </c>
      <c r="H68" s="527" t="s">
        <v>3558</v>
      </c>
      <c r="I68" s="526" t="s">
        <v>3559</v>
      </c>
    </row>
    <row r="69" spans="1:9" ht="30">
      <c r="A69" s="525">
        <v>58</v>
      </c>
      <c r="B69" s="525" t="s">
        <v>3238</v>
      </c>
      <c r="C69" s="526" t="s">
        <v>3556</v>
      </c>
      <c r="D69" s="526" t="s">
        <v>3557</v>
      </c>
      <c r="E69" s="526" t="s">
        <v>3381</v>
      </c>
      <c r="F69" s="526">
        <v>60.8</v>
      </c>
      <c r="G69" s="526">
        <v>625</v>
      </c>
      <c r="H69" s="527" t="s">
        <v>3558</v>
      </c>
      <c r="I69" s="526" t="s">
        <v>3559</v>
      </c>
    </row>
    <row r="70" spans="1:9" ht="30">
      <c r="A70" s="525">
        <v>59</v>
      </c>
      <c r="B70" s="525" t="s">
        <v>3238</v>
      </c>
      <c r="C70" s="526" t="s">
        <v>3560</v>
      </c>
      <c r="D70" s="526" t="s">
        <v>3561</v>
      </c>
      <c r="E70" s="526" t="s">
        <v>3355</v>
      </c>
      <c r="F70" s="526">
        <v>121.8</v>
      </c>
      <c r="G70" s="526">
        <v>750</v>
      </c>
      <c r="H70" s="527" t="s">
        <v>3562</v>
      </c>
      <c r="I70" s="526" t="s">
        <v>3563</v>
      </c>
    </row>
    <row r="71" spans="1:9" ht="30">
      <c r="A71" s="529">
        <v>60</v>
      </c>
      <c r="B71" s="525" t="s">
        <v>3238</v>
      </c>
      <c r="C71" s="526" t="s">
        <v>3564</v>
      </c>
      <c r="D71" s="526" t="s">
        <v>3565</v>
      </c>
      <c r="E71" s="526" t="s">
        <v>3355</v>
      </c>
      <c r="F71" s="526">
        <v>136</v>
      </c>
      <c r="G71" s="526">
        <v>525</v>
      </c>
      <c r="H71" s="527">
        <v>38001047179</v>
      </c>
      <c r="I71" s="526" t="s">
        <v>3566</v>
      </c>
    </row>
    <row r="72" spans="1:9" ht="30">
      <c r="A72" s="525">
        <v>61</v>
      </c>
      <c r="B72" s="525" t="s">
        <v>3238</v>
      </c>
      <c r="C72" s="526" t="s">
        <v>3567</v>
      </c>
      <c r="D72" s="526" t="s">
        <v>3568</v>
      </c>
      <c r="E72" s="526" t="s">
        <v>3355</v>
      </c>
      <c r="F72" s="526">
        <v>184</v>
      </c>
      <c r="G72" s="526">
        <v>1800</v>
      </c>
      <c r="H72" s="527" t="s">
        <v>3569</v>
      </c>
      <c r="I72" s="526" t="s">
        <v>3570</v>
      </c>
    </row>
    <row r="73" spans="1:9" ht="30">
      <c r="A73" s="525">
        <v>62</v>
      </c>
      <c r="B73" s="525" t="s">
        <v>3238</v>
      </c>
      <c r="C73" s="526" t="s">
        <v>3571</v>
      </c>
      <c r="D73" s="526" t="s">
        <v>3572</v>
      </c>
      <c r="E73" s="526" t="s">
        <v>3355</v>
      </c>
      <c r="F73" s="526">
        <v>70</v>
      </c>
      <c r="G73" s="526">
        <v>500</v>
      </c>
      <c r="H73" s="527">
        <v>225063123</v>
      </c>
      <c r="I73" s="526" t="s">
        <v>3573</v>
      </c>
    </row>
    <row r="74" spans="1:9" ht="30">
      <c r="A74" s="529">
        <v>63</v>
      </c>
      <c r="B74" s="525" t="s">
        <v>3238</v>
      </c>
      <c r="C74" s="526" t="s">
        <v>3574</v>
      </c>
      <c r="D74" s="526" t="s">
        <v>3575</v>
      </c>
      <c r="E74" s="526" t="s">
        <v>3355</v>
      </c>
      <c r="F74" s="526">
        <v>90</v>
      </c>
      <c r="G74" s="526">
        <v>562.5</v>
      </c>
      <c r="H74" s="527" t="s">
        <v>3576</v>
      </c>
      <c r="I74" s="526" t="s">
        <v>3577</v>
      </c>
    </row>
    <row r="75" spans="1:9" ht="30">
      <c r="A75" s="525">
        <v>64</v>
      </c>
      <c r="B75" s="525" t="s">
        <v>3238</v>
      </c>
      <c r="C75" s="526" t="s">
        <v>3578</v>
      </c>
      <c r="D75" s="526" t="s">
        <v>3579</v>
      </c>
      <c r="E75" s="526" t="s">
        <v>3413</v>
      </c>
      <c r="F75" s="526">
        <v>99</v>
      </c>
      <c r="G75" s="526">
        <v>1000</v>
      </c>
      <c r="H75" s="527">
        <v>55001001060</v>
      </c>
      <c r="I75" s="526" t="s">
        <v>3580</v>
      </c>
    </row>
    <row r="76" spans="1:9" ht="30">
      <c r="A76" s="525">
        <v>65</v>
      </c>
      <c r="B76" s="525" t="s">
        <v>3238</v>
      </c>
      <c r="C76" s="526" t="s">
        <v>3581</v>
      </c>
      <c r="D76" s="526" t="s">
        <v>3582</v>
      </c>
      <c r="E76" s="526" t="s">
        <v>3490</v>
      </c>
      <c r="F76" s="526">
        <v>161.9</v>
      </c>
      <c r="G76" s="526">
        <v>1250</v>
      </c>
      <c r="H76" s="527" t="s">
        <v>3583</v>
      </c>
      <c r="I76" s="526" t="s">
        <v>3584</v>
      </c>
    </row>
    <row r="77" spans="1:9" ht="30">
      <c r="A77" s="529">
        <v>66</v>
      </c>
      <c r="B77" s="525" t="s">
        <v>3238</v>
      </c>
      <c r="C77" s="526" t="s">
        <v>3585</v>
      </c>
      <c r="D77" s="526" t="s">
        <v>3586</v>
      </c>
      <c r="E77" s="526" t="s">
        <v>3458</v>
      </c>
      <c r="F77" s="526">
        <v>94.1</v>
      </c>
      <c r="G77" s="526">
        <v>500</v>
      </c>
      <c r="H77" s="527">
        <v>54001031206</v>
      </c>
      <c r="I77" s="526" t="s">
        <v>3587</v>
      </c>
    </row>
    <row r="78" spans="1:9" ht="30">
      <c r="A78" s="525">
        <v>67</v>
      </c>
      <c r="B78" s="525" t="s">
        <v>3238</v>
      </c>
      <c r="C78" s="526" t="s">
        <v>3585</v>
      </c>
      <c r="D78" s="526" t="s">
        <v>3586</v>
      </c>
      <c r="E78" s="526" t="s">
        <v>3588</v>
      </c>
      <c r="F78" s="526">
        <v>94.1</v>
      </c>
      <c r="G78" s="526">
        <v>625</v>
      </c>
      <c r="H78" s="527">
        <v>54001031206</v>
      </c>
      <c r="I78" s="526" t="s">
        <v>3587</v>
      </c>
    </row>
    <row r="79" spans="1:9" ht="30">
      <c r="A79" s="525">
        <v>68</v>
      </c>
      <c r="B79" s="525" t="s">
        <v>3238</v>
      </c>
      <c r="C79" s="526" t="s">
        <v>3589</v>
      </c>
      <c r="D79" s="526" t="s">
        <v>3590</v>
      </c>
      <c r="E79" s="526" t="s">
        <v>3355</v>
      </c>
      <c r="F79" s="526">
        <v>82.9</v>
      </c>
      <c r="G79" s="526">
        <v>375</v>
      </c>
      <c r="H79" s="527" t="s">
        <v>3591</v>
      </c>
      <c r="I79" s="526" t="s">
        <v>3592</v>
      </c>
    </row>
    <row r="80" spans="1:9" ht="30">
      <c r="A80" s="529">
        <v>69</v>
      </c>
      <c r="B80" s="525" t="s">
        <v>3238</v>
      </c>
      <c r="C80" s="526" t="s">
        <v>3593</v>
      </c>
      <c r="D80" s="526" t="s">
        <v>3594</v>
      </c>
      <c r="E80" s="526" t="s">
        <v>3355</v>
      </c>
      <c r="F80" s="526">
        <v>90</v>
      </c>
      <c r="G80" s="526">
        <v>500</v>
      </c>
      <c r="H80" s="527">
        <v>53001007238</v>
      </c>
      <c r="I80" s="526" t="s">
        <v>3595</v>
      </c>
    </row>
    <row r="81" spans="1:9" ht="45">
      <c r="A81" s="525">
        <v>70</v>
      </c>
      <c r="B81" s="525" t="s">
        <v>3238</v>
      </c>
      <c r="C81" s="526" t="s">
        <v>3596</v>
      </c>
      <c r="D81" s="526" t="s">
        <v>3597</v>
      </c>
      <c r="E81" s="526" t="s">
        <v>3378</v>
      </c>
      <c r="F81" s="526">
        <v>102.03</v>
      </c>
      <c r="G81" s="526">
        <v>1250</v>
      </c>
      <c r="H81" s="527" t="s">
        <v>3598</v>
      </c>
      <c r="I81" s="526" t="s">
        <v>3599</v>
      </c>
    </row>
    <row r="82" spans="1:9" ht="45">
      <c r="A82" s="525">
        <v>71</v>
      </c>
      <c r="B82" s="525" t="s">
        <v>3238</v>
      </c>
      <c r="C82" s="526" t="s">
        <v>3596</v>
      </c>
      <c r="D82" s="526" t="s">
        <v>3600</v>
      </c>
      <c r="E82" s="526" t="s">
        <v>3381</v>
      </c>
      <c r="F82" s="526">
        <v>95.75</v>
      </c>
      <c r="G82" s="526">
        <v>1500</v>
      </c>
      <c r="H82" s="527">
        <v>60003006312</v>
      </c>
      <c r="I82" s="526" t="s">
        <v>3601</v>
      </c>
    </row>
    <row r="83" spans="1:9" ht="15">
      <c r="A83" s="627">
        <v>72</v>
      </c>
      <c r="B83" s="627" t="s">
        <v>3238</v>
      </c>
      <c r="C83" s="627" t="s">
        <v>3602</v>
      </c>
      <c r="D83" s="627" t="s">
        <v>3603</v>
      </c>
      <c r="E83" s="627" t="s">
        <v>3355</v>
      </c>
      <c r="F83" s="627">
        <v>196</v>
      </c>
      <c r="G83" s="526">
        <v>325</v>
      </c>
      <c r="H83" s="527">
        <v>33001014275</v>
      </c>
      <c r="I83" s="526" t="s">
        <v>3604</v>
      </c>
    </row>
    <row r="84" spans="1:9" ht="15">
      <c r="A84" s="629"/>
      <c r="B84" s="629"/>
      <c r="C84" s="629"/>
      <c r="D84" s="629"/>
      <c r="E84" s="629"/>
      <c r="F84" s="629"/>
      <c r="G84" s="526">
        <v>325</v>
      </c>
      <c r="H84" s="527" t="s">
        <v>3605</v>
      </c>
      <c r="I84" s="526" t="s">
        <v>3606</v>
      </c>
    </row>
    <row r="85" spans="1:9" ht="15">
      <c r="A85" s="629"/>
      <c r="B85" s="629"/>
      <c r="C85" s="629"/>
      <c r="D85" s="629"/>
      <c r="E85" s="629"/>
      <c r="F85" s="629"/>
      <c r="G85" s="526">
        <v>325</v>
      </c>
      <c r="H85" s="527">
        <v>33001050106</v>
      </c>
      <c r="I85" s="526" t="s">
        <v>3607</v>
      </c>
    </row>
    <row r="86" spans="1:9" ht="15">
      <c r="A86" s="628"/>
      <c r="B86" s="628"/>
      <c r="C86" s="628"/>
      <c r="D86" s="628"/>
      <c r="E86" s="628"/>
      <c r="F86" s="628"/>
      <c r="G86" s="526">
        <v>325</v>
      </c>
      <c r="H86" s="527" t="s">
        <v>3608</v>
      </c>
      <c r="I86" s="526" t="s">
        <v>3609</v>
      </c>
    </row>
    <row r="87" spans="1:9" ht="30">
      <c r="A87" s="525">
        <v>73</v>
      </c>
      <c r="B87" s="525" t="s">
        <v>3238</v>
      </c>
      <c r="C87" s="526" t="s">
        <v>3610</v>
      </c>
      <c r="D87" s="526" t="s">
        <v>3611</v>
      </c>
      <c r="E87" s="526" t="s">
        <v>3355</v>
      </c>
      <c r="F87" s="526">
        <v>135.69999999999999</v>
      </c>
      <c r="G87" s="526">
        <v>625</v>
      </c>
      <c r="H87" s="527">
        <v>26001002376</v>
      </c>
      <c r="I87" s="526" t="s">
        <v>3612</v>
      </c>
    </row>
    <row r="88" spans="1:9" ht="30">
      <c r="A88" s="525">
        <v>74</v>
      </c>
      <c r="B88" s="525" t="s">
        <v>3238</v>
      </c>
      <c r="C88" s="526" t="s">
        <v>3613</v>
      </c>
      <c r="D88" s="526" t="s">
        <v>3614</v>
      </c>
      <c r="E88" s="526" t="s">
        <v>3355</v>
      </c>
      <c r="F88" s="526">
        <v>90</v>
      </c>
      <c r="G88" s="526">
        <v>437.5</v>
      </c>
      <c r="H88" s="527" t="s">
        <v>3615</v>
      </c>
      <c r="I88" s="526" t="s">
        <v>3616</v>
      </c>
    </row>
    <row r="89" spans="1:9" ht="30">
      <c r="A89" s="627">
        <v>75</v>
      </c>
      <c r="B89" s="627" t="s">
        <v>3238</v>
      </c>
      <c r="C89" s="627" t="s">
        <v>3617</v>
      </c>
      <c r="D89" s="627" t="s">
        <v>3618</v>
      </c>
      <c r="E89" s="627" t="s">
        <v>3355</v>
      </c>
      <c r="F89" s="627">
        <v>140.9</v>
      </c>
      <c r="G89" s="526">
        <v>250</v>
      </c>
      <c r="H89" s="527" t="s">
        <v>3619</v>
      </c>
      <c r="I89" s="526" t="s">
        <v>3620</v>
      </c>
    </row>
    <row r="90" spans="1:9" ht="15">
      <c r="A90" s="628"/>
      <c r="B90" s="628"/>
      <c r="C90" s="628"/>
      <c r="D90" s="628"/>
      <c r="E90" s="628"/>
      <c r="F90" s="628"/>
      <c r="G90" s="526">
        <v>250</v>
      </c>
      <c r="H90" s="527">
        <v>62007000585</v>
      </c>
      <c r="I90" s="526" t="s">
        <v>3621</v>
      </c>
    </row>
    <row r="91" spans="1:9" ht="75">
      <c r="A91" s="525">
        <v>76</v>
      </c>
      <c r="B91" s="525" t="s">
        <v>3238</v>
      </c>
      <c r="C91" s="526" t="s">
        <v>3622</v>
      </c>
      <c r="D91" s="526" t="s">
        <v>3623</v>
      </c>
      <c r="E91" s="526" t="s">
        <v>3355</v>
      </c>
      <c r="F91" s="526">
        <v>106</v>
      </c>
      <c r="G91" s="526">
        <v>800</v>
      </c>
      <c r="H91" s="527" t="s">
        <v>3624</v>
      </c>
      <c r="I91" s="526" t="s">
        <v>3625</v>
      </c>
    </row>
    <row r="92" spans="1:9" ht="30">
      <c r="A92" s="525">
        <v>77</v>
      </c>
      <c r="B92" s="525" t="s">
        <v>3238</v>
      </c>
      <c r="C92" s="526" t="s">
        <v>3626</v>
      </c>
      <c r="D92" s="526" t="s">
        <v>3627</v>
      </c>
      <c r="E92" s="526" t="s">
        <v>3355</v>
      </c>
      <c r="F92" s="526">
        <v>61</v>
      </c>
      <c r="G92" s="526">
        <v>1000</v>
      </c>
      <c r="H92" s="527" t="s">
        <v>3628</v>
      </c>
      <c r="I92" s="526" t="s">
        <v>3629</v>
      </c>
    </row>
    <row r="93" spans="1:9" ht="15">
      <c r="A93" s="525">
        <v>78</v>
      </c>
      <c r="B93" s="525" t="s">
        <v>3238</v>
      </c>
      <c r="C93" s="526" t="s">
        <v>3630</v>
      </c>
      <c r="D93" s="526" t="s">
        <v>3631</v>
      </c>
      <c r="E93" s="526" t="s">
        <v>3355</v>
      </c>
      <c r="F93" s="526">
        <v>95</v>
      </c>
      <c r="G93" s="526">
        <v>550</v>
      </c>
      <c r="H93" s="527" t="s">
        <v>3632</v>
      </c>
      <c r="I93" s="526" t="s">
        <v>3633</v>
      </c>
    </row>
    <row r="94" spans="1:9" ht="30">
      <c r="A94" s="525">
        <v>79</v>
      </c>
      <c r="B94" s="525" t="s">
        <v>3238</v>
      </c>
      <c r="C94" s="526" t="s">
        <v>3634</v>
      </c>
      <c r="D94" s="526" t="s">
        <v>3635</v>
      </c>
      <c r="E94" s="526" t="s">
        <v>3355</v>
      </c>
      <c r="F94" s="526">
        <v>237.3</v>
      </c>
      <c r="G94" s="526">
        <v>3597.63</v>
      </c>
      <c r="H94" s="527" t="s">
        <v>3636</v>
      </c>
      <c r="I94" s="526" t="s">
        <v>3637</v>
      </c>
    </row>
    <row r="95" spans="1:9" ht="30">
      <c r="A95" s="525">
        <v>80</v>
      </c>
      <c r="B95" s="525" t="s">
        <v>3238</v>
      </c>
      <c r="C95" s="526" t="s">
        <v>3634</v>
      </c>
      <c r="D95" s="526" t="s">
        <v>3635</v>
      </c>
      <c r="E95" s="526" t="s">
        <v>3381</v>
      </c>
      <c r="F95" s="526">
        <v>262.2</v>
      </c>
      <c r="G95" s="526">
        <v>2000</v>
      </c>
      <c r="H95" s="527" t="s">
        <v>3636</v>
      </c>
      <c r="I95" s="526" t="s">
        <v>3637</v>
      </c>
    </row>
    <row r="96" spans="1:9" ht="30">
      <c r="A96" s="525">
        <v>81</v>
      </c>
      <c r="B96" s="525" t="s">
        <v>3238</v>
      </c>
      <c r="C96" s="526" t="s">
        <v>3638</v>
      </c>
      <c r="D96" s="526" t="s">
        <v>3639</v>
      </c>
      <c r="E96" s="526" t="s">
        <v>3355</v>
      </c>
      <c r="F96" s="526">
        <v>110</v>
      </c>
      <c r="G96" s="526">
        <v>737.5</v>
      </c>
      <c r="H96" s="527" t="s">
        <v>3640</v>
      </c>
      <c r="I96" s="526" t="s">
        <v>3641</v>
      </c>
    </row>
    <row r="97" spans="1:9" ht="30">
      <c r="A97" s="525">
        <v>82</v>
      </c>
      <c r="B97" s="525" t="s">
        <v>3238</v>
      </c>
      <c r="C97" s="526" t="s">
        <v>3642</v>
      </c>
      <c r="D97" s="526" t="s">
        <v>3643</v>
      </c>
      <c r="E97" s="526" t="s">
        <v>3413</v>
      </c>
      <c r="F97" s="526">
        <v>46</v>
      </c>
      <c r="G97" s="526">
        <v>500</v>
      </c>
      <c r="H97" s="527" t="s">
        <v>3644</v>
      </c>
      <c r="I97" s="526" t="s">
        <v>3645</v>
      </c>
    </row>
    <row r="98" spans="1:9" ht="30">
      <c r="A98" s="525">
        <v>83</v>
      </c>
      <c r="B98" s="525" t="s">
        <v>3238</v>
      </c>
      <c r="C98" s="526" t="s">
        <v>3642</v>
      </c>
      <c r="D98" s="526" t="s">
        <v>3643</v>
      </c>
      <c r="E98" s="526" t="s">
        <v>3413</v>
      </c>
      <c r="F98" s="526">
        <v>46</v>
      </c>
      <c r="G98" s="526">
        <v>625</v>
      </c>
      <c r="H98" s="527" t="s">
        <v>3644</v>
      </c>
      <c r="I98" s="526" t="s">
        <v>3645</v>
      </c>
    </row>
    <row r="99" spans="1:9" ht="30">
      <c r="A99" s="525">
        <v>84</v>
      </c>
      <c r="B99" s="525" t="s">
        <v>3238</v>
      </c>
      <c r="C99" s="526" t="s">
        <v>3646</v>
      </c>
      <c r="D99" s="526" t="s">
        <v>3647</v>
      </c>
      <c r="E99" s="526" t="s">
        <v>3413</v>
      </c>
      <c r="F99" s="526">
        <v>219</v>
      </c>
      <c r="G99" s="526">
        <v>800</v>
      </c>
      <c r="H99" s="527">
        <v>42001010057</v>
      </c>
      <c r="I99" s="526" t="s">
        <v>3648</v>
      </c>
    </row>
    <row r="100" spans="1:9" ht="30">
      <c r="A100" s="525">
        <v>85</v>
      </c>
      <c r="B100" s="525" t="s">
        <v>3238</v>
      </c>
      <c r="C100" s="526" t="s">
        <v>3649</v>
      </c>
      <c r="D100" s="526" t="s">
        <v>3650</v>
      </c>
      <c r="E100" s="526" t="s">
        <v>3413</v>
      </c>
      <c r="F100" s="526">
        <v>137</v>
      </c>
      <c r="G100" s="526">
        <v>1187.5</v>
      </c>
      <c r="H100" s="527" t="s">
        <v>3651</v>
      </c>
      <c r="I100" s="526" t="s">
        <v>3652</v>
      </c>
    </row>
    <row r="101" spans="1:9" ht="30">
      <c r="A101" s="525">
        <v>86</v>
      </c>
      <c r="B101" s="525" t="s">
        <v>3238</v>
      </c>
      <c r="C101" s="526" t="s">
        <v>3653</v>
      </c>
      <c r="D101" s="526" t="s">
        <v>3654</v>
      </c>
      <c r="E101" s="526" t="s">
        <v>3355</v>
      </c>
      <c r="F101" s="526">
        <v>107</v>
      </c>
      <c r="G101" s="526">
        <v>1000</v>
      </c>
      <c r="H101" s="527">
        <v>62005023736</v>
      </c>
      <c r="I101" s="526" t="s">
        <v>3655</v>
      </c>
    </row>
    <row r="102" spans="1:9" ht="45">
      <c r="A102" s="525">
        <v>87</v>
      </c>
      <c r="B102" s="525" t="s">
        <v>3238</v>
      </c>
      <c r="C102" s="526" t="s">
        <v>3656</v>
      </c>
      <c r="D102" s="526" t="s">
        <v>3657</v>
      </c>
      <c r="E102" s="526" t="s">
        <v>3355</v>
      </c>
      <c r="F102" s="526">
        <v>280.8</v>
      </c>
      <c r="G102" s="526">
        <v>2000</v>
      </c>
      <c r="H102" s="527" t="s">
        <v>3658</v>
      </c>
      <c r="I102" s="526" t="s">
        <v>3659</v>
      </c>
    </row>
    <row r="103" spans="1:9" ht="30" customHeight="1">
      <c r="A103" s="525">
        <v>88</v>
      </c>
      <c r="B103" s="525" t="s">
        <v>3238</v>
      </c>
      <c r="C103" s="526" t="s">
        <v>3660</v>
      </c>
      <c r="D103" s="526" t="s">
        <v>3661</v>
      </c>
      <c r="E103" s="526" t="s">
        <v>3355</v>
      </c>
      <c r="F103" s="526">
        <v>161</v>
      </c>
      <c r="G103" s="526">
        <v>690</v>
      </c>
      <c r="H103" s="527">
        <v>61008000273</v>
      </c>
      <c r="I103" s="526" t="s">
        <v>3662</v>
      </c>
    </row>
    <row r="104" spans="1:9" ht="30" customHeight="1">
      <c r="A104" s="525">
        <v>89</v>
      </c>
      <c r="B104" s="525" t="s">
        <v>3238</v>
      </c>
      <c r="C104" s="526" t="s">
        <v>3663</v>
      </c>
      <c r="D104" s="526" t="s">
        <v>3664</v>
      </c>
      <c r="E104" s="526" t="s">
        <v>3665</v>
      </c>
      <c r="F104" s="526">
        <v>91</v>
      </c>
      <c r="G104" s="526">
        <v>1250</v>
      </c>
      <c r="H104" s="527" t="s">
        <v>3666</v>
      </c>
      <c r="I104" s="526" t="s">
        <v>3667</v>
      </c>
    </row>
    <row r="105" spans="1:9" ht="45">
      <c r="A105" s="525">
        <v>90</v>
      </c>
      <c r="B105" s="525" t="s">
        <v>3238</v>
      </c>
      <c r="C105" s="526" t="s">
        <v>3663</v>
      </c>
      <c r="D105" s="526" t="s">
        <v>3664</v>
      </c>
      <c r="E105" s="526" t="s">
        <v>3419</v>
      </c>
      <c r="F105" s="526">
        <v>91</v>
      </c>
      <c r="G105" s="526">
        <v>1500</v>
      </c>
      <c r="H105" s="527" t="s">
        <v>3666</v>
      </c>
      <c r="I105" s="526" t="s">
        <v>3667</v>
      </c>
    </row>
    <row r="106" spans="1:9" ht="30">
      <c r="A106" s="525">
        <v>91</v>
      </c>
      <c r="B106" s="525" t="s">
        <v>3238</v>
      </c>
      <c r="C106" s="526" t="s">
        <v>3668</v>
      </c>
      <c r="D106" s="526" t="s">
        <v>3669</v>
      </c>
      <c r="E106" s="526" t="s">
        <v>3355</v>
      </c>
      <c r="F106" s="526">
        <v>120</v>
      </c>
      <c r="G106" s="526">
        <v>875</v>
      </c>
      <c r="H106" s="527" t="s">
        <v>3670</v>
      </c>
      <c r="I106" s="526" t="s">
        <v>3671</v>
      </c>
    </row>
    <row r="107" spans="1:9" ht="30">
      <c r="A107" s="525">
        <v>92</v>
      </c>
      <c r="B107" s="525" t="s">
        <v>3238</v>
      </c>
      <c r="C107" s="526" t="s">
        <v>3672</v>
      </c>
      <c r="D107" s="526" t="s">
        <v>3673</v>
      </c>
      <c r="E107" s="526" t="s">
        <v>3355</v>
      </c>
      <c r="F107" s="526">
        <v>76.36</v>
      </c>
      <c r="G107" s="526">
        <v>1079.29</v>
      </c>
      <c r="H107" s="527" t="s">
        <v>3674</v>
      </c>
      <c r="I107" s="526" t="s">
        <v>3675</v>
      </c>
    </row>
    <row r="108" spans="1:9" ht="30">
      <c r="A108" s="525">
        <v>93</v>
      </c>
      <c r="B108" s="525" t="s">
        <v>3238</v>
      </c>
      <c r="C108" s="526" t="s">
        <v>3676</v>
      </c>
      <c r="D108" s="526" t="s">
        <v>3677</v>
      </c>
      <c r="E108" s="526" t="s">
        <v>3355</v>
      </c>
      <c r="F108" s="526">
        <v>112.5</v>
      </c>
      <c r="G108" s="526">
        <v>625</v>
      </c>
      <c r="H108" s="527">
        <v>61002004053</v>
      </c>
      <c r="I108" s="526" t="s">
        <v>3678</v>
      </c>
    </row>
    <row r="109" spans="1:9" ht="30" customHeight="1">
      <c r="A109" s="525">
        <v>94</v>
      </c>
      <c r="B109" s="525" t="s">
        <v>3238</v>
      </c>
      <c r="C109" s="526" t="s">
        <v>3679</v>
      </c>
      <c r="D109" s="526" t="s">
        <v>3680</v>
      </c>
      <c r="E109" s="526" t="s">
        <v>3350</v>
      </c>
      <c r="F109" s="526">
        <v>50</v>
      </c>
      <c r="G109" s="526">
        <v>250</v>
      </c>
      <c r="H109" s="532">
        <v>18001023392</v>
      </c>
      <c r="I109" s="526" t="s">
        <v>3681</v>
      </c>
    </row>
    <row r="110" spans="1:9" ht="30" customHeight="1">
      <c r="A110" s="525">
        <v>95</v>
      </c>
      <c r="B110" s="525" t="s">
        <v>3238</v>
      </c>
      <c r="C110" s="526" t="s">
        <v>3682</v>
      </c>
      <c r="D110" s="526" t="s">
        <v>3683</v>
      </c>
      <c r="E110" s="526" t="s">
        <v>3350</v>
      </c>
      <c r="F110" s="526">
        <v>40</v>
      </c>
      <c r="G110" s="526">
        <v>250</v>
      </c>
      <c r="H110" s="532">
        <v>18001006904</v>
      </c>
      <c r="I110" s="526" t="s">
        <v>3684</v>
      </c>
    </row>
    <row r="111" spans="1:9" ht="30" customHeight="1">
      <c r="A111" s="525">
        <v>96</v>
      </c>
      <c r="B111" s="525" t="s">
        <v>3238</v>
      </c>
      <c r="C111" s="526" t="s">
        <v>3685</v>
      </c>
      <c r="D111" s="526" t="s">
        <v>3686</v>
      </c>
      <c r="E111" s="526" t="s">
        <v>3350</v>
      </c>
      <c r="F111" s="526">
        <v>100</v>
      </c>
      <c r="G111" s="526">
        <v>250</v>
      </c>
      <c r="H111" s="532">
        <v>18001004537</v>
      </c>
      <c r="I111" s="526" t="s">
        <v>3687</v>
      </c>
    </row>
    <row r="112" spans="1:9" ht="30" customHeight="1">
      <c r="A112" s="525">
        <v>97</v>
      </c>
      <c r="B112" s="525" t="s">
        <v>3238</v>
      </c>
      <c r="C112" s="526" t="s">
        <v>3688</v>
      </c>
      <c r="D112" s="526" t="s">
        <v>3689</v>
      </c>
      <c r="E112" s="526" t="s">
        <v>3350</v>
      </c>
      <c r="F112" s="526">
        <v>62</v>
      </c>
      <c r="G112" s="526">
        <v>500</v>
      </c>
      <c r="H112" s="532">
        <v>18001009660</v>
      </c>
      <c r="I112" s="526" t="s">
        <v>3690</v>
      </c>
    </row>
    <row r="113" spans="1:9" ht="30" customHeight="1">
      <c r="A113" s="525">
        <v>98</v>
      </c>
      <c r="B113" s="525" t="s">
        <v>3238</v>
      </c>
      <c r="C113" s="526" t="s">
        <v>3691</v>
      </c>
      <c r="D113" s="526" t="s">
        <v>3692</v>
      </c>
      <c r="E113" s="526" t="s">
        <v>3350</v>
      </c>
      <c r="F113" s="526">
        <v>80</v>
      </c>
      <c r="G113" s="526">
        <v>250</v>
      </c>
      <c r="H113" s="532">
        <v>18001011780</v>
      </c>
      <c r="I113" s="526" t="s">
        <v>3693</v>
      </c>
    </row>
    <row r="114" spans="1:9" ht="30" customHeight="1">
      <c r="A114" s="525">
        <v>99</v>
      </c>
      <c r="B114" s="525" t="s">
        <v>3238</v>
      </c>
      <c r="C114" s="526" t="s">
        <v>3694</v>
      </c>
      <c r="D114" s="526" t="s">
        <v>3695</v>
      </c>
      <c r="E114" s="526" t="s">
        <v>3350</v>
      </c>
      <c r="F114" s="526">
        <v>40</v>
      </c>
      <c r="G114" s="526">
        <v>250</v>
      </c>
      <c r="H114" s="532">
        <v>18001046583</v>
      </c>
      <c r="I114" s="526" t="s">
        <v>3696</v>
      </c>
    </row>
    <row r="115" spans="1:9" ht="30" customHeight="1">
      <c r="A115" s="525">
        <v>100</v>
      </c>
      <c r="B115" s="525" t="s">
        <v>3238</v>
      </c>
      <c r="C115" s="526" t="s">
        <v>3697</v>
      </c>
      <c r="D115" s="526" t="s">
        <v>3698</v>
      </c>
      <c r="E115" s="526" t="s">
        <v>3350</v>
      </c>
      <c r="F115" s="526">
        <v>76</v>
      </c>
      <c r="G115" s="526">
        <v>375</v>
      </c>
      <c r="H115" s="532" t="s">
        <v>3699</v>
      </c>
      <c r="I115" s="526" t="s">
        <v>3700</v>
      </c>
    </row>
    <row r="116" spans="1:9" ht="30" customHeight="1">
      <c r="A116" s="525">
        <v>101</v>
      </c>
      <c r="B116" s="525" t="s">
        <v>3238</v>
      </c>
      <c r="C116" s="526" t="s">
        <v>3701</v>
      </c>
      <c r="D116" s="526" t="s">
        <v>3702</v>
      </c>
      <c r="E116" s="526" t="s">
        <v>3350</v>
      </c>
      <c r="F116" s="526">
        <v>85</v>
      </c>
      <c r="G116" s="526">
        <v>375</v>
      </c>
      <c r="H116" s="532">
        <v>19001028095</v>
      </c>
      <c r="I116" s="526" t="s">
        <v>3703</v>
      </c>
    </row>
    <row r="117" spans="1:9" ht="30" customHeight="1">
      <c r="A117" s="525">
        <v>102</v>
      </c>
      <c r="B117" s="525" t="s">
        <v>3238</v>
      </c>
      <c r="C117" s="526" t="s">
        <v>3704</v>
      </c>
      <c r="D117" s="526" t="s">
        <v>3705</v>
      </c>
      <c r="E117" s="526" t="s">
        <v>3350</v>
      </c>
      <c r="F117" s="526">
        <v>60</v>
      </c>
      <c r="G117" s="526">
        <v>375</v>
      </c>
      <c r="H117" s="532">
        <v>19001013541</v>
      </c>
      <c r="I117" s="526" t="s">
        <v>3706</v>
      </c>
    </row>
    <row r="118" spans="1:9" ht="30" customHeight="1">
      <c r="A118" s="525">
        <v>103</v>
      </c>
      <c r="B118" s="525" t="s">
        <v>3238</v>
      </c>
      <c r="C118" s="526" t="s">
        <v>3707</v>
      </c>
      <c r="D118" s="526" t="s">
        <v>3708</v>
      </c>
      <c r="E118" s="526" t="s">
        <v>3350</v>
      </c>
      <c r="F118" s="526">
        <v>72</v>
      </c>
      <c r="G118" s="526">
        <v>375</v>
      </c>
      <c r="H118" s="532">
        <v>19001088584</v>
      </c>
      <c r="I118" s="526" t="s">
        <v>3709</v>
      </c>
    </row>
    <row r="119" spans="1:9" ht="30" customHeight="1">
      <c r="A119" s="525">
        <v>104</v>
      </c>
      <c r="B119" s="525" t="s">
        <v>3238</v>
      </c>
      <c r="C119" s="526" t="s">
        <v>3710</v>
      </c>
      <c r="D119" s="526" t="s">
        <v>3711</v>
      </c>
      <c r="E119" s="526" t="s">
        <v>3350</v>
      </c>
      <c r="F119" s="526">
        <v>70</v>
      </c>
      <c r="G119" s="526">
        <v>875</v>
      </c>
      <c r="H119" s="532">
        <v>19001081441</v>
      </c>
      <c r="I119" s="526" t="s">
        <v>3712</v>
      </c>
    </row>
    <row r="120" spans="1:9" ht="30" customHeight="1">
      <c r="A120" s="525">
        <v>105</v>
      </c>
      <c r="B120" s="525" t="s">
        <v>3238</v>
      </c>
      <c r="C120" s="526" t="s">
        <v>3713</v>
      </c>
      <c r="D120" s="526" t="s">
        <v>3714</v>
      </c>
      <c r="E120" s="526" t="s">
        <v>3350</v>
      </c>
      <c r="F120" s="526">
        <v>80</v>
      </c>
      <c r="G120" s="526">
        <v>375</v>
      </c>
      <c r="H120" s="532">
        <v>19001063814</v>
      </c>
      <c r="I120" s="526" t="s">
        <v>3715</v>
      </c>
    </row>
    <row r="121" spans="1:9" ht="30" customHeight="1">
      <c r="A121" s="525">
        <v>106</v>
      </c>
      <c r="B121" s="525" t="s">
        <v>3238</v>
      </c>
      <c r="C121" s="526" t="s">
        <v>3716</v>
      </c>
      <c r="D121" s="526" t="s">
        <v>3717</v>
      </c>
      <c r="E121" s="526" t="s">
        <v>3350</v>
      </c>
      <c r="F121" s="526">
        <v>60</v>
      </c>
      <c r="G121" s="526">
        <v>625</v>
      </c>
      <c r="H121" s="532">
        <v>19001070645</v>
      </c>
      <c r="I121" s="526" t="s">
        <v>3718</v>
      </c>
    </row>
    <row r="122" spans="1:9" ht="30" customHeight="1">
      <c r="A122" s="525">
        <v>107</v>
      </c>
      <c r="B122" s="525" t="s">
        <v>3238</v>
      </c>
      <c r="C122" s="526" t="s">
        <v>3719</v>
      </c>
      <c r="D122" s="526" t="s">
        <v>3720</v>
      </c>
      <c r="E122" s="526" t="s">
        <v>3350</v>
      </c>
      <c r="F122" s="526">
        <v>63</v>
      </c>
      <c r="G122" s="526">
        <v>875</v>
      </c>
      <c r="H122" s="532" t="s">
        <v>3721</v>
      </c>
      <c r="I122" s="526" t="s">
        <v>3722</v>
      </c>
    </row>
    <row r="123" spans="1:9" ht="30" customHeight="1">
      <c r="A123" s="525">
        <v>108</v>
      </c>
      <c r="B123" s="525" t="s">
        <v>3238</v>
      </c>
      <c r="C123" s="526" t="s">
        <v>3723</v>
      </c>
      <c r="D123" s="526" t="s">
        <v>3724</v>
      </c>
      <c r="E123" s="526" t="s">
        <v>3350</v>
      </c>
      <c r="F123" s="526">
        <v>72</v>
      </c>
      <c r="G123" s="526">
        <v>375</v>
      </c>
      <c r="H123" s="532" t="s">
        <v>3725</v>
      </c>
      <c r="I123" s="526" t="s">
        <v>3726</v>
      </c>
    </row>
    <row r="124" spans="1:9" ht="30" customHeight="1">
      <c r="A124" s="525">
        <v>109</v>
      </c>
      <c r="B124" s="525" t="s">
        <v>3238</v>
      </c>
      <c r="C124" s="526" t="s">
        <v>3727</v>
      </c>
      <c r="D124" s="526" t="s">
        <v>3728</v>
      </c>
      <c r="E124" s="526" t="s">
        <v>3350</v>
      </c>
      <c r="F124" s="526">
        <v>85</v>
      </c>
      <c r="G124" s="526">
        <v>375</v>
      </c>
      <c r="H124" s="532" t="s">
        <v>3729</v>
      </c>
      <c r="I124" s="526" t="s">
        <v>3730</v>
      </c>
    </row>
    <row r="125" spans="1:9" ht="30" customHeight="1">
      <c r="A125" s="525">
        <v>110</v>
      </c>
      <c r="B125" s="525" t="s">
        <v>3238</v>
      </c>
      <c r="C125" s="526" t="s">
        <v>3731</v>
      </c>
      <c r="D125" s="526" t="s">
        <v>3732</v>
      </c>
      <c r="E125" s="526" t="s">
        <v>3350</v>
      </c>
      <c r="F125" s="526">
        <v>70</v>
      </c>
      <c r="G125" s="526">
        <v>375</v>
      </c>
      <c r="H125" s="532" t="s">
        <v>3733</v>
      </c>
      <c r="I125" s="526" t="s">
        <v>3734</v>
      </c>
    </row>
    <row r="126" spans="1:9" ht="30" customHeight="1">
      <c r="A126" s="525">
        <v>111</v>
      </c>
      <c r="B126" s="525" t="s">
        <v>3238</v>
      </c>
      <c r="C126" s="526" t="s">
        <v>3735</v>
      </c>
      <c r="D126" s="526" t="s">
        <v>3736</v>
      </c>
      <c r="E126" s="526" t="s">
        <v>3350</v>
      </c>
      <c r="F126" s="526">
        <v>50</v>
      </c>
      <c r="G126" s="526">
        <v>375</v>
      </c>
      <c r="H126" s="532" t="s">
        <v>3737</v>
      </c>
      <c r="I126" s="526" t="s">
        <v>3738</v>
      </c>
    </row>
    <row r="127" spans="1:9" ht="30" customHeight="1">
      <c r="A127" s="525">
        <v>112</v>
      </c>
      <c r="B127" s="525" t="s">
        <v>3238</v>
      </c>
      <c r="C127" s="526" t="s">
        <v>3739</v>
      </c>
      <c r="D127" s="526" t="s">
        <v>3740</v>
      </c>
      <c r="E127" s="526" t="s">
        <v>3350</v>
      </c>
      <c r="F127" s="526">
        <v>70</v>
      </c>
      <c r="G127" s="526">
        <v>375</v>
      </c>
      <c r="H127" s="532" t="s">
        <v>3741</v>
      </c>
      <c r="I127" s="526" t="s">
        <v>3742</v>
      </c>
    </row>
    <row r="128" spans="1:9" ht="30" customHeight="1">
      <c r="A128" s="525">
        <v>113</v>
      </c>
      <c r="B128" s="525" t="s">
        <v>3238</v>
      </c>
      <c r="C128" s="526" t="s">
        <v>3743</v>
      </c>
      <c r="D128" s="526" t="s">
        <v>3744</v>
      </c>
      <c r="E128" s="526" t="s">
        <v>3350</v>
      </c>
      <c r="F128" s="526">
        <v>73</v>
      </c>
      <c r="G128" s="526">
        <v>375</v>
      </c>
      <c r="H128" s="532" t="s">
        <v>3745</v>
      </c>
      <c r="I128" s="526" t="s">
        <v>3746</v>
      </c>
    </row>
    <row r="129" spans="1:9" ht="30" customHeight="1">
      <c r="A129" s="525">
        <v>114</v>
      </c>
      <c r="B129" s="525" t="s">
        <v>3238</v>
      </c>
      <c r="C129" s="526" t="s">
        <v>3747</v>
      </c>
      <c r="D129" s="526" t="s">
        <v>3748</v>
      </c>
      <c r="E129" s="526" t="s">
        <v>3350</v>
      </c>
      <c r="F129" s="526">
        <v>75</v>
      </c>
      <c r="G129" s="526">
        <v>375</v>
      </c>
      <c r="H129" s="532" t="s">
        <v>3749</v>
      </c>
      <c r="I129" s="526" t="s">
        <v>3750</v>
      </c>
    </row>
    <row r="130" spans="1:9" ht="30" customHeight="1">
      <c r="A130" s="525">
        <v>115</v>
      </c>
      <c r="B130" s="525" t="s">
        <v>3238</v>
      </c>
      <c r="C130" s="526" t="s">
        <v>3751</v>
      </c>
      <c r="D130" s="526" t="s">
        <v>3752</v>
      </c>
      <c r="E130" s="526" t="s">
        <v>3350</v>
      </c>
      <c r="F130" s="526">
        <v>70</v>
      </c>
      <c r="G130" s="526">
        <v>375</v>
      </c>
      <c r="H130" s="532" t="s">
        <v>3753</v>
      </c>
      <c r="I130" s="526" t="s">
        <v>3754</v>
      </c>
    </row>
    <row r="131" spans="1:9" ht="30" customHeight="1">
      <c r="A131" s="525">
        <v>116</v>
      </c>
      <c r="B131" s="525" t="s">
        <v>3238</v>
      </c>
      <c r="C131" s="526" t="s">
        <v>3755</v>
      </c>
      <c r="D131" s="526" t="s">
        <v>3756</v>
      </c>
      <c r="E131" s="526" t="s">
        <v>3350</v>
      </c>
      <c r="F131" s="526">
        <v>70</v>
      </c>
      <c r="G131" s="526">
        <v>375</v>
      </c>
      <c r="H131" s="532" t="s">
        <v>3757</v>
      </c>
      <c r="I131" s="526" t="s">
        <v>3758</v>
      </c>
    </row>
    <row r="132" spans="1:9" ht="30" customHeight="1">
      <c r="A132" s="525">
        <v>117</v>
      </c>
      <c r="B132" s="525" t="s">
        <v>3238</v>
      </c>
      <c r="C132" s="526" t="s">
        <v>3759</v>
      </c>
      <c r="D132" s="526" t="s">
        <v>3760</v>
      </c>
      <c r="E132" s="526" t="s">
        <v>3350</v>
      </c>
      <c r="F132" s="526">
        <v>55</v>
      </c>
      <c r="G132" s="526">
        <v>375</v>
      </c>
      <c r="H132" s="532" t="s">
        <v>3761</v>
      </c>
      <c r="I132" s="526" t="s">
        <v>3762</v>
      </c>
    </row>
    <row r="133" spans="1:9" ht="30" customHeight="1">
      <c r="A133" s="525">
        <v>118</v>
      </c>
      <c r="B133" s="525" t="s">
        <v>3238</v>
      </c>
      <c r="C133" s="526" t="s">
        <v>3763</v>
      </c>
      <c r="D133" s="526" t="s">
        <v>3764</v>
      </c>
      <c r="E133" s="526" t="s">
        <v>3350</v>
      </c>
      <c r="F133" s="526">
        <v>60</v>
      </c>
      <c r="G133" s="526">
        <v>375</v>
      </c>
      <c r="H133" s="532" t="s">
        <v>3765</v>
      </c>
      <c r="I133" s="526" t="s">
        <v>3766</v>
      </c>
    </row>
    <row r="134" spans="1:9" ht="30" customHeight="1">
      <c r="A134" s="525">
        <v>119</v>
      </c>
      <c r="B134" s="525" t="s">
        <v>3238</v>
      </c>
      <c r="C134" s="526" t="s">
        <v>3743</v>
      </c>
      <c r="D134" s="526" t="s">
        <v>3767</v>
      </c>
      <c r="E134" s="526" t="s">
        <v>3350</v>
      </c>
      <c r="F134" s="526">
        <v>80</v>
      </c>
      <c r="G134" s="526">
        <v>375</v>
      </c>
      <c r="H134" s="532" t="s">
        <v>3768</v>
      </c>
      <c r="I134" s="526" t="s">
        <v>3769</v>
      </c>
    </row>
    <row r="135" spans="1:9" ht="30" customHeight="1">
      <c r="A135" s="525">
        <v>120</v>
      </c>
      <c r="B135" s="525" t="s">
        <v>3238</v>
      </c>
      <c r="C135" s="526" t="s">
        <v>3770</v>
      </c>
      <c r="D135" s="526" t="s">
        <v>3771</v>
      </c>
      <c r="E135" s="526" t="s">
        <v>3350</v>
      </c>
      <c r="F135" s="526">
        <v>60</v>
      </c>
      <c r="G135" s="526">
        <v>375</v>
      </c>
      <c r="H135" s="532" t="s">
        <v>3772</v>
      </c>
      <c r="I135" s="526" t="s">
        <v>3773</v>
      </c>
    </row>
    <row r="136" spans="1:9" ht="30" customHeight="1">
      <c r="A136" s="525">
        <v>121</v>
      </c>
      <c r="B136" s="525" t="s">
        <v>3238</v>
      </c>
      <c r="C136" s="526" t="s">
        <v>3774</v>
      </c>
      <c r="D136" s="526" t="s">
        <v>3775</v>
      </c>
      <c r="E136" s="526" t="s">
        <v>3350</v>
      </c>
      <c r="F136" s="526">
        <v>80</v>
      </c>
      <c r="G136" s="526">
        <v>375</v>
      </c>
      <c r="H136" s="532" t="s">
        <v>3776</v>
      </c>
      <c r="I136" s="526" t="s">
        <v>3777</v>
      </c>
    </row>
    <row r="137" spans="1:9" ht="30" customHeight="1">
      <c r="A137" s="525">
        <v>122</v>
      </c>
      <c r="B137" s="525" t="s">
        <v>3238</v>
      </c>
      <c r="C137" s="526" t="s">
        <v>3778</v>
      </c>
      <c r="D137" s="526" t="s">
        <v>3779</v>
      </c>
      <c r="E137" s="526" t="s">
        <v>3350</v>
      </c>
      <c r="F137" s="526">
        <v>58</v>
      </c>
      <c r="G137" s="526">
        <v>375</v>
      </c>
      <c r="H137" s="532" t="s">
        <v>3780</v>
      </c>
      <c r="I137" s="526" t="s">
        <v>3781</v>
      </c>
    </row>
    <row r="138" spans="1:9" ht="30" customHeight="1">
      <c r="A138" s="525">
        <v>123</v>
      </c>
      <c r="B138" s="525" t="s">
        <v>3238</v>
      </c>
      <c r="C138" s="526" t="s">
        <v>3782</v>
      </c>
      <c r="D138" s="526" t="s">
        <v>3783</v>
      </c>
      <c r="E138" s="526" t="s">
        <v>3350</v>
      </c>
      <c r="F138" s="526">
        <v>65</v>
      </c>
      <c r="G138" s="526">
        <v>375</v>
      </c>
      <c r="H138" s="532" t="s">
        <v>3784</v>
      </c>
      <c r="I138" s="526" t="s">
        <v>3785</v>
      </c>
    </row>
    <row r="139" spans="1:9" ht="30" customHeight="1">
      <c r="A139" s="525">
        <v>124</v>
      </c>
      <c r="B139" s="525" t="s">
        <v>3238</v>
      </c>
      <c r="C139" s="526" t="s">
        <v>3786</v>
      </c>
      <c r="D139" s="526" t="s">
        <v>3787</v>
      </c>
      <c r="E139" s="526" t="s">
        <v>3350</v>
      </c>
      <c r="F139" s="526">
        <v>75</v>
      </c>
      <c r="G139" s="526">
        <v>375</v>
      </c>
      <c r="H139" s="532" t="s">
        <v>3788</v>
      </c>
      <c r="I139" s="526" t="s">
        <v>3789</v>
      </c>
    </row>
    <row r="140" spans="1:9" ht="30" customHeight="1">
      <c r="A140" s="525">
        <v>125</v>
      </c>
      <c r="B140" s="525" t="s">
        <v>3238</v>
      </c>
      <c r="C140" s="526" t="s">
        <v>3790</v>
      </c>
      <c r="D140" s="526" t="s">
        <v>3791</v>
      </c>
      <c r="E140" s="526" t="s">
        <v>3350</v>
      </c>
      <c r="F140" s="526">
        <v>56</v>
      </c>
      <c r="G140" s="526">
        <v>375</v>
      </c>
      <c r="H140" s="532" t="s">
        <v>3792</v>
      </c>
      <c r="I140" s="526" t="s">
        <v>3793</v>
      </c>
    </row>
    <row r="141" spans="1:9" ht="30" customHeight="1">
      <c r="A141" s="525">
        <v>126</v>
      </c>
      <c r="B141" s="525" t="s">
        <v>3238</v>
      </c>
      <c r="C141" s="526" t="s">
        <v>3794</v>
      </c>
      <c r="D141" s="526" t="s">
        <v>3795</v>
      </c>
      <c r="E141" s="526" t="s">
        <v>3350</v>
      </c>
      <c r="F141" s="526">
        <v>70</v>
      </c>
      <c r="G141" s="526">
        <v>375</v>
      </c>
      <c r="H141" s="532" t="s">
        <v>3796</v>
      </c>
      <c r="I141" s="526" t="s">
        <v>3797</v>
      </c>
    </row>
    <row r="142" spans="1:9" ht="30" customHeight="1">
      <c r="A142" s="525">
        <v>127</v>
      </c>
      <c r="B142" s="525" t="s">
        <v>3238</v>
      </c>
      <c r="C142" s="526" t="s">
        <v>3798</v>
      </c>
      <c r="D142" s="526" t="s">
        <v>3799</v>
      </c>
      <c r="E142" s="526" t="s">
        <v>3350</v>
      </c>
      <c r="F142" s="526">
        <v>65</v>
      </c>
      <c r="G142" s="526">
        <v>625</v>
      </c>
      <c r="H142" s="532" t="s">
        <v>3800</v>
      </c>
      <c r="I142" s="526" t="s">
        <v>3801</v>
      </c>
    </row>
    <row r="143" spans="1:9" ht="30" customHeight="1">
      <c r="A143" s="525">
        <v>128</v>
      </c>
      <c r="B143" s="525" t="s">
        <v>3238</v>
      </c>
      <c r="C143" s="526" t="s">
        <v>3802</v>
      </c>
      <c r="D143" s="526" t="s">
        <v>3803</v>
      </c>
      <c r="E143" s="526" t="s">
        <v>3350</v>
      </c>
      <c r="F143" s="526">
        <v>60</v>
      </c>
      <c r="G143" s="526">
        <v>375</v>
      </c>
      <c r="H143" s="532" t="s">
        <v>3804</v>
      </c>
      <c r="I143" s="526" t="s">
        <v>3805</v>
      </c>
    </row>
    <row r="144" spans="1:9" ht="30" customHeight="1">
      <c r="A144" s="525">
        <v>129</v>
      </c>
      <c r="B144" s="525" t="s">
        <v>3238</v>
      </c>
      <c r="C144" s="526" t="s">
        <v>3806</v>
      </c>
      <c r="D144" s="526" t="s">
        <v>3807</v>
      </c>
      <c r="E144" s="526" t="s">
        <v>3350</v>
      </c>
      <c r="F144" s="526">
        <v>60</v>
      </c>
      <c r="G144" s="526">
        <v>875</v>
      </c>
      <c r="H144" s="532" t="s">
        <v>3808</v>
      </c>
      <c r="I144" s="526" t="s">
        <v>3809</v>
      </c>
    </row>
    <row r="145" spans="1:9" ht="30" customHeight="1">
      <c r="A145" s="525">
        <v>130</v>
      </c>
      <c r="B145" s="525" t="s">
        <v>3238</v>
      </c>
      <c r="C145" s="526" t="s">
        <v>3810</v>
      </c>
      <c r="D145" s="526" t="s">
        <v>3811</v>
      </c>
      <c r="E145" s="526" t="s">
        <v>3350</v>
      </c>
      <c r="F145" s="526">
        <v>62</v>
      </c>
      <c r="G145" s="526">
        <v>375</v>
      </c>
      <c r="H145" s="532" t="s">
        <v>3812</v>
      </c>
      <c r="I145" s="526" t="s">
        <v>3813</v>
      </c>
    </row>
    <row r="146" spans="1:9" ht="30" customHeight="1">
      <c r="A146" s="525">
        <v>131</v>
      </c>
      <c r="B146" s="525" t="s">
        <v>3238</v>
      </c>
      <c r="C146" s="526" t="s">
        <v>3814</v>
      </c>
      <c r="D146" s="526" t="s">
        <v>3815</v>
      </c>
      <c r="E146" s="526" t="s">
        <v>3350</v>
      </c>
      <c r="F146" s="526">
        <v>70</v>
      </c>
      <c r="G146" s="526">
        <v>875</v>
      </c>
      <c r="H146" s="532" t="s">
        <v>3816</v>
      </c>
      <c r="I146" s="526" t="s">
        <v>3817</v>
      </c>
    </row>
    <row r="147" spans="1:9" ht="30" customHeight="1">
      <c r="A147" s="525">
        <v>132</v>
      </c>
      <c r="B147" s="525" t="s">
        <v>3238</v>
      </c>
      <c r="C147" s="526" t="s">
        <v>3818</v>
      </c>
      <c r="D147" s="526" t="s">
        <v>3819</v>
      </c>
      <c r="E147" s="526" t="s">
        <v>3350</v>
      </c>
      <c r="F147" s="526">
        <v>58</v>
      </c>
      <c r="G147" s="526">
        <v>375</v>
      </c>
      <c r="H147" s="532" t="s">
        <v>3820</v>
      </c>
      <c r="I147" s="526" t="s">
        <v>3821</v>
      </c>
    </row>
    <row r="148" spans="1:9" ht="30" customHeight="1">
      <c r="A148" s="525">
        <v>133</v>
      </c>
      <c r="B148" s="525" t="s">
        <v>3238</v>
      </c>
      <c r="C148" s="526" t="s">
        <v>3822</v>
      </c>
      <c r="D148" s="526" t="s">
        <v>3823</v>
      </c>
      <c r="E148" s="526" t="s">
        <v>3350</v>
      </c>
      <c r="F148" s="526">
        <v>41</v>
      </c>
      <c r="G148" s="526">
        <v>875</v>
      </c>
      <c r="H148" s="532" t="s">
        <v>3824</v>
      </c>
      <c r="I148" s="526" t="s">
        <v>3825</v>
      </c>
    </row>
    <row r="149" spans="1:9" ht="30" customHeight="1">
      <c r="A149" s="525">
        <v>134</v>
      </c>
      <c r="B149" s="525" t="s">
        <v>3238</v>
      </c>
      <c r="C149" s="526" t="s">
        <v>3826</v>
      </c>
      <c r="D149" s="526" t="s">
        <v>3827</v>
      </c>
      <c r="E149" s="526" t="s">
        <v>3350</v>
      </c>
      <c r="F149" s="526">
        <v>65</v>
      </c>
      <c r="G149" s="526">
        <v>375</v>
      </c>
      <c r="H149" s="532" t="s">
        <v>3828</v>
      </c>
      <c r="I149" s="526" t="s">
        <v>3829</v>
      </c>
    </row>
    <row r="150" spans="1:9" ht="30" customHeight="1">
      <c r="A150" s="525">
        <v>135</v>
      </c>
      <c r="B150" s="525" t="s">
        <v>3238</v>
      </c>
      <c r="C150" s="526" t="s">
        <v>3830</v>
      </c>
      <c r="D150" s="526" t="s">
        <v>3831</v>
      </c>
      <c r="E150" s="526" t="s">
        <v>3350</v>
      </c>
      <c r="F150" s="526">
        <v>70</v>
      </c>
      <c r="G150" s="526">
        <v>375</v>
      </c>
      <c r="H150" s="532" t="s">
        <v>3832</v>
      </c>
      <c r="I150" s="526" t="s">
        <v>3833</v>
      </c>
    </row>
    <row r="151" spans="1:9" ht="30" customHeight="1">
      <c r="A151" s="525">
        <v>136</v>
      </c>
      <c r="B151" s="525" t="s">
        <v>3238</v>
      </c>
      <c r="C151" s="526" t="s">
        <v>3834</v>
      </c>
      <c r="D151" s="526" t="s">
        <v>3835</v>
      </c>
      <c r="E151" s="526" t="s">
        <v>3350</v>
      </c>
      <c r="F151" s="526">
        <v>49.5</v>
      </c>
      <c r="G151" s="526">
        <v>375</v>
      </c>
      <c r="H151" s="532" t="s">
        <v>3836</v>
      </c>
      <c r="I151" s="526" t="s">
        <v>3837</v>
      </c>
    </row>
    <row r="152" spans="1:9" ht="30" customHeight="1">
      <c r="A152" s="525">
        <v>137</v>
      </c>
      <c r="B152" s="525" t="s">
        <v>3238</v>
      </c>
      <c r="C152" s="526" t="s">
        <v>3838</v>
      </c>
      <c r="D152" s="526" t="s">
        <v>3839</v>
      </c>
      <c r="E152" s="526" t="s">
        <v>3350</v>
      </c>
      <c r="F152" s="526">
        <v>70</v>
      </c>
      <c r="G152" s="526">
        <v>875</v>
      </c>
      <c r="H152" s="532" t="s">
        <v>3840</v>
      </c>
      <c r="I152" s="526" t="s">
        <v>3841</v>
      </c>
    </row>
    <row r="153" spans="1:9" ht="30" customHeight="1">
      <c r="A153" s="525">
        <v>138</v>
      </c>
      <c r="B153" s="525" t="s">
        <v>3238</v>
      </c>
      <c r="C153" s="526" t="s">
        <v>3763</v>
      </c>
      <c r="D153" s="526" t="s">
        <v>3842</v>
      </c>
      <c r="E153" s="526" t="s">
        <v>3350</v>
      </c>
      <c r="F153" s="526">
        <v>65</v>
      </c>
      <c r="G153" s="526">
        <v>375</v>
      </c>
      <c r="H153" s="532" t="s">
        <v>3843</v>
      </c>
      <c r="I153" s="526" t="s">
        <v>3844</v>
      </c>
    </row>
    <row r="154" spans="1:9" ht="30" customHeight="1">
      <c r="A154" s="525">
        <v>139</v>
      </c>
      <c r="B154" s="525" t="s">
        <v>3238</v>
      </c>
      <c r="C154" s="526" t="s">
        <v>3845</v>
      </c>
      <c r="D154" s="526" t="s">
        <v>3846</v>
      </c>
      <c r="E154" s="526" t="s">
        <v>3350</v>
      </c>
      <c r="F154" s="526">
        <v>65</v>
      </c>
      <c r="G154" s="526">
        <v>875</v>
      </c>
      <c r="H154" s="532" t="s">
        <v>3847</v>
      </c>
      <c r="I154" s="526" t="s">
        <v>3848</v>
      </c>
    </row>
    <row r="155" spans="1:9" ht="30" customHeight="1">
      <c r="A155" s="525">
        <v>140</v>
      </c>
      <c r="B155" s="525" t="s">
        <v>3238</v>
      </c>
      <c r="C155" s="526" t="s">
        <v>3849</v>
      </c>
      <c r="D155" s="526" t="s">
        <v>3850</v>
      </c>
      <c r="E155" s="526" t="s">
        <v>3350</v>
      </c>
      <c r="F155" s="526">
        <v>56</v>
      </c>
      <c r="G155" s="526">
        <v>375</v>
      </c>
      <c r="H155" s="532" t="s">
        <v>3851</v>
      </c>
      <c r="I155" s="526" t="s">
        <v>3852</v>
      </c>
    </row>
    <row r="156" spans="1:9" ht="30" customHeight="1">
      <c r="A156" s="525">
        <v>141</v>
      </c>
      <c r="B156" s="525" t="s">
        <v>3238</v>
      </c>
      <c r="C156" s="526" t="s">
        <v>3853</v>
      </c>
      <c r="D156" s="526" t="s">
        <v>3854</v>
      </c>
      <c r="E156" s="526" t="s">
        <v>3350</v>
      </c>
      <c r="F156" s="526">
        <v>75</v>
      </c>
      <c r="G156" s="526">
        <v>875</v>
      </c>
      <c r="H156" s="532" t="s">
        <v>3855</v>
      </c>
      <c r="I156" s="526" t="s">
        <v>3856</v>
      </c>
    </row>
    <row r="157" spans="1:9" ht="30" customHeight="1">
      <c r="A157" s="525">
        <v>142</v>
      </c>
      <c r="B157" s="525" t="s">
        <v>3238</v>
      </c>
      <c r="C157" s="526" t="s">
        <v>3857</v>
      </c>
      <c r="D157" s="526" t="s">
        <v>3858</v>
      </c>
      <c r="E157" s="526" t="s">
        <v>3350</v>
      </c>
      <c r="F157" s="526">
        <v>82</v>
      </c>
      <c r="G157" s="526">
        <v>375</v>
      </c>
      <c r="H157" s="532" t="s">
        <v>3859</v>
      </c>
      <c r="I157" s="526" t="s">
        <v>3860</v>
      </c>
    </row>
    <row r="158" spans="1:9" ht="30" customHeight="1">
      <c r="A158" s="525">
        <v>143</v>
      </c>
      <c r="B158" s="525" t="s">
        <v>3238</v>
      </c>
      <c r="C158" s="526" t="s">
        <v>3861</v>
      </c>
      <c r="D158" s="526" t="s">
        <v>3862</v>
      </c>
      <c r="E158" s="526" t="s">
        <v>3350</v>
      </c>
      <c r="F158" s="526">
        <v>60</v>
      </c>
      <c r="G158" s="526">
        <v>375</v>
      </c>
      <c r="H158" s="532" t="s">
        <v>3863</v>
      </c>
      <c r="I158" s="526" t="s">
        <v>3864</v>
      </c>
    </row>
    <row r="159" spans="1:9" ht="30" customHeight="1">
      <c r="A159" s="525">
        <v>144</v>
      </c>
      <c r="B159" s="525" t="s">
        <v>3238</v>
      </c>
      <c r="C159" s="526" t="s">
        <v>3865</v>
      </c>
      <c r="D159" s="526" t="s">
        <v>3866</v>
      </c>
      <c r="E159" s="526" t="s">
        <v>3350</v>
      </c>
      <c r="F159" s="526">
        <v>80</v>
      </c>
      <c r="G159" s="526">
        <v>875</v>
      </c>
      <c r="H159" s="532" t="s">
        <v>3867</v>
      </c>
      <c r="I159" s="526" t="s">
        <v>3868</v>
      </c>
    </row>
    <row r="160" spans="1:9" ht="30" customHeight="1">
      <c r="A160" s="525">
        <v>145</v>
      </c>
      <c r="B160" s="525" t="s">
        <v>3238</v>
      </c>
      <c r="C160" s="526" t="s">
        <v>3869</v>
      </c>
      <c r="D160" s="526" t="s">
        <v>3870</v>
      </c>
      <c r="E160" s="526" t="s">
        <v>3350</v>
      </c>
      <c r="F160" s="526">
        <v>60</v>
      </c>
      <c r="G160" s="526">
        <v>375</v>
      </c>
      <c r="H160" s="532" t="s">
        <v>3871</v>
      </c>
      <c r="I160" s="526" t="s">
        <v>3872</v>
      </c>
    </row>
    <row r="161" spans="1:9" ht="30" customHeight="1">
      <c r="A161" s="525">
        <v>146</v>
      </c>
      <c r="B161" s="525" t="s">
        <v>3238</v>
      </c>
      <c r="C161" s="526" t="s">
        <v>3873</v>
      </c>
      <c r="D161" s="526" t="s">
        <v>3874</v>
      </c>
      <c r="E161" s="526" t="s">
        <v>3350</v>
      </c>
      <c r="F161" s="526">
        <v>78</v>
      </c>
      <c r="G161" s="526">
        <v>875</v>
      </c>
      <c r="H161" s="532" t="s">
        <v>3875</v>
      </c>
      <c r="I161" s="526" t="s">
        <v>3876</v>
      </c>
    </row>
    <row r="162" spans="1:9" ht="30" customHeight="1">
      <c r="A162" s="525">
        <v>147</v>
      </c>
      <c r="B162" s="525" t="s">
        <v>3238</v>
      </c>
      <c r="C162" s="526" t="s">
        <v>3877</v>
      </c>
      <c r="D162" s="526" t="s">
        <v>3878</v>
      </c>
      <c r="E162" s="526" t="s">
        <v>3350</v>
      </c>
      <c r="F162" s="526">
        <v>70</v>
      </c>
      <c r="G162" s="526">
        <v>375</v>
      </c>
      <c r="H162" s="532" t="s">
        <v>3879</v>
      </c>
      <c r="I162" s="526" t="s">
        <v>3880</v>
      </c>
    </row>
    <row r="163" spans="1:9" ht="30" customHeight="1">
      <c r="A163" s="525">
        <v>148</v>
      </c>
      <c r="B163" s="525" t="s">
        <v>3238</v>
      </c>
      <c r="C163" s="526" t="s">
        <v>3881</v>
      </c>
      <c r="D163" s="526" t="s">
        <v>3882</v>
      </c>
      <c r="E163" s="526" t="s">
        <v>3350</v>
      </c>
      <c r="F163" s="526">
        <v>60</v>
      </c>
      <c r="G163" s="526">
        <v>375</v>
      </c>
      <c r="H163" s="532" t="s">
        <v>3883</v>
      </c>
      <c r="I163" s="526" t="s">
        <v>3884</v>
      </c>
    </row>
    <row r="164" spans="1:9" ht="30" customHeight="1">
      <c r="A164" s="525">
        <v>149</v>
      </c>
      <c r="B164" s="525" t="s">
        <v>3238</v>
      </c>
      <c r="C164" s="526" t="s">
        <v>3885</v>
      </c>
      <c r="D164" s="526" t="s">
        <v>3886</v>
      </c>
      <c r="E164" s="526" t="s">
        <v>3350</v>
      </c>
      <c r="F164" s="526">
        <v>75</v>
      </c>
      <c r="G164" s="526">
        <v>375</v>
      </c>
      <c r="H164" s="532" t="s">
        <v>3887</v>
      </c>
      <c r="I164" s="526" t="s">
        <v>3888</v>
      </c>
    </row>
    <row r="165" spans="1:9" ht="30" customHeight="1">
      <c r="A165" s="525">
        <v>150</v>
      </c>
      <c r="B165" s="525" t="s">
        <v>3238</v>
      </c>
      <c r="C165" s="526" t="s">
        <v>3759</v>
      </c>
      <c r="D165" s="526" t="s">
        <v>3889</v>
      </c>
      <c r="E165" s="526" t="s">
        <v>3350</v>
      </c>
      <c r="F165" s="526">
        <v>65</v>
      </c>
      <c r="G165" s="526">
        <v>500</v>
      </c>
      <c r="H165" s="532" t="s">
        <v>3890</v>
      </c>
      <c r="I165" s="526" t="s">
        <v>3891</v>
      </c>
    </row>
    <row r="166" spans="1:9" ht="30" customHeight="1">
      <c r="A166" s="525">
        <v>151</v>
      </c>
      <c r="B166" s="525" t="s">
        <v>3238</v>
      </c>
      <c r="C166" s="526" t="s">
        <v>3892</v>
      </c>
      <c r="D166" s="526" t="s">
        <v>3893</v>
      </c>
      <c r="E166" s="526" t="s">
        <v>3350</v>
      </c>
      <c r="F166" s="526">
        <v>65</v>
      </c>
      <c r="G166" s="526">
        <v>375</v>
      </c>
      <c r="H166" s="532" t="s">
        <v>3894</v>
      </c>
      <c r="I166" s="526" t="s">
        <v>3895</v>
      </c>
    </row>
    <row r="167" spans="1:9" ht="30" customHeight="1">
      <c r="A167" s="525">
        <v>152</v>
      </c>
      <c r="B167" s="525" t="s">
        <v>3238</v>
      </c>
      <c r="C167" s="526" t="s">
        <v>3881</v>
      </c>
      <c r="D167" s="526" t="s">
        <v>3896</v>
      </c>
      <c r="E167" s="526" t="s">
        <v>3350</v>
      </c>
      <c r="F167" s="526">
        <v>82</v>
      </c>
      <c r="G167" s="526">
        <v>375</v>
      </c>
      <c r="H167" s="532" t="s">
        <v>3897</v>
      </c>
      <c r="I167" s="526" t="s">
        <v>3898</v>
      </c>
    </row>
    <row r="168" spans="1:9" ht="30" customHeight="1">
      <c r="A168" s="525">
        <v>153</v>
      </c>
      <c r="B168" s="525" t="s">
        <v>3238</v>
      </c>
      <c r="C168" s="526" t="s">
        <v>3899</v>
      </c>
      <c r="D168" s="526" t="s">
        <v>3900</v>
      </c>
      <c r="E168" s="526" t="s">
        <v>3350</v>
      </c>
      <c r="F168" s="526">
        <v>60</v>
      </c>
      <c r="G168" s="526">
        <v>375</v>
      </c>
      <c r="H168" s="532" t="s">
        <v>3901</v>
      </c>
      <c r="I168" s="526" t="s">
        <v>3902</v>
      </c>
    </row>
    <row r="169" spans="1:9" ht="30" customHeight="1">
      <c r="A169" s="525">
        <v>154</v>
      </c>
      <c r="B169" s="525" t="s">
        <v>3238</v>
      </c>
      <c r="C169" s="526" t="s">
        <v>3869</v>
      </c>
      <c r="D169" s="526" t="s">
        <v>3903</v>
      </c>
      <c r="E169" s="526" t="s">
        <v>3350</v>
      </c>
      <c r="F169" s="526">
        <v>85</v>
      </c>
      <c r="G169" s="526">
        <v>375</v>
      </c>
      <c r="H169" s="532" t="s">
        <v>3904</v>
      </c>
      <c r="I169" s="526" t="s">
        <v>3905</v>
      </c>
    </row>
    <row r="170" spans="1:9" ht="30" customHeight="1">
      <c r="A170" s="525">
        <v>155</v>
      </c>
      <c r="B170" s="525" t="s">
        <v>3238</v>
      </c>
      <c r="C170" s="526" t="s">
        <v>3861</v>
      </c>
      <c r="D170" s="526" t="s">
        <v>3906</v>
      </c>
      <c r="E170" s="526" t="s">
        <v>3350</v>
      </c>
      <c r="F170" s="526">
        <v>70</v>
      </c>
      <c r="G170" s="526">
        <v>375</v>
      </c>
      <c r="H170" s="532" t="s">
        <v>3907</v>
      </c>
      <c r="I170" s="526" t="s">
        <v>3908</v>
      </c>
    </row>
    <row r="171" spans="1:9" ht="30" customHeight="1">
      <c r="A171" s="525">
        <v>156</v>
      </c>
      <c r="B171" s="525" t="s">
        <v>3238</v>
      </c>
      <c r="C171" s="526" t="s">
        <v>3731</v>
      </c>
      <c r="D171" s="526" t="s">
        <v>3909</v>
      </c>
      <c r="E171" s="526" t="s">
        <v>3350</v>
      </c>
      <c r="F171" s="526">
        <v>65</v>
      </c>
      <c r="G171" s="526">
        <v>375</v>
      </c>
      <c r="H171" s="532" t="s">
        <v>3910</v>
      </c>
      <c r="I171" s="526" t="s">
        <v>3911</v>
      </c>
    </row>
    <row r="172" spans="1:9" ht="30" customHeight="1">
      <c r="A172" s="525">
        <v>157</v>
      </c>
      <c r="B172" s="525" t="s">
        <v>3238</v>
      </c>
      <c r="C172" s="526" t="s">
        <v>3912</v>
      </c>
      <c r="D172" s="526" t="s">
        <v>3913</v>
      </c>
      <c r="E172" s="526" t="s">
        <v>3914</v>
      </c>
      <c r="F172" s="526">
        <v>70</v>
      </c>
      <c r="G172" s="526">
        <v>246.88</v>
      </c>
      <c r="H172" s="532" t="s">
        <v>3915</v>
      </c>
      <c r="I172" s="526" t="s">
        <v>3916</v>
      </c>
    </row>
    <row r="173" spans="1:9" ht="30" customHeight="1">
      <c r="A173" s="525">
        <v>158</v>
      </c>
      <c r="B173" s="525" t="s">
        <v>3238</v>
      </c>
      <c r="C173" s="526" t="s">
        <v>3917</v>
      </c>
      <c r="D173" s="526" t="s">
        <v>3918</v>
      </c>
      <c r="E173" s="526" t="s">
        <v>3914</v>
      </c>
      <c r="F173" s="526">
        <v>70</v>
      </c>
      <c r="G173" s="526">
        <v>246.88</v>
      </c>
      <c r="H173" s="532" t="s">
        <v>3919</v>
      </c>
      <c r="I173" s="526" t="s">
        <v>3920</v>
      </c>
    </row>
    <row r="174" spans="1:9" ht="30" customHeight="1">
      <c r="A174" s="525">
        <v>159</v>
      </c>
      <c r="B174" s="525" t="s">
        <v>3238</v>
      </c>
      <c r="C174" s="526" t="s">
        <v>3921</v>
      </c>
      <c r="D174" s="526" t="s">
        <v>3922</v>
      </c>
      <c r="E174" s="526" t="s">
        <v>3914</v>
      </c>
      <c r="F174" s="526">
        <v>96</v>
      </c>
      <c r="G174" s="526">
        <v>246.88</v>
      </c>
      <c r="H174" s="532" t="s">
        <v>3923</v>
      </c>
      <c r="I174" s="526" t="s">
        <v>3924</v>
      </c>
    </row>
    <row r="175" spans="1:9" ht="30" customHeight="1">
      <c r="A175" s="525">
        <v>160</v>
      </c>
      <c r="B175" s="525" t="s">
        <v>3238</v>
      </c>
      <c r="C175" s="526" t="s">
        <v>3925</v>
      </c>
      <c r="D175" s="526" t="s">
        <v>3926</v>
      </c>
      <c r="E175" s="526" t="s">
        <v>3914</v>
      </c>
      <c r="F175" s="526">
        <v>63.4</v>
      </c>
      <c r="G175" s="526">
        <v>246.88</v>
      </c>
      <c r="H175" s="532" t="s">
        <v>3927</v>
      </c>
      <c r="I175" s="526" t="s">
        <v>3928</v>
      </c>
    </row>
    <row r="176" spans="1:9" ht="30" customHeight="1">
      <c r="A176" s="525">
        <v>161</v>
      </c>
      <c r="B176" s="525" t="s">
        <v>3238</v>
      </c>
      <c r="C176" s="526" t="s">
        <v>3929</v>
      </c>
      <c r="D176" s="526" t="s">
        <v>3930</v>
      </c>
      <c r="E176" s="526" t="s">
        <v>3914</v>
      </c>
      <c r="F176" s="526">
        <v>69</v>
      </c>
      <c r="G176" s="526">
        <v>246.88</v>
      </c>
      <c r="H176" s="532" t="s">
        <v>3931</v>
      </c>
      <c r="I176" s="526" t="s">
        <v>3932</v>
      </c>
    </row>
    <row r="177" spans="1:9" ht="30" customHeight="1">
      <c r="A177" s="525">
        <v>162</v>
      </c>
      <c r="B177" s="525" t="s">
        <v>3238</v>
      </c>
      <c r="C177" s="526" t="s">
        <v>3933</v>
      </c>
      <c r="D177" s="526" t="s">
        <v>3934</v>
      </c>
      <c r="E177" s="526" t="s">
        <v>3914</v>
      </c>
      <c r="F177" s="526">
        <v>70</v>
      </c>
      <c r="G177" s="526">
        <v>246.88</v>
      </c>
      <c r="H177" s="532" t="s">
        <v>3935</v>
      </c>
      <c r="I177" s="526" t="s">
        <v>3936</v>
      </c>
    </row>
    <row r="178" spans="1:9" ht="30" customHeight="1">
      <c r="A178" s="525">
        <v>163</v>
      </c>
      <c r="B178" s="525" t="s">
        <v>3238</v>
      </c>
      <c r="C178" s="526" t="s">
        <v>3937</v>
      </c>
      <c r="D178" s="526" t="s">
        <v>3938</v>
      </c>
      <c r="E178" s="526" t="s">
        <v>3914</v>
      </c>
      <c r="F178" s="526">
        <v>70</v>
      </c>
      <c r="G178" s="526">
        <v>246.88</v>
      </c>
      <c r="H178" s="532" t="s">
        <v>3939</v>
      </c>
      <c r="I178" s="526" t="s">
        <v>3940</v>
      </c>
    </row>
    <row r="179" spans="1:9" ht="30" customHeight="1">
      <c r="A179" s="525">
        <v>164</v>
      </c>
      <c r="B179" s="525" t="s">
        <v>3238</v>
      </c>
      <c r="C179" s="526" t="s">
        <v>3941</v>
      </c>
      <c r="D179" s="526" t="s">
        <v>3942</v>
      </c>
      <c r="E179" s="526" t="s">
        <v>3914</v>
      </c>
      <c r="F179" s="526">
        <v>70</v>
      </c>
      <c r="G179" s="526">
        <v>246.88</v>
      </c>
      <c r="H179" s="532" t="s">
        <v>3943</v>
      </c>
      <c r="I179" s="526" t="s">
        <v>3944</v>
      </c>
    </row>
    <row r="180" spans="1:9" ht="30" customHeight="1">
      <c r="A180" s="525">
        <v>165</v>
      </c>
      <c r="B180" s="525" t="s">
        <v>3238</v>
      </c>
      <c r="C180" s="526" t="s">
        <v>3945</v>
      </c>
      <c r="D180" s="526" t="s">
        <v>3946</v>
      </c>
      <c r="E180" s="526" t="s">
        <v>3914</v>
      </c>
      <c r="F180" s="526">
        <v>88.64</v>
      </c>
      <c r="G180" s="526">
        <v>246.88</v>
      </c>
      <c r="H180" s="532" t="s">
        <v>3947</v>
      </c>
      <c r="I180" s="526" t="s">
        <v>3948</v>
      </c>
    </row>
    <row r="181" spans="1:9" ht="30" customHeight="1">
      <c r="A181" s="525">
        <v>166</v>
      </c>
      <c r="B181" s="525" t="s">
        <v>3238</v>
      </c>
      <c r="C181" s="526" t="s">
        <v>3949</v>
      </c>
      <c r="D181" s="526" t="s">
        <v>3950</v>
      </c>
      <c r="E181" s="526" t="s">
        <v>3914</v>
      </c>
      <c r="F181" s="526">
        <v>38</v>
      </c>
      <c r="G181" s="526">
        <v>246.88</v>
      </c>
      <c r="H181" s="532" t="s">
        <v>3951</v>
      </c>
      <c r="I181" s="526" t="s">
        <v>3952</v>
      </c>
    </row>
    <row r="182" spans="1:9" ht="30" customHeight="1">
      <c r="A182" s="525">
        <v>167</v>
      </c>
      <c r="B182" s="525" t="s">
        <v>3238</v>
      </c>
      <c r="C182" s="526" t="s">
        <v>3953</v>
      </c>
      <c r="D182" s="526" t="s">
        <v>3954</v>
      </c>
      <c r="E182" s="526" t="s">
        <v>3914</v>
      </c>
      <c r="F182" s="526">
        <v>70</v>
      </c>
      <c r="G182" s="526">
        <v>246.88</v>
      </c>
      <c r="H182" s="532" t="s">
        <v>3955</v>
      </c>
      <c r="I182" s="526" t="s">
        <v>3956</v>
      </c>
    </row>
    <row r="183" spans="1:9" ht="30" customHeight="1">
      <c r="A183" s="525">
        <v>168</v>
      </c>
      <c r="B183" s="525" t="s">
        <v>3238</v>
      </c>
      <c r="C183" s="526" t="s">
        <v>3957</v>
      </c>
      <c r="D183" s="526" t="s">
        <v>3958</v>
      </c>
      <c r="E183" s="526" t="s">
        <v>3914</v>
      </c>
      <c r="F183" s="526">
        <v>70</v>
      </c>
      <c r="G183" s="526">
        <v>246.88</v>
      </c>
      <c r="H183" s="532" t="s">
        <v>3959</v>
      </c>
      <c r="I183" s="526" t="s">
        <v>3960</v>
      </c>
    </row>
    <row r="184" spans="1:9" ht="30" customHeight="1">
      <c r="A184" s="525">
        <v>169</v>
      </c>
      <c r="B184" s="525" t="s">
        <v>3238</v>
      </c>
      <c r="C184" s="526" t="s">
        <v>3961</v>
      </c>
      <c r="D184" s="526" t="s">
        <v>3962</v>
      </c>
      <c r="E184" s="526" t="s">
        <v>3914</v>
      </c>
      <c r="F184" s="526">
        <v>70</v>
      </c>
      <c r="G184" s="526">
        <v>246.88</v>
      </c>
      <c r="H184" s="532" t="s">
        <v>3963</v>
      </c>
      <c r="I184" s="526" t="s">
        <v>3964</v>
      </c>
    </row>
    <row r="185" spans="1:9" ht="30" customHeight="1">
      <c r="A185" s="525">
        <v>170</v>
      </c>
      <c r="B185" s="525" t="s">
        <v>3238</v>
      </c>
      <c r="C185" s="526" t="s">
        <v>3965</v>
      </c>
      <c r="D185" s="526" t="s">
        <v>3966</v>
      </c>
      <c r="E185" s="526" t="s">
        <v>3914</v>
      </c>
      <c r="F185" s="526">
        <v>70</v>
      </c>
      <c r="G185" s="526">
        <v>246.88</v>
      </c>
      <c r="H185" s="532" t="s">
        <v>3967</v>
      </c>
      <c r="I185" s="526" t="s">
        <v>3968</v>
      </c>
    </row>
    <row r="186" spans="1:9" ht="30" customHeight="1">
      <c r="A186" s="525">
        <v>171</v>
      </c>
      <c r="B186" s="525" t="s">
        <v>3238</v>
      </c>
      <c r="C186" s="526" t="s">
        <v>3969</v>
      </c>
      <c r="D186" s="526" t="s">
        <v>3970</v>
      </c>
      <c r="E186" s="526" t="s">
        <v>3350</v>
      </c>
      <c r="F186" s="526">
        <v>120</v>
      </c>
      <c r="G186" s="526">
        <v>250</v>
      </c>
      <c r="H186" s="532" t="s">
        <v>3971</v>
      </c>
      <c r="I186" s="526" t="s">
        <v>3972</v>
      </c>
    </row>
    <row r="187" spans="1:9" ht="30" customHeight="1">
      <c r="A187" s="525">
        <v>172</v>
      </c>
      <c r="B187" s="525" t="s">
        <v>3238</v>
      </c>
      <c r="C187" s="526" t="s">
        <v>3973</v>
      </c>
      <c r="D187" s="526" t="s">
        <v>3974</v>
      </c>
      <c r="E187" s="526" t="s">
        <v>3350</v>
      </c>
      <c r="F187" s="526">
        <v>97.6</v>
      </c>
      <c r="G187" s="526">
        <v>500</v>
      </c>
      <c r="H187" s="532" t="s">
        <v>3975</v>
      </c>
      <c r="I187" s="526" t="s">
        <v>3976</v>
      </c>
    </row>
    <row r="188" spans="1:9" ht="30" customHeight="1">
      <c r="A188" s="525">
        <v>173</v>
      </c>
      <c r="B188" s="525" t="s">
        <v>3238</v>
      </c>
      <c r="C188" s="526" t="s">
        <v>3977</v>
      </c>
      <c r="D188" s="526" t="s">
        <v>3978</v>
      </c>
      <c r="E188" s="526" t="s">
        <v>3350</v>
      </c>
      <c r="F188" s="526">
        <v>75.3</v>
      </c>
      <c r="G188" s="526">
        <v>400</v>
      </c>
      <c r="H188" s="532" t="s">
        <v>3979</v>
      </c>
      <c r="I188" s="526" t="s">
        <v>3980</v>
      </c>
    </row>
    <row r="189" spans="1:9" ht="30" customHeight="1">
      <c r="A189" s="525">
        <v>174</v>
      </c>
      <c r="B189" s="525" t="s">
        <v>3238</v>
      </c>
      <c r="C189" s="526" t="s">
        <v>3981</v>
      </c>
      <c r="D189" s="526" t="s">
        <v>3982</v>
      </c>
      <c r="E189" s="526" t="s">
        <v>3458</v>
      </c>
      <c r="F189" s="526">
        <v>17.5</v>
      </c>
      <c r="G189" s="526">
        <v>250</v>
      </c>
      <c r="H189" s="532" t="s">
        <v>3983</v>
      </c>
      <c r="I189" s="526" t="s">
        <v>3984</v>
      </c>
    </row>
    <row r="190" spans="1:9" ht="30" customHeight="1">
      <c r="A190" s="525">
        <v>175</v>
      </c>
      <c r="B190" s="525" t="s">
        <v>3238</v>
      </c>
      <c r="C190" s="526" t="s">
        <v>3985</v>
      </c>
      <c r="D190" s="526" t="s">
        <v>3986</v>
      </c>
      <c r="E190" s="526" t="s">
        <v>3914</v>
      </c>
      <c r="F190" s="526">
        <v>120</v>
      </c>
      <c r="G190" s="526">
        <v>300</v>
      </c>
      <c r="H190" s="532" t="s">
        <v>3987</v>
      </c>
      <c r="I190" s="526" t="s">
        <v>3988</v>
      </c>
    </row>
    <row r="191" spans="1:9" ht="30" customHeight="1">
      <c r="A191" s="525">
        <v>176</v>
      </c>
      <c r="B191" s="525" t="s">
        <v>3238</v>
      </c>
      <c r="C191" s="526" t="s">
        <v>3989</v>
      </c>
      <c r="D191" s="526" t="s">
        <v>3990</v>
      </c>
      <c r="E191" s="526" t="s">
        <v>3914</v>
      </c>
      <c r="F191" s="526">
        <v>32</v>
      </c>
      <c r="G191" s="526">
        <v>150</v>
      </c>
      <c r="H191" s="532" t="s">
        <v>3991</v>
      </c>
      <c r="I191" s="526" t="s">
        <v>3992</v>
      </c>
    </row>
    <row r="192" spans="1:9" ht="30" customHeight="1">
      <c r="A192" s="525">
        <v>177</v>
      </c>
      <c r="B192" s="525" t="s">
        <v>3238</v>
      </c>
      <c r="C192" s="526" t="s">
        <v>3993</v>
      </c>
      <c r="D192" s="526" t="s">
        <v>3994</v>
      </c>
      <c r="E192" s="526" t="s">
        <v>3914</v>
      </c>
      <c r="F192" s="526">
        <v>70</v>
      </c>
      <c r="G192" s="526">
        <v>150</v>
      </c>
      <c r="H192" s="532" t="s">
        <v>3995</v>
      </c>
      <c r="I192" s="526" t="s">
        <v>3996</v>
      </c>
    </row>
    <row r="193" spans="1:9" ht="30" customHeight="1">
      <c r="A193" s="525">
        <v>178</v>
      </c>
      <c r="B193" s="525" t="s">
        <v>3238</v>
      </c>
      <c r="C193" s="526" t="s">
        <v>3997</v>
      </c>
      <c r="D193" s="526" t="s">
        <v>3998</v>
      </c>
      <c r="E193" s="526" t="s">
        <v>3914</v>
      </c>
      <c r="F193" s="526">
        <v>20</v>
      </c>
      <c r="G193" s="526">
        <v>150</v>
      </c>
      <c r="H193" s="532" t="s">
        <v>3999</v>
      </c>
      <c r="I193" s="526" t="s">
        <v>4000</v>
      </c>
    </row>
    <row r="194" spans="1:9" ht="30" customHeight="1">
      <c r="A194" s="525">
        <v>179</v>
      </c>
      <c r="B194" s="525" t="s">
        <v>3238</v>
      </c>
      <c r="C194" s="526" t="s">
        <v>4001</v>
      </c>
      <c r="D194" s="526" t="s">
        <v>4002</v>
      </c>
      <c r="E194" s="526" t="s">
        <v>3914</v>
      </c>
      <c r="F194" s="526">
        <v>40.299999999999997</v>
      </c>
      <c r="G194" s="526">
        <v>150</v>
      </c>
      <c r="H194" s="532" t="s">
        <v>4003</v>
      </c>
      <c r="I194" s="526" t="s">
        <v>4004</v>
      </c>
    </row>
    <row r="195" spans="1:9" ht="30" customHeight="1">
      <c r="A195" s="525">
        <v>180</v>
      </c>
      <c r="B195" s="525" t="s">
        <v>3238</v>
      </c>
      <c r="C195" s="526" t="s">
        <v>4005</v>
      </c>
      <c r="D195" s="526" t="s">
        <v>4006</v>
      </c>
      <c r="E195" s="526" t="s">
        <v>3914</v>
      </c>
      <c r="F195" s="526">
        <v>17</v>
      </c>
      <c r="G195" s="526">
        <v>150</v>
      </c>
      <c r="H195" s="532" t="s">
        <v>4007</v>
      </c>
      <c r="I195" s="526" t="s">
        <v>4008</v>
      </c>
    </row>
    <row r="196" spans="1:9" ht="30" customHeight="1">
      <c r="A196" s="525">
        <v>181</v>
      </c>
      <c r="B196" s="525" t="s">
        <v>3238</v>
      </c>
      <c r="C196" s="526" t="s">
        <v>4009</v>
      </c>
      <c r="D196" s="526" t="s">
        <v>4010</v>
      </c>
      <c r="E196" s="526" t="s">
        <v>3914</v>
      </c>
      <c r="F196" s="526">
        <v>76.900000000000006</v>
      </c>
      <c r="G196" s="526">
        <v>150</v>
      </c>
      <c r="H196" s="532" t="s">
        <v>4011</v>
      </c>
      <c r="I196" s="526" t="s">
        <v>4012</v>
      </c>
    </row>
    <row r="197" spans="1:9" ht="30" customHeight="1">
      <c r="A197" s="525">
        <v>182</v>
      </c>
      <c r="B197" s="525" t="s">
        <v>3238</v>
      </c>
      <c r="C197" s="526" t="s">
        <v>4013</v>
      </c>
      <c r="D197" s="526" t="s">
        <v>4014</v>
      </c>
      <c r="E197" s="526" t="s">
        <v>3458</v>
      </c>
      <c r="F197" s="526">
        <v>70</v>
      </c>
      <c r="G197" s="526">
        <v>375</v>
      </c>
      <c r="H197" s="532" t="s">
        <v>4015</v>
      </c>
      <c r="I197" s="526" t="s">
        <v>4016</v>
      </c>
    </row>
    <row r="198" spans="1:9" ht="30" customHeight="1">
      <c r="A198" s="525">
        <v>183</v>
      </c>
      <c r="B198" s="525" t="s">
        <v>3238</v>
      </c>
      <c r="C198" s="526" t="s">
        <v>4013</v>
      </c>
      <c r="D198" s="526" t="s">
        <v>4017</v>
      </c>
      <c r="E198" s="526" t="s">
        <v>3458</v>
      </c>
      <c r="F198" s="526">
        <v>175</v>
      </c>
      <c r="G198" s="526">
        <v>375</v>
      </c>
      <c r="H198" s="532" t="s">
        <v>4018</v>
      </c>
      <c r="I198" s="526" t="s">
        <v>4019</v>
      </c>
    </row>
    <row r="199" spans="1:9" ht="30" customHeight="1">
      <c r="A199" s="525">
        <v>184</v>
      </c>
      <c r="B199" s="525" t="s">
        <v>3238</v>
      </c>
      <c r="C199" s="526" t="s">
        <v>4020</v>
      </c>
      <c r="D199" s="526" t="s">
        <v>4021</v>
      </c>
      <c r="E199" s="526" t="s">
        <v>3458</v>
      </c>
      <c r="F199" s="526">
        <v>150</v>
      </c>
      <c r="G199" s="526">
        <v>625</v>
      </c>
      <c r="H199" s="532" t="s">
        <v>4022</v>
      </c>
      <c r="I199" s="526" t="s">
        <v>4023</v>
      </c>
    </row>
    <row r="200" spans="1:9" ht="30" customHeight="1">
      <c r="A200" s="525">
        <v>185</v>
      </c>
      <c r="B200" s="525" t="s">
        <v>3238</v>
      </c>
      <c r="C200" s="526" t="s">
        <v>4024</v>
      </c>
      <c r="D200" s="526" t="s">
        <v>4025</v>
      </c>
      <c r="E200" s="526" t="s">
        <v>3458</v>
      </c>
      <c r="F200" s="526">
        <v>120</v>
      </c>
      <c r="G200" s="526">
        <v>375</v>
      </c>
      <c r="H200" s="532" t="s">
        <v>4026</v>
      </c>
      <c r="I200" s="526" t="s">
        <v>4027</v>
      </c>
    </row>
    <row r="201" spans="1:9" ht="30" customHeight="1">
      <c r="A201" s="525">
        <v>186</v>
      </c>
      <c r="B201" s="525" t="s">
        <v>3238</v>
      </c>
      <c r="C201" s="526" t="s">
        <v>4020</v>
      </c>
      <c r="D201" s="526" t="s">
        <v>4028</v>
      </c>
      <c r="E201" s="526" t="s">
        <v>3458</v>
      </c>
      <c r="F201" s="526">
        <v>60</v>
      </c>
      <c r="G201" s="526">
        <v>375</v>
      </c>
      <c r="H201" s="532" t="s">
        <v>4029</v>
      </c>
      <c r="I201" s="526" t="s">
        <v>4030</v>
      </c>
    </row>
    <row r="202" spans="1:9" ht="30" customHeight="1">
      <c r="A202" s="627">
        <v>187</v>
      </c>
      <c r="B202" s="627" t="s">
        <v>3238</v>
      </c>
      <c r="C202" s="627" t="s">
        <v>4031</v>
      </c>
      <c r="D202" s="627" t="s">
        <v>4032</v>
      </c>
      <c r="E202" s="627" t="s">
        <v>3458</v>
      </c>
      <c r="F202" s="627">
        <v>203</v>
      </c>
      <c r="G202" s="526">
        <v>8094.66</v>
      </c>
      <c r="H202" s="532" t="s">
        <v>4033</v>
      </c>
      <c r="I202" s="526" t="s">
        <v>4034</v>
      </c>
    </row>
    <row r="203" spans="1:9" ht="30" customHeight="1">
      <c r="A203" s="628"/>
      <c r="B203" s="628"/>
      <c r="C203" s="628"/>
      <c r="D203" s="628"/>
      <c r="E203" s="628"/>
      <c r="F203" s="628"/>
      <c r="G203" s="526">
        <v>8094.66</v>
      </c>
      <c r="H203" s="532" t="s">
        <v>4035</v>
      </c>
      <c r="I203" s="526" t="s">
        <v>4036</v>
      </c>
    </row>
    <row r="204" spans="1:9" ht="30" customHeight="1">
      <c r="A204" s="627">
        <v>188</v>
      </c>
      <c r="B204" s="627" t="s">
        <v>3238</v>
      </c>
      <c r="C204" s="627" t="s">
        <v>4031</v>
      </c>
      <c r="D204" s="627" t="s">
        <v>4032</v>
      </c>
      <c r="E204" s="627" t="s">
        <v>3458</v>
      </c>
      <c r="F204" s="627">
        <v>203</v>
      </c>
      <c r="G204" s="526">
        <v>8994.06</v>
      </c>
      <c r="H204" s="532" t="s">
        <v>4033</v>
      </c>
      <c r="I204" s="526" t="s">
        <v>4034</v>
      </c>
    </row>
    <row r="205" spans="1:9" ht="30" customHeight="1">
      <c r="A205" s="628"/>
      <c r="B205" s="628"/>
      <c r="C205" s="628"/>
      <c r="D205" s="628"/>
      <c r="E205" s="628"/>
      <c r="F205" s="628"/>
      <c r="G205" s="526">
        <v>8994.06</v>
      </c>
      <c r="H205" s="532" t="s">
        <v>4035</v>
      </c>
      <c r="I205" s="526" t="s">
        <v>4036</v>
      </c>
    </row>
    <row r="206" spans="1:9" ht="15">
      <c r="A206" s="525">
        <v>189</v>
      </c>
      <c r="B206" s="525" t="s">
        <v>3238</v>
      </c>
      <c r="C206" s="526" t="s">
        <v>4037</v>
      </c>
      <c r="D206" s="526" t="s">
        <v>4038</v>
      </c>
      <c r="E206" s="526" t="s">
        <v>3458</v>
      </c>
      <c r="F206" s="526">
        <v>90.2</v>
      </c>
      <c r="G206" s="526">
        <v>400</v>
      </c>
      <c r="H206" s="527">
        <v>25001018341</v>
      </c>
      <c r="I206" s="526" t="s">
        <v>4039</v>
      </c>
    </row>
    <row r="207" spans="1:9" ht="15">
      <c r="A207" s="525">
        <v>190</v>
      </c>
      <c r="B207" s="525" t="s">
        <v>3238</v>
      </c>
      <c r="C207" s="526" t="s">
        <v>4037</v>
      </c>
      <c r="D207" s="526" t="s">
        <v>4040</v>
      </c>
      <c r="E207" s="526" t="s">
        <v>4041</v>
      </c>
      <c r="F207" s="526">
        <v>105.9</v>
      </c>
      <c r="G207" s="526">
        <v>500</v>
      </c>
      <c r="H207" s="527">
        <v>25001033974</v>
      </c>
      <c r="I207" s="526" t="s">
        <v>4042</v>
      </c>
    </row>
    <row r="208" spans="1:9" ht="45">
      <c r="A208" s="525">
        <v>191</v>
      </c>
      <c r="B208" s="525" t="s">
        <v>3238</v>
      </c>
      <c r="C208" s="526" t="s">
        <v>4043</v>
      </c>
      <c r="D208" s="526" t="s">
        <v>4044</v>
      </c>
      <c r="E208" s="526" t="s">
        <v>3458</v>
      </c>
      <c r="F208" s="526">
        <v>110</v>
      </c>
      <c r="G208" s="526">
        <v>500</v>
      </c>
      <c r="H208" s="527">
        <v>3001003789</v>
      </c>
      <c r="I208" s="526" t="s">
        <v>4045</v>
      </c>
    </row>
    <row r="209" spans="1:9" ht="45">
      <c r="A209" s="525">
        <v>192</v>
      </c>
      <c r="B209" s="525" t="s">
        <v>3238</v>
      </c>
      <c r="C209" s="526" t="s">
        <v>4046</v>
      </c>
      <c r="D209" s="526" t="s">
        <v>4047</v>
      </c>
      <c r="E209" s="526" t="s">
        <v>3458</v>
      </c>
      <c r="F209" s="526">
        <v>35</v>
      </c>
      <c r="G209" s="526">
        <v>500</v>
      </c>
      <c r="H209" s="527">
        <v>29001000062</v>
      </c>
      <c r="I209" s="526" t="s">
        <v>4048</v>
      </c>
    </row>
    <row r="210" spans="1:9" ht="30" customHeight="1">
      <c r="A210" s="525">
        <v>193</v>
      </c>
      <c r="B210" s="525" t="s">
        <v>3238</v>
      </c>
      <c r="C210" s="526" t="s">
        <v>4049</v>
      </c>
      <c r="D210" s="526" t="s">
        <v>4050</v>
      </c>
      <c r="E210" s="526" t="s">
        <v>3458</v>
      </c>
      <c r="F210" s="526">
        <v>40</v>
      </c>
      <c r="G210" s="526">
        <v>500</v>
      </c>
      <c r="H210" s="527">
        <v>29001027151</v>
      </c>
      <c r="I210" s="526" t="s">
        <v>4051</v>
      </c>
    </row>
    <row r="211" spans="1:9" ht="75">
      <c r="A211" s="525">
        <v>194</v>
      </c>
      <c r="B211" s="525" t="s">
        <v>3238</v>
      </c>
      <c r="C211" s="526" t="s">
        <v>4052</v>
      </c>
      <c r="D211" s="526" t="s">
        <v>4053</v>
      </c>
      <c r="E211" s="526" t="s">
        <v>4054</v>
      </c>
      <c r="F211" s="526">
        <v>2500</v>
      </c>
      <c r="G211" s="526">
        <v>750</v>
      </c>
      <c r="H211" s="527">
        <v>220371979</v>
      </c>
      <c r="I211" s="526" t="s">
        <v>4055</v>
      </c>
    </row>
    <row r="212" spans="1:9" ht="30">
      <c r="A212" s="525">
        <v>195</v>
      </c>
      <c r="B212" s="525" t="s">
        <v>3238</v>
      </c>
      <c r="C212" s="526" t="s">
        <v>4056</v>
      </c>
      <c r="D212" s="526" t="s">
        <v>4057</v>
      </c>
      <c r="E212" s="526" t="s">
        <v>4054</v>
      </c>
      <c r="F212" s="526">
        <v>5616</v>
      </c>
      <c r="G212" s="526">
        <v>1000</v>
      </c>
      <c r="H212" s="527">
        <v>404465164</v>
      </c>
      <c r="I212" s="526" t="s">
        <v>4058</v>
      </c>
    </row>
    <row r="213" spans="1:9" ht="30">
      <c r="A213" s="525">
        <v>196</v>
      </c>
      <c r="B213" s="525" t="s">
        <v>3238</v>
      </c>
      <c r="C213" s="526" t="s">
        <v>4056</v>
      </c>
      <c r="D213" s="526" t="s">
        <v>4059</v>
      </c>
      <c r="E213" s="526" t="s">
        <v>4054</v>
      </c>
      <c r="F213" s="526">
        <v>1200</v>
      </c>
      <c r="G213" s="526">
        <v>5900</v>
      </c>
      <c r="H213" s="527">
        <v>404911789</v>
      </c>
      <c r="I213" s="526" t="s">
        <v>4060</v>
      </c>
    </row>
    <row r="214" spans="1:9" ht="30">
      <c r="A214" s="525">
        <v>197</v>
      </c>
      <c r="B214" s="525" t="s">
        <v>3238</v>
      </c>
      <c r="C214" s="526" t="s">
        <v>4056</v>
      </c>
      <c r="D214" s="526" t="s">
        <v>4057</v>
      </c>
      <c r="E214" s="526" t="s">
        <v>4054</v>
      </c>
      <c r="F214" s="526">
        <v>1920</v>
      </c>
      <c r="G214" s="526">
        <v>2000</v>
      </c>
      <c r="H214" s="527">
        <v>404911789</v>
      </c>
      <c r="I214" s="526" t="s">
        <v>4060</v>
      </c>
    </row>
    <row r="215" spans="1:9" ht="30">
      <c r="A215" s="525">
        <v>198</v>
      </c>
      <c r="B215" s="525" t="s">
        <v>3238</v>
      </c>
      <c r="C215" s="526" t="s">
        <v>4061</v>
      </c>
      <c r="D215" s="526"/>
      <c r="E215" s="526" t="s">
        <v>4054</v>
      </c>
      <c r="F215" s="526"/>
      <c r="G215" s="526">
        <v>2625.5</v>
      </c>
      <c r="H215" s="527">
        <v>202886127</v>
      </c>
      <c r="I215" s="526" t="s">
        <v>4062</v>
      </c>
    </row>
    <row r="216" spans="1:9" ht="90">
      <c r="A216" s="525">
        <v>199</v>
      </c>
      <c r="B216" s="525" t="s">
        <v>3238</v>
      </c>
      <c r="C216" s="526" t="s">
        <v>4063</v>
      </c>
      <c r="D216" s="526" t="s">
        <v>4064</v>
      </c>
      <c r="E216" s="526" t="s">
        <v>4054</v>
      </c>
      <c r="F216" s="526">
        <v>360</v>
      </c>
      <c r="G216" s="526">
        <v>300</v>
      </c>
      <c r="H216" s="527">
        <v>420427041</v>
      </c>
      <c r="I216" s="526" t="s">
        <v>4065</v>
      </c>
    </row>
    <row r="217" spans="1:9" ht="30">
      <c r="A217" s="525">
        <v>200</v>
      </c>
      <c r="B217" s="525" t="s">
        <v>3238</v>
      </c>
      <c r="C217" s="526" t="s">
        <v>4066</v>
      </c>
      <c r="D217" s="526" t="s">
        <v>4067</v>
      </c>
      <c r="E217" s="526" t="s">
        <v>4054</v>
      </c>
      <c r="F217" s="526">
        <v>304.89999999999998</v>
      </c>
      <c r="G217" s="526">
        <v>800</v>
      </c>
      <c r="H217" s="527">
        <v>205236966</v>
      </c>
      <c r="I217" s="526" t="s">
        <v>4068</v>
      </c>
    </row>
    <row r="218" spans="1:9" ht="90">
      <c r="A218" s="525">
        <v>201</v>
      </c>
      <c r="B218" s="525" t="s">
        <v>3238</v>
      </c>
      <c r="C218" s="526" t="s">
        <v>4063</v>
      </c>
      <c r="D218" s="526" t="s">
        <v>4064</v>
      </c>
      <c r="E218" s="526" t="s">
        <v>4054</v>
      </c>
      <c r="F218" s="526">
        <v>360</v>
      </c>
      <c r="G218" s="526">
        <v>300</v>
      </c>
      <c r="H218" s="527">
        <v>420427041</v>
      </c>
      <c r="I218" s="526" t="s">
        <v>4065</v>
      </c>
    </row>
    <row r="219" spans="1:9" ht="30">
      <c r="A219" s="525">
        <v>202</v>
      </c>
      <c r="B219" s="525" t="s">
        <v>3238</v>
      </c>
      <c r="C219" s="526" t="s">
        <v>4069</v>
      </c>
      <c r="D219" s="526" t="s">
        <v>4070</v>
      </c>
      <c r="E219" s="526" t="s">
        <v>4054</v>
      </c>
      <c r="F219" s="526">
        <v>300</v>
      </c>
      <c r="G219" s="526">
        <v>5900</v>
      </c>
      <c r="H219" s="527">
        <v>401961579</v>
      </c>
      <c r="I219" s="526" t="s">
        <v>4071</v>
      </c>
    </row>
    <row r="220" spans="1:9" ht="60">
      <c r="A220" s="525">
        <v>203</v>
      </c>
      <c r="B220" s="525" t="s">
        <v>3238</v>
      </c>
      <c r="C220" s="526" t="s">
        <v>4072</v>
      </c>
      <c r="D220" s="526" t="s">
        <v>4073</v>
      </c>
      <c r="E220" s="526" t="s">
        <v>4054</v>
      </c>
      <c r="F220" s="526">
        <v>1600</v>
      </c>
      <c r="G220" s="526">
        <v>1200</v>
      </c>
      <c r="H220" s="527">
        <v>404405960</v>
      </c>
      <c r="I220" s="526" t="s">
        <v>4074</v>
      </c>
    </row>
    <row r="221" spans="1:9" ht="45">
      <c r="A221" s="525">
        <v>204</v>
      </c>
      <c r="B221" s="525" t="s">
        <v>3238</v>
      </c>
      <c r="C221" s="526"/>
      <c r="D221" s="526" t="s">
        <v>4075</v>
      </c>
      <c r="E221" s="526" t="s">
        <v>4054</v>
      </c>
      <c r="F221" s="526">
        <v>210</v>
      </c>
      <c r="G221" s="526">
        <v>2360</v>
      </c>
      <c r="H221" s="527">
        <v>404385722</v>
      </c>
      <c r="I221" s="526" t="s">
        <v>4076</v>
      </c>
    </row>
    <row r="222" spans="1:9" ht="90">
      <c r="A222" s="525">
        <v>205</v>
      </c>
      <c r="B222" s="525" t="s">
        <v>3238</v>
      </c>
      <c r="C222" s="526" t="s">
        <v>4077</v>
      </c>
      <c r="D222" s="526" t="s">
        <v>4078</v>
      </c>
      <c r="E222" s="526" t="s">
        <v>4054</v>
      </c>
      <c r="F222" s="526">
        <v>153.30000000000001</v>
      </c>
      <c r="G222" s="526">
        <v>200</v>
      </c>
      <c r="H222" s="527">
        <v>420427032</v>
      </c>
      <c r="I222" s="526" t="s">
        <v>4079</v>
      </c>
    </row>
    <row r="223" spans="1:9" ht="75">
      <c r="A223" s="525">
        <v>206</v>
      </c>
      <c r="B223" s="525" t="s">
        <v>3238</v>
      </c>
      <c r="C223" s="526" t="s">
        <v>4080</v>
      </c>
      <c r="D223" s="526" t="s">
        <v>4081</v>
      </c>
      <c r="E223" s="526" t="s">
        <v>4054</v>
      </c>
      <c r="F223" s="526">
        <v>124.9</v>
      </c>
      <c r="G223" s="526">
        <v>500</v>
      </c>
      <c r="H223" s="527">
        <v>203851313</v>
      </c>
      <c r="I223" s="526" t="s">
        <v>4082</v>
      </c>
    </row>
    <row r="224" spans="1:9" ht="30">
      <c r="A224" s="525">
        <v>207</v>
      </c>
      <c r="B224" s="525" t="s">
        <v>3238</v>
      </c>
      <c r="C224" s="526" t="s">
        <v>4083</v>
      </c>
      <c r="D224" s="526" t="s">
        <v>4084</v>
      </c>
      <c r="E224" s="526" t="s">
        <v>4054</v>
      </c>
      <c r="F224" s="526"/>
      <c r="G224" s="526">
        <v>3423.18</v>
      </c>
      <c r="H224" s="527">
        <v>445391647</v>
      </c>
      <c r="I224" s="526" t="s">
        <v>4085</v>
      </c>
    </row>
    <row r="225" spans="1:9" ht="15">
      <c r="A225" s="525" t="s">
        <v>273</v>
      </c>
      <c r="B225" s="525"/>
      <c r="C225" s="526"/>
      <c r="D225" s="526"/>
      <c r="E225" s="526"/>
      <c r="F225" s="526"/>
      <c r="G225" s="526"/>
      <c r="H225" s="526"/>
      <c r="I225" s="526"/>
    </row>
    <row r="226" spans="1:9">
      <c r="A226" s="533"/>
      <c r="B226" s="533"/>
      <c r="C226" s="533"/>
      <c r="D226" s="533"/>
      <c r="E226" s="533"/>
      <c r="F226" s="533"/>
      <c r="G226" s="533"/>
      <c r="H226" s="533"/>
      <c r="I226" s="533"/>
    </row>
    <row r="227" spans="1:9">
      <c r="A227" s="533"/>
      <c r="B227" s="533"/>
      <c r="C227" s="533"/>
      <c r="D227" s="533"/>
      <c r="E227" s="533"/>
      <c r="F227" s="533"/>
      <c r="G227" s="533"/>
      <c r="H227" s="533"/>
      <c r="I227" s="533"/>
    </row>
    <row r="228" spans="1:9" ht="15">
      <c r="A228" s="534"/>
      <c r="B228" s="534"/>
      <c r="C228" s="533"/>
      <c r="D228" s="533"/>
      <c r="E228" s="533"/>
      <c r="F228" s="533"/>
      <c r="G228" s="533"/>
      <c r="H228" s="533"/>
      <c r="I228" s="533"/>
    </row>
    <row r="229" spans="1:9" ht="15">
      <c r="A229" s="386"/>
      <c r="B229" s="386"/>
      <c r="C229" s="535" t="s">
        <v>107</v>
      </c>
      <c r="D229" s="386"/>
      <c r="E229" s="386"/>
      <c r="F229" s="536"/>
      <c r="G229" s="386"/>
      <c r="H229" s="386"/>
      <c r="I229" s="386"/>
    </row>
    <row r="230" spans="1:9" ht="15">
      <c r="A230" s="386"/>
      <c r="B230" s="386"/>
      <c r="C230" s="386"/>
      <c r="D230" s="622"/>
      <c r="E230" s="622"/>
      <c r="G230" s="537"/>
      <c r="H230" s="538"/>
    </row>
    <row r="231" spans="1:9" ht="15">
      <c r="C231" s="386"/>
      <c r="D231" s="623" t="s">
        <v>263</v>
      </c>
      <c r="E231" s="623"/>
      <c r="G231" s="624" t="s">
        <v>492</v>
      </c>
      <c r="H231" s="624"/>
    </row>
    <row r="232" spans="1:9" ht="15">
      <c r="C232" s="386"/>
      <c r="D232" s="386"/>
      <c r="E232" s="386"/>
      <c r="G232" s="625"/>
      <c r="H232" s="625"/>
    </row>
    <row r="233" spans="1:9" ht="15">
      <c r="C233" s="386"/>
      <c r="D233" s="626" t="s">
        <v>139</v>
      </c>
      <c r="E233" s="626"/>
      <c r="G233" s="625"/>
      <c r="H233" s="625"/>
    </row>
  </sheetData>
  <mergeCells count="46">
    <mergeCell ref="F19:F20"/>
    <mergeCell ref="A12:A13"/>
    <mergeCell ref="B12:B13"/>
    <mergeCell ref="C12:C13"/>
    <mergeCell ref="D12:D13"/>
    <mergeCell ref="E12:E13"/>
    <mergeCell ref="F12:F13"/>
    <mergeCell ref="A19:A20"/>
    <mergeCell ref="B19:B20"/>
    <mergeCell ref="C19:C20"/>
    <mergeCell ref="D19:D20"/>
    <mergeCell ref="E19:E20"/>
    <mergeCell ref="F83:F86"/>
    <mergeCell ref="A38:A39"/>
    <mergeCell ref="B38:B39"/>
    <mergeCell ref="C38:C39"/>
    <mergeCell ref="D38:D39"/>
    <mergeCell ref="E38:E39"/>
    <mergeCell ref="F38:F39"/>
    <mergeCell ref="A83:A86"/>
    <mergeCell ref="B83:B86"/>
    <mergeCell ref="C83:C86"/>
    <mergeCell ref="D83:D86"/>
    <mergeCell ref="E83:E86"/>
    <mergeCell ref="F202:F203"/>
    <mergeCell ref="A89:A90"/>
    <mergeCell ref="B89:B90"/>
    <mergeCell ref="C89:C90"/>
    <mergeCell ref="D89:D90"/>
    <mergeCell ref="E89:E90"/>
    <mergeCell ref="F89:F90"/>
    <mergeCell ref="A202:A203"/>
    <mergeCell ref="B202:B203"/>
    <mergeCell ref="C202:C203"/>
    <mergeCell ref="D202:D203"/>
    <mergeCell ref="E202:E203"/>
    <mergeCell ref="D230:E230"/>
    <mergeCell ref="D231:E231"/>
    <mergeCell ref="G231:H233"/>
    <mergeCell ref="D233:E233"/>
    <mergeCell ref="A204:A205"/>
    <mergeCell ref="B204:B205"/>
    <mergeCell ref="C204:C205"/>
    <mergeCell ref="D204:D205"/>
    <mergeCell ref="E204:E205"/>
    <mergeCell ref="F204:F205"/>
  </mergeCells>
  <dataValidations count="1">
    <dataValidation type="list" allowBlank="1" showInputMessage="1" showErrorMessage="1" sqref="B9:B12 B14:B19 B87:B89 B21:B38 B40:B83 B204 B206:B225 B91:B202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840"/>
  <sheetViews>
    <sheetView view="pageBreakPreview" zoomScale="90" zoomScaleNormal="100" zoomScaleSheetLayoutView="90" workbookViewId="0">
      <selection activeCell="K5" sqref="K5"/>
    </sheetView>
  </sheetViews>
  <sheetFormatPr defaultColWidth="9.140625" defaultRowHeight="12.75"/>
  <cols>
    <col min="1" max="1" width="6.85546875" style="383" customWidth="1"/>
    <col min="2" max="2" width="14.85546875" style="383" customWidth="1"/>
    <col min="3" max="3" width="21.140625" style="383" customWidth="1"/>
    <col min="4" max="5" width="12.7109375" style="383" customWidth="1"/>
    <col min="6" max="6" width="13.42578125" style="383" bestFit="1" customWidth="1"/>
    <col min="7" max="7" width="15.28515625" style="383" customWidth="1"/>
    <col min="8" max="8" width="23.85546875" style="383" customWidth="1"/>
    <col min="9" max="9" width="12.140625" style="383" bestFit="1" customWidth="1"/>
    <col min="10" max="10" width="19" style="383" customWidth="1"/>
    <col min="11" max="11" width="17.7109375" style="383" customWidth="1"/>
    <col min="12" max="16384" width="9.140625" style="369"/>
  </cols>
  <sheetData>
    <row r="1" spans="1:12" s="192" customFormat="1" ht="15">
      <c r="A1" s="514" t="s">
        <v>300</v>
      </c>
      <c r="B1" s="514"/>
      <c r="C1" s="514"/>
      <c r="D1" s="515"/>
      <c r="E1" s="515"/>
      <c r="F1" s="515"/>
      <c r="G1" s="515"/>
      <c r="H1" s="515"/>
      <c r="I1" s="515"/>
      <c r="J1" s="515"/>
      <c r="K1" s="516" t="s">
        <v>109</v>
      </c>
    </row>
    <row r="2" spans="1:12" s="192" customFormat="1" ht="15">
      <c r="A2" s="386" t="s">
        <v>140</v>
      </c>
      <c r="B2" s="386"/>
      <c r="C2" s="386"/>
      <c r="D2" s="515"/>
      <c r="E2" s="515"/>
      <c r="F2" s="515"/>
      <c r="G2" s="515"/>
      <c r="H2" s="515"/>
      <c r="I2" s="515"/>
      <c r="J2" s="515"/>
      <c r="K2" s="579" t="s">
        <v>514</v>
      </c>
    </row>
    <row r="3" spans="1:12" s="192" customFormat="1" ht="15">
      <c r="A3" s="515"/>
      <c r="B3" s="515"/>
      <c r="C3" s="515"/>
      <c r="D3" s="515"/>
      <c r="E3" s="515"/>
      <c r="F3" s="515"/>
      <c r="G3" s="515"/>
      <c r="H3" s="515"/>
      <c r="I3" s="515"/>
      <c r="J3" s="515"/>
      <c r="K3" s="396"/>
      <c r="L3" s="369"/>
    </row>
    <row r="4" spans="1:12" s="192" customFormat="1" ht="15">
      <c r="A4" s="517" t="s">
        <v>269</v>
      </c>
      <c r="B4" s="517"/>
      <c r="C4" s="517"/>
      <c r="D4" s="517"/>
      <c r="E4" s="517"/>
      <c r="F4" s="518"/>
      <c r="G4" s="519"/>
      <c r="H4" s="515"/>
      <c r="I4" s="515"/>
      <c r="J4" s="515"/>
      <c r="K4" s="515"/>
    </row>
    <row r="5" spans="1:12" ht="15">
      <c r="A5" s="201" t="str">
        <f>'ფორმა N1'!A5</f>
        <v>მ.პ.გ. ქართული ოცნება დემოკრატიული საქართველო</v>
      </c>
      <c r="B5" s="520"/>
      <c r="C5" s="520"/>
      <c r="D5" s="518"/>
      <c r="E5" s="518"/>
      <c r="F5" s="518"/>
      <c r="G5" s="519"/>
      <c r="H5" s="515"/>
      <c r="I5" s="515"/>
      <c r="J5" s="515"/>
      <c r="K5" s="519"/>
    </row>
    <row r="6" spans="1:12" s="192" customFormat="1" ht="13.5">
      <c r="A6" s="521"/>
      <c r="B6" s="521"/>
      <c r="C6" s="521"/>
      <c r="D6" s="522"/>
      <c r="E6" s="522"/>
      <c r="F6" s="522"/>
      <c r="G6" s="515"/>
      <c r="H6" s="515"/>
      <c r="I6" s="515"/>
      <c r="J6" s="515"/>
      <c r="K6" s="515"/>
    </row>
    <row r="7" spans="1:12" s="192" customFormat="1" ht="60">
      <c r="A7" s="523" t="s">
        <v>64</v>
      </c>
      <c r="B7" s="523" t="s">
        <v>485</v>
      </c>
      <c r="C7" s="523" t="s">
        <v>243</v>
      </c>
      <c r="D7" s="524" t="s">
        <v>240</v>
      </c>
      <c r="E7" s="524" t="s">
        <v>241</v>
      </c>
      <c r="F7" s="524" t="s">
        <v>340</v>
      </c>
      <c r="G7" s="524" t="s">
        <v>242</v>
      </c>
      <c r="H7" s="524" t="s">
        <v>493</v>
      </c>
      <c r="I7" s="524" t="s">
        <v>239</v>
      </c>
      <c r="J7" s="524" t="s">
        <v>490</v>
      </c>
      <c r="K7" s="524" t="s">
        <v>491</v>
      </c>
    </row>
    <row r="8" spans="1:12" s="192" customFormat="1" ht="15">
      <c r="A8" s="523">
        <v>1</v>
      </c>
      <c r="B8" s="523">
        <v>2</v>
      </c>
      <c r="C8" s="523">
        <v>3</v>
      </c>
      <c r="D8" s="524">
        <v>4</v>
      </c>
      <c r="E8" s="523">
        <v>5</v>
      </c>
      <c r="F8" s="524">
        <v>6</v>
      </c>
      <c r="G8" s="523">
        <v>7</v>
      </c>
      <c r="H8" s="524">
        <v>8</v>
      </c>
      <c r="I8" s="523">
        <v>9</v>
      </c>
      <c r="J8" s="523">
        <v>10</v>
      </c>
      <c r="K8" s="524">
        <v>11</v>
      </c>
    </row>
    <row r="9" spans="1:12" s="192" customFormat="1" ht="30">
      <c r="A9" s="525">
        <v>1</v>
      </c>
      <c r="B9" s="525" t="s">
        <v>3219</v>
      </c>
      <c r="C9" s="525" t="s">
        <v>3220</v>
      </c>
      <c r="D9" s="526" t="s">
        <v>3221</v>
      </c>
      <c r="E9" s="526" t="s">
        <v>3222</v>
      </c>
      <c r="F9" s="526">
        <v>2012</v>
      </c>
      <c r="G9" s="526" t="s">
        <v>3223</v>
      </c>
      <c r="H9" s="526">
        <v>66066.13</v>
      </c>
      <c r="I9" s="526" t="s">
        <v>3224</v>
      </c>
      <c r="J9" s="526"/>
      <c r="K9" s="526"/>
    </row>
    <row r="10" spans="1:12" s="192" customFormat="1" ht="15">
      <c r="A10" s="525">
        <v>2</v>
      </c>
      <c r="B10" s="525" t="s">
        <v>3219</v>
      </c>
      <c r="C10" s="525" t="s">
        <v>3225</v>
      </c>
      <c r="D10" s="526" t="s">
        <v>3226</v>
      </c>
      <c r="E10" s="526" t="s">
        <v>3227</v>
      </c>
      <c r="F10" s="526">
        <v>2016</v>
      </c>
      <c r="G10" s="526" t="s">
        <v>3228</v>
      </c>
      <c r="H10" s="526">
        <v>24874.959999999999</v>
      </c>
      <c r="I10" s="526" t="s">
        <v>4086</v>
      </c>
      <c r="J10" s="526"/>
      <c r="K10" s="526"/>
    </row>
    <row r="11" spans="1:12" s="192" customFormat="1" ht="15">
      <c r="A11" s="525">
        <v>3</v>
      </c>
      <c r="B11" s="525" t="s">
        <v>3219</v>
      </c>
      <c r="C11" s="525" t="s">
        <v>3225</v>
      </c>
      <c r="D11" s="526" t="s">
        <v>3226</v>
      </c>
      <c r="E11" s="526" t="s">
        <v>3227</v>
      </c>
      <c r="F11" s="526">
        <v>2016</v>
      </c>
      <c r="G11" s="526" t="s">
        <v>3229</v>
      </c>
      <c r="H11" s="526">
        <v>24874.959999999999</v>
      </c>
      <c r="I11" s="526" t="s">
        <v>4086</v>
      </c>
      <c r="J11" s="526"/>
      <c r="K11" s="526"/>
    </row>
    <row r="12" spans="1:12" s="192" customFormat="1" ht="15">
      <c r="A12" s="525">
        <v>4</v>
      </c>
      <c r="B12" s="525" t="s">
        <v>3219</v>
      </c>
      <c r="C12" s="525" t="s">
        <v>3225</v>
      </c>
      <c r="D12" s="526" t="s">
        <v>3226</v>
      </c>
      <c r="E12" s="526" t="s">
        <v>3227</v>
      </c>
      <c r="F12" s="526">
        <v>2016</v>
      </c>
      <c r="G12" s="526" t="s">
        <v>3230</v>
      </c>
      <c r="H12" s="526">
        <v>24874.959999999999</v>
      </c>
      <c r="I12" s="526" t="s">
        <v>4086</v>
      </c>
      <c r="J12" s="526"/>
      <c r="K12" s="526"/>
    </row>
    <row r="13" spans="1:12" s="192" customFormat="1" ht="15">
      <c r="A13" s="525">
        <v>5</v>
      </c>
      <c r="B13" s="525" t="s">
        <v>3219</v>
      </c>
      <c r="C13" s="525" t="s">
        <v>3225</v>
      </c>
      <c r="D13" s="526" t="s">
        <v>3226</v>
      </c>
      <c r="E13" s="526" t="s">
        <v>3227</v>
      </c>
      <c r="F13" s="526">
        <v>2016</v>
      </c>
      <c r="G13" s="526" t="s">
        <v>3231</v>
      </c>
      <c r="H13" s="526">
        <v>24874.959999999999</v>
      </c>
      <c r="I13" s="526" t="s">
        <v>4086</v>
      </c>
      <c r="J13" s="526"/>
      <c r="K13" s="526"/>
    </row>
    <row r="14" spans="1:12" s="192" customFormat="1" ht="15">
      <c r="A14" s="525">
        <v>6</v>
      </c>
      <c r="B14" s="525" t="s">
        <v>3219</v>
      </c>
      <c r="C14" s="525" t="s">
        <v>3225</v>
      </c>
      <c r="D14" s="526" t="s">
        <v>3226</v>
      </c>
      <c r="E14" s="526" t="s">
        <v>3227</v>
      </c>
      <c r="F14" s="526">
        <v>2016</v>
      </c>
      <c r="G14" s="526" t="s">
        <v>3232</v>
      </c>
      <c r="H14" s="526">
        <v>23250.45</v>
      </c>
      <c r="I14" s="526" t="s">
        <v>4086</v>
      </c>
      <c r="J14" s="526"/>
      <c r="K14" s="526"/>
    </row>
    <row r="15" spans="1:12" s="192" customFormat="1" ht="15">
      <c r="A15" s="525">
        <v>7</v>
      </c>
      <c r="B15" s="525" t="s">
        <v>3219</v>
      </c>
      <c r="C15" s="525" t="s">
        <v>3225</v>
      </c>
      <c r="D15" s="526" t="s">
        <v>3226</v>
      </c>
      <c r="E15" s="526" t="s">
        <v>3227</v>
      </c>
      <c r="F15" s="526">
        <v>2016</v>
      </c>
      <c r="G15" s="526" t="s">
        <v>3233</v>
      </c>
      <c r="H15" s="526">
        <v>23250.45</v>
      </c>
      <c r="I15" s="526" t="s">
        <v>4086</v>
      </c>
      <c r="J15" s="526"/>
      <c r="K15" s="526"/>
    </row>
    <row r="16" spans="1:12" s="192" customFormat="1" ht="15">
      <c r="A16" s="525">
        <v>8</v>
      </c>
      <c r="B16" s="525" t="s">
        <v>3219</v>
      </c>
      <c r="C16" s="525" t="s">
        <v>3225</v>
      </c>
      <c r="D16" s="526" t="s">
        <v>3226</v>
      </c>
      <c r="E16" s="526" t="s">
        <v>3227</v>
      </c>
      <c r="F16" s="526">
        <v>2016</v>
      </c>
      <c r="G16" s="526" t="s">
        <v>3234</v>
      </c>
      <c r="H16" s="526">
        <v>23250.45</v>
      </c>
      <c r="I16" s="526" t="s">
        <v>4086</v>
      </c>
      <c r="J16" s="526"/>
      <c r="K16" s="526"/>
    </row>
    <row r="17" spans="1:11" s="192" customFormat="1" ht="15">
      <c r="A17" s="525">
        <v>9</v>
      </c>
      <c r="B17" s="525" t="s">
        <v>3219</v>
      </c>
      <c r="C17" s="525" t="s">
        <v>3225</v>
      </c>
      <c r="D17" s="526" t="s">
        <v>3226</v>
      </c>
      <c r="E17" s="526" t="s">
        <v>3227</v>
      </c>
      <c r="F17" s="526">
        <v>2016</v>
      </c>
      <c r="G17" s="526" t="s">
        <v>3235</v>
      </c>
      <c r="H17" s="526">
        <v>23250.45</v>
      </c>
      <c r="I17" s="526" t="s">
        <v>4086</v>
      </c>
      <c r="J17" s="526"/>
      <c r="K17" s="526"/>
    </row>
    <row r="18" spans="1:11" s="192" customFormat="1" ht="15">
      <c r="A18" s="525">
        <v>10</v>
      </c>
      <c r="B18" s="525" t="s">
        <v>3219</v>
      </c>
      <c r="C18" s="525" t="s">
        <v>3225</v>
      </c>
      <c r="D18" s="526" t="s">
        <v>3226</v>
      </c>
      <c r="E18" s="526" t="s">
        <v>3227</v>
      </c>
      <c r="F18" s="526">
        <v>2016</v>
      </c>
      <c r="G18" s="526" t="s">
        <v>3236</v>
      </c>
      <c r="H18" s="526">
        <v>23250.45</v>
      </c>
      <c r="I18" s="526" t="s">
        <v>4086</v>
      </c>
      <c r="J18" s="526"/>
      <c r="K18" s="526"/>
    </row>
    <row r="19" spans="1:11" s="192" customFormat="1" ht="15">
      <c r="A19" s="525">
        <v>11</v>
      </c>
      <c r="B19" s="525" t="s">
        <v>3219</v>
      </c>
      <c r="C19" s="525" t="s">
        <v>3225</v>
      </c>
      <c r="D19" s="526" t="s">
        <v>3226</v>
      </c>
      <c r="E19" s="526" t="s">
        <v>3227</v>
      </c>
      <c r="F19" s="526">
        <v>2016</v>
      </c>
      <c r="G19" s="526" t="s">
        <v>3237</v>
      </c>
      <c r="H19" s="526">
        <v>24757.46</v>
      </c>
      <c r="I19" s="526" t="s">
        <v>4086</v>
      </c>
      <c r="J19" s="526"/>
      <c r="K19" s="526"/>
    </row>
    <row r="20" spans="1:11" s="192" customFormat="1" ht="15">
      <c r="A20" s="525">
        <v>12</v>
      </c>
      <c r="B20" s="525" t="s">
        <v>3238</v>
      </c>
      <c r="C20" s="525" t="s">
        <v>3225</v>
      </c>
      <c r="D20" s="526" t="s">
        <v>3299</v>
      </c>
      <c r="E20" s="526" t="s">
        <v>3300</v>
      </c>
      <c r="F20" s="526">
        <v>2008</v>
      </c>
      <c r="G20" s="526" t="s">
        <v>3301</v>
      </c>
      <c r="H20" s="526">
        <v>300</v>
      </c>
      <c r="I20" s="526"/>
      <c r="J20" s="526">
        <v>204876642</v>
      </c>
      <c r="K20" s="526" t="s">
        <v>3302</v>
      </c>
    </row>
    <row r="21" spans="1:11" s="192" customFormat="1" ht="30">
      <c r="A21" s="525">
        <v>13</v>
      </c>
      <c r="B21" s="525" t="s">
        <v>3238</v>
      </c>
      <c r="C21" s="525" t="s">
        <v>3239</v>
      </c>
      <c r="D21" s="525" t="s">
        <v>3338</v>
      </c>
      <c r="E21" s="526" t="s">
        <v>3339</v>
      </c>
      <c r="F21" s="539">
        <v>1999</v>
      </c>
      <c r="G21" s="526" t="s">
        <v>3340</v>
      </c>
      <c r="H21" s="627">
        <v>2400</v>
      </c>
      <c r="I21" s="526"/>
      <c r="J21" s="627">
        <v>406075063</v>
      </c>
      <c r="K21" s="627" t="s">
        <v>3341</v>
      </c>
    </row>
    <row r="22" spans="1:11" s="192" customFormat="1" ht="15">
      <c r="A22" s="525">
        <v>14</v>
      </c>
      <c r="B22" s="525" t="s">
        <v>3238</v>
      </c>
      <c r="C22" s="525" t="s">
        <v>3239</v>
      </c>
      <c r="D22" s="526" t="s">
        <v>3342</v>
      </c>
      <c r="E22" s="526" t="s">
        <v>3343</v>
      </c>
      <c r="F22" s="539">
        <v>2001</v>
      </c>
      <c r="G22" s="526" t="s">
        <v>3344</v>
      </c>
      <c r="H22" s="629"/>
      <c r="I22" s="526"/>
      <c r="J22" s="629"/>
      <c r="K22" s="629"/>
    </row>
    <row r="23" spans="1:11" s="192" customFormat="1" ht="15">
      <c r="A23" s="525">
        <v>15</v>
      </c>
      <c r="B23" s="525" t="s">
        <v>3238</v>
      </c>
      <c r="C23" s="525" t="s">
        <v>3239</v>
      </c>
      <c r="D23" s="526" t="s">
        <v>3345</v>
      </c>
      <c r="E23" s="526" t="s">
        <v>3346</v>
      </c>
      <c r="F23" s="539">
        <v>2001</v>
      </c>
      <c r="G23" s="526" t="s">
        <v>3347</v>
      </c>
      <c r="H23" s="628"/>
      <c r="I23" s="526"/>
      <c r="J23" s="628"/>
      <c r="K23" s="628"/>
    </row>
    <row r="24" spans="1:11" s="192" customFormat="1" ht="60">
      <c r="A24" s="525">
        <v>16</v>
      </c>
      <c r="B24" s="525" t="s">
        <v>3238</v>
      </c>
      <c r="C24" s="525" t="s">
        <v>3239</v>
      </c>
      <c r="D24" s="526" t="s">
        <v>3240</v>
      </c>
      <c r="E24" s="526" t="s">
        <v>3241</v>
      </c>
      <c r="F24" s="526">
        <v>2011</v>
      </c>
      <c r="G24" s="526" t="s">
        <v>3242</v>
      </c>
      <c r="H24" s="526">
        <v>600</v>
      </c>
      <c r="I24" s="526"/>
      <c r="J24" s="526">
        <v>404411837</v>
      </c>
      <c r="K24" s="526" t="s">
        <v>3243</v>
      </c>
    </row>
    <row r="25" spans="1:11" s="192" customFormat="1" ht="60">
      <c r="A25" s="525">
        <v>17</v>
      </c>
      <c r="B25" s="525" t="s">
        <v>3238</v>
      </c>
      <c r="C25" s="525" t="s">
        <v>3239</v>
      </c>
      <c r="D25" s="526" t="s">
        <v>3240</v>
      </c>
      <c r="E25" s="526" t="s">
        <v>3241</v>
      </c>
      <c r="F25" s="526">
        <v>2011</v>
      </c>
      <c r="G25" s="526" t="s">
        <v>3244</v>
      </c>
      <c r="H25" s="526">
        <v>600</v>
      </c>
      <c r="I25" s="526"/>
      <c r="J25" s="526">
        <v>404411837</v>
      </c>
      <c r="K25" s="526" t="s">
        <v>3243</v>
      </c>
    </row>
    <row r="26" spans="1:11" s="192" customFormat="1" ht="15">
      <c r="A26" s="525">
        <v>18</v>
      </c>
      <c r="B26" s="525" t="s">
        <v>3238</v>
      </c>
      <c r="C26" s="525" t="s">
        <v>3239</v>
      </c>
      <c r="D26" s="526" t="s">
        <v>3245</v>
      </c>
      <c r="E26" s="526" t="s">
        <v>3246</v>
      </c>
      <c r="F26" s="539" t="s">
        <v>3247</v>
      </c>
      <c r="G26" s="526" t="s">
        <v>3248</v>
      </c>
      <c r="H26" s="627">
        <v>2356</v>
      </c>
      <c r="I26" s="526"/>
      <c r="J26" s="627">
        <v>412729828</v>
      </c>
      <c r="K26" s="627" t="s">
        <v>3249</v>
      </c>
    </row>
    <row r="27" spans="1:11" s="192" customFormat="1" ht="15">
      <c r="A27" s="525">
        <v>19</v>
      </c>
      <c r="B27" s="525" t="s">
        <v>3238</v>
      </c>
      <c r="C27" s="525" t="s">
        <v>3239</v>
      </c>
      <c r="D27" s="526" t="s">
        <v>3250</v>
      </c>
      <c r="E27" s="526" t="s">
        <v>3251</v>
      </c>
      <c r="F27" s="539" t="s">
        <v>3252</v>
      </c>
      <c r="G27" s="526" t="s">
        <v>3253</v>
      </c>
      <c r="H27" s="629"/>
      <c r="I27" s="526"/>
      <c r="J27" s="629"/>
      <c r="K27" s="629"/>
    </row>
    <row r="28" spans="1:11" s="192" customFormat="1" ht="15">
      <c r="A28" s="525">
        <v>20</v>
      </c>
      <c r="B28" s="525" t="s">
        <v>3238</v>
      </c>
      <c r="C28" s="525" t="s">
        <v>3239</v>
      </c>
      <c r="D28" s="526" t="s">
        <v>3250</v>
      </c>
      <c r="E28" s="526" t="s">
        <v>3254</v>
      </c>
      <c r="F28" s="539" t="s">
        <v>3255</v>
      </c>
      <c r="G28" s="526" t="s">
        <v>3256</v>
      </c>
      <c r="H28" s="629"/>
      <c r="I28" s="526"/>
      <c r="J28" s="629"/>
      <c r="K28" s="629"/>
    </row>
    <row r="29" spans="1:11" s="192" customFormat="1" ht="15">
      <c r="A29" s="525">
        <v>21</v>
      </c>
      <c r="B29" s="525" t="s">
        <v>3238</v>
      </c>
      <c r="C29" s="525" t="s">
        <v>3239</v>
      </c>
      <c r="D29" s="526" t="s">
        <v>3250</v>
      </c>
      <c r="E29" s="526" t="s">
        <v>3257</v>
      </c>
      <c r="F29" s="539" t="s">
        <v>3258</v>
      </c>
      <c r="G29" s="526" t="s">
        <v>3259</v>
      </c>
      <c r="H29" s="629"/>
      <c r="I29" s="526"/>
      <c r="J29" s="629"/>
      <c r="K29" s="629"/>
    </row>
    <row r="30" spans="1:11" s="192" customFormat="1" ht="15">
      <c r="A30" s="525">
        <v>22</v>
      </c>
      <c r="B30" s="525" t="s">
        <v>3238</v>
      </c>
      <c r="C30" s="525" t="s">
        <v>3239</v>
      </c>
      <c r="D30" s="526" t="s">
        <v>3260</v>
      </c>
      <c r="E30" s="526" t="s">
        <v>3261</v>
      </c>
      <c r="F30" s="539" t="s">
        <v>3258</v>
      </c>
      <c r="G30" s="526" t="s">
        <v>3262</v>
      </c>
      <c r="H30" s="629"/>
      <c r="I30" s="526"/>
      <c r="J30" s="629"/>
      <c r="K30" s="629"/>
    </row>
    <row r="31" spans="1:11" s="192" customFormat="1" ht="15">
      <c r="A31" s="525">
        <v>23</v>
      </c>
      <c r="B31" s="525" t="s">
        <v>3238</v>
      </c>
      <c r="C31" s="525" t="s">
        <v>3239</v>
      </c>
      <c r="D31" s="526" t="s">
        <v>3250</v>
      </c>
      <c r="E31" s="526" t="s">
        <v>3263</v>
      </c>
      <c r="F31" s="539" t="s">
        <v>3264</v>
      </c>
      <c r="G31" s="526" t="s">
        <v>3265</v>
      </c>
      <c r="H31" s="629"/>
      <c r="I31" s="526"/>
      <c r="J31" s="629"/>
      <c r="K31" s="629"/>
    </row>
    <row r="32" spans="1:11" s="192" customFormat="1" ht="15">
      <c r="A32" s="525">
        <v>24</v>
      </c>
      <c r="B32" s="525" t="s">
        <v>3238</v>
      </c>
      <c r="C32" s="525" t="s">
        <v>3239</v>
      </c>
      <c r="D32" s="526" t="s">
        <v>3250</v>
      </c>
      <c r="E32" s="526" t="s">
        <v>3266</v>
      </c>
      <c r="F32" s="539" t="s">
        <v>3267</v>
      </c>
      <c r="G32" s="526" t="s">
        <v>3268</v>
      </c>
      <c r="H32" s="629"/>
      <c r="I32" s="526"/>
      <c r="J32" s="629"/>
      <c r="K32" s="629"/>
    </row>
    <row r="33" spans="1:11" s="192" customFormat="1" ht="15">
      <c r="A33" s="525">
        <v>25</v>
      </c>
      <c r="B33" s="525" t="s">
        <v>3238</v>
      </c>
      <c r="C33" s="525" t="s">
        <v>3239</v>
      </c>
      <c r="D33" s="526" t="s">
        <v>3250</v>
      </c>
      <c r="E33" s="526" t="s">
        <v>3257</v>
      </c>
      <c r="F33" s="539" t="s">
        <v>3252</v>
      </c>
      <c r="G33" s="526" t="s">
        <v>3269</v>
      </c>
      <c r="H33" s="629"/>
      <c r="I33" s="526"/>
      <c r="J33" s="629"/>
      <c r="K33" s="629"/>
    </row>
    <row r="34" spans="1:11" s="192" customFormat="1" ht="15">
      <c r="A34" s="525">
        <v>26</v>
      </c>
      <c r="B34" s="525" t="s">
        <v>3238</v>
      </c>
      <c r="C34" s="525" t="s">
        <v>3239</v>
      </c>
      <c r="D34" s="526" t="s">
        <v>3245</v>
      </c>
      <c r="E34" s="526" t="s">
        <v>3246</v>
      </c>
      <c r="F34" s="539" t="s">
        <v>3270</v>
      </c>
      <c r="G34" s="526" t="s">
        <v>3271</v>
      </c>
      <c r="H34" s="629"/>
      <c r="I34" s="526"/>
      <c r="J34" s="629"/>
      <c r="K34" s="629"/>
    </row>
    <row r="35" spans="1:11" s="192" customFormat="1" ht="15">
      <c r="A35" s="525">
        <v>27</v>
      </c>
      <c r="B35" s="525" t="s">
        <v>3238</v>
      </c>
      <c r="C35" s="525" t="s">
        <v>3239</v>
      </c>
      <c r="D35" s="526" t="s">
        <v>3250</v>
      </c>
      <c r="E35" s="526" t="s">
        <v>3266</v>
      </c>
      <c r="F35" s="539" t="s">
        <v>3267</v>
      </c>
      <c r="G35" s="526" t="s">
        <v>3272</v>
      </c>
      <c r="H35" s="629"/>
      <c r="I35" s="526"/>
      <c r="J35" s="629"/>
      <c r="K35" s="629"/>
    </row>
    <row r="36" spans="1:11" s="192" customFormat="1" ht="15">
      <c r="A36" s="525">
        <v>28</v>
      </c>
      <c r="B36" s="525" t="s">
        <v>3238</v>
      </c>
      <c r="C36" s="525" t="s">
        <v>3239</v>
      </c>
      <c r="D36" s="526" t="s">
        <v>3250</v>
      </c>
      <c r="E36" s="526" t="s">
        <v>3257</v>
      </c>
      <c r="F36" s="539" t="s">
        <v>3252</v>
      </c>
      <c r="G36" s="526" t="s">
        <v>3273</v>
      </c>
      <c r="H36" s="629"/>
      <c r="I36" s="526"/>
      <c r="J36" s="629"/>
      <c r="K36" s="629"/>
    </row>
    <row r="37" spans="1:11" s="192" customFormat="1" ht="15">
      <c r="A37" s="525">
        <v>29</v>
      </c>
      <c r="B37" s="525" t="s">
        <v>3238</v>
      </c>
      <c r="C37" s="525" t="s">
        <v>3239</v>
      </c>
      <c r="D37" s="526" t="s">
        <v>3250</v>
      </c>
      <c r="E37" s="526" t="s">
        <v>3274</v>
      </c>
      <c r="F37" s="539" t="s">
        <v>3270</v>
      </c>
      <c r="G37" s="526" t="s">
        <v>3275</v>
      </c>
      <c r="H37" s="629"/>
      <c r="I37" s="526"/>
      <c r="J37" s="629"/>
      <c r="K37" s="629"/>
    </row>
    <row r="38" spans="1:11" s="192" customFormat="1" ht="15">
      <c r="A38" s="525">
        <v>30</v>
      </c>
      <c r="B38" s="525" t="s">
        <v>3238</v>
      </c>
      <c r="C38" s="525" t="s">
        <v>3239</v>
      </c>
      <c r="D38" s="526" t="s">
        <v>3250</v>
      </c>
      <c r="E38" s="526" t="s">
        <v>3276</v>
      </c>
      <c r="F38" s="539" t="s">
        <v>3247</v>
      </c>
      <c r="G38" s="526" t="s">
        <v>3277</v>
      </c>
      <c r="H38" s="629"/>
      <c r="I38" s="526"/>
      <c r="J38" s="629"/>
      <c r="K38" s="629"/>
    </row>
    <row r="39" spans="1:11" s="192" customFormat="1" ht="15">
      <c r="A39" s="525">
        <v>31</v>
      </c>
      <c r="B39" s="525" t="s">
        <v>3238</v>
      </c>
      <c r="C39" s="525" t="s">
        <v>3239</v>
      </c>
      <c r="D39" s="526" t="s">
        <v>3250</v>
      </c>
      <c r="E39" s="526" t="s">
        <v>3278</v>
      </c>
      <c r="F39" s="539" t="s">
        <v>3279</v>
      </c>
      <c r="G39" s="526" t="s">
        <v>3280</v>
      </c>
      <c r="H39" s="629"/>
      <c r="I39" s="526"/>
      <c r="J39" s="629"/>
      <c r="K39" s="629"/>
    </row>
    <row r="40" spans="1:11" s="192" customFormat="1" ht="15">
      <c r="A40" s="525">
        <v>32</v>
      </c>
      <c r="B40" s="525" t="s">
        <v>3238</v>
      </c>
      <c r="C40" s="525" t="s">
        <v>3239</v>
      </c>
      <c r="D40" s="526" t="s">
        <v>3250</v>
      </c>
      <c r="E40" s="526" t="s">
        <v>3266</v>
      </c>
      <c r="F40" s="539" t="s">
        <v>3281</v>
      </c>
      <c r="G40" s="526" t="s">
        <v>3282</v>
      </c>
      <c r="H40" s="629"/>
      <c r="I40" s="526"/>
      <c r="J40" s="629"/>
      <c r="K40" s="629"/>
    </row>
    <row r="41" spans="1:11" s="192" customFormat="1" ht="15">
      <c r="A41" s="525">
        <v>33</v>
      </c>
      <c r="B41" s="525" t="s">
        <v>3238</v>
      </c>
      <c r="C41" s="525" t="s">
        <v>3239</v>
      </c>
      <c r="D41" s="526" t="s">
        <v>3260</v>
      </c>
      <c r="E41" s="526" t="s">
        <v>3283</v>
      </c>
      <c r="F41" s="539" t="s">
        <v>3258</v>
      </c>
      <c r="G41" s="526" t="s">
        <v>3284</v>
      </c>
      <c r="H41" s="629"/>
      <c r="I41" s="526"/>
      <c r="J41" s="629"/>
      <c r="K41" s="629"/>
    </row>
    <row r="42" spans="1:11" s="192" customFormat="1" ht="15">
      <c r="A42" s="525">
        <v>34</v>
      </c>
      <c r="B42" s="525" t="s">
        <v>3238</v>
      </c>
      <c r="C42" s="525" t="s">
        <v>3239</v>
      </c>
      <c r="D42" s="526" t="s">
        <v>3250</v>
      </c>
      <c r="E42" s="526" t="s">
        <v>3266</v>
      </c>
      <c r="F42" s="539" t="s">
        <v>3252</v>
      </c>
      <c r="G42" s="526" t="s">
        <v>3285</v>
      </c>
      <c r="H42" s="629"/>
      <c r="I42" s="526"/>
      <c r="J42" s="629"/>
      <c r="K42" s="629"/>
    </row>
    <row r="43" spans="1:11" s="192" customFormat="1" ht="15">
      <c r="A43" s="525">
        <v>35</v>
      </c>
      <c r="B43" s="525" t="s">
        <v>3238</v>
      </c>
      <c r="C43" s="525" t="s">
        <v>3239</v>
      </c>
      <c r="D43" s="526" t="s">
        <v>3250</v>
      </c>
      <c r="E43" s="526" t="s">
        <v>3266</v>
      </c>
      <c r="F43" s="539" t="s">
        <v>3267</v>
      </c>
      <c r="G43" s="526" t="s">
        <v>3286</v>
      </c>
      <c r="H43" s="629"/>
      <c r="I43" s="526"/>
      <c r="J43" s="629"/>
      <c r="K43" s="629"/>
    </row>
    <row r="44" spans="1:11" s="192" customFormat="1" ht="15">
      <c r="A44" s="525">
        <v>36</v>
      </c>
      <c r="B44" s="525" t="s">
        <v>3238</v>
      </c>
      <c r="C44" s="525" t="s">
        <v>3239</v>
      </c>
      <c r="D44" s="526" t="s">
        <v>3250</v>
      </c>
      <c r="E44" s="526" t="s">
        <v>3254</v>
      </c>
      <c r="F44" s="539" t="s">
        <v>3267</v>
      </c>
      <c r="G44" s="526" t="s">
        <v>3287</v>
      </c>
      <c r="H44" s="629"/>
      <c r="I44" s="526"/>
      <c r="J44" s="629"/>
      <c r="K44" s="629"/>
    </row>
    <row r="45" spans="1:11" s="192" customFormat="1" ht="15">
      <c r="A45" s="525">
        <v>37</v>
      </c>
      <c r="B45" s="525" t="s">
        <v>3238</v>
      </c>
      <c r="C45" s="525" t="s">
        <v>3239</v>
      </c>
      <c r="D45" s="526" t="s">
        <v>3250</v>
      </c>
      <c r="E45" s="526" t="s">
        <v>3257</v>
      </c>
      <c r="F45" s="539" t="s">
        <v>3255</v>
      </c>
      <c r="G45" s="526" t="s">
        <v>3288</v>
      </c>
      <c r="H45" s="629"/>
      <c r="I45" s="526"/>
      <c r="J45" s="629"/>
      <c r="K45" s="629"/>
    </row>
    <row r="46" spans="1:11" s="192" customFormat="1" ht="15">
      <c r="A46" s="525">
        <v>38</v>
      </c>
      <c r="B46" s="525" t="s">
        <v>3238</v>
      </c>
      <c r="C46" s="525" t="s">
        <v>3239</v>
      </c>
      <c r="D46" s="526" t="s">
        <v>3245</v>
      </c>
      <c r="E46" s="526" t="s">
        <v>3246</v>
      </c>
      <c r="F46" s="539">
        <v>1998</v>
      </c>
      <c r="G46" s="526" t="s">
        <v>3289</v>
      </c>
      <c r="H46" s="629"/>
      <c r="I46" s="526"/>
      <c r="J46" s="629"/>
      <c r="K46" s="629"/>
    </row>
    <row r="47" spans="1:11" s="192" customFormat="1" ht="15">
      <c r="A47" s="525">
        <v>39</v>
      </c>
      <c r="B47" s="525" t="s">
        <v>3238</v>
      </c>
      <c r="C47" s="525" t="s">
        <v>3239</v>
      </c>
      <c r="D47" s="526" t="s">
        <v>3245</v>
      </c>
      <c r="E47" s="526" t="s">
        <v>3246</v>
      </c>
      <c r="F47" s="539">
        <v>2006</v>
      </c>
      <c r="G47" s="526" t="s">
        <v>3290</v>
      </c>
      <c r="H47" s="629"/>
      <c r="I47" s="526"/>
      <c r="J47" s="629"/>
      <c r="K47" s="629"/>
    </row>
    <row r="48" spans="1:11" s="192" customFormat="1" ht="15">
      <c r="A48" s="525">
        <v>40</v>
      </c>
      <c r="B48" s="525" t="s">
        <v>3238</v>
      </c>
      <c r="C48" s="525" t="s">
        <v>3239</v>
      </c>
      <c r="D48" s="526" t="s">
        <v>3250</v>
      </c>
      <c r="E48" s="526" t="s">
        <v>3257</v>
      </c>
      <c r="F48" s="539">
        <v>1999</v>
      </c>
      <c r="G48" s="526" t="s">
        <v>3291</v>
      </c>
      <c r="H48" s="629"/>
      <c r="I48" s="526"/>
      <c r="J48" s="629"/>
      <c r="K48" s="629"/>
    </row>
    <row r="49" spans="1:11" s="192" customFormat="1" ht="15">
      <c r="A49" s="525">
        <v>41</v>
      </c>
      <c r="B49" s="525" t="s">
        <v>3238</v>
      </c>
      <c r="C49" s="525" t="s">
        <v>3239</v>
      </c>
      <c r="D49" s="526" t="s">
        <v>3250</v>
      </c>
      <c r="E49" s="526" t="s">
        <v>3257</v>
      </c>
      <c r="F49" s="539">
        <v>1998</v>
      </c>
      <c r="G49" s="526" t="s">
        <v>3292</v>
      </c>
      <c r="H49" s="629"/>
      <c r="I49" s="526"/>
      <c r="J49" s="629"/>
      <c r="K49" s="629"/>
    </row>
    <row r="50" spans="1:11" s="192" customFormat="1" ht="15">
      <c r="A50" s="525">
        <v>42</v>
      </c>
      <c r="B50" s="525" t="s">
        <v>3238</v>
      </c>
      <c r="C50" s="525" t="s">
        <v>3239</v>
      </c>
      <c r="D50" s="526" t="s">
        <v>3245</v>
      </c>
      <c r="E50" s="526" t="s">
        <v>3246</v>
      </c>
      <c r="F50" s="539">
        <v>1998</v>
      </c>
      <c r="G50" s="526" t="s">
        <v>3293</v>
      </c>
      <c r="H50" s="629"/>
      <c r="I50" s="526"/>
      <c r="J50" s="629"/>
      <c r="K50" s="629"/>
    </row>
    <row r="51" spans="1:11" s="192" customFormat="1" ht="15">
      <c r="A51" s="525">
        <v>43</v>
      </c>
      <c r="B51" s="525" t="s">
        <v>3238</v>
      </c>
      <c r="C51" s="525" t="s">
        <v>3239</v>
      </c>
      <c r="D51" s="526" t="s">
        <v>3245</v>
      </c>
      <c r="E51" s="526" t="s">
        <v>3246</v>
      </c>
      <c r="F51" s="539">
        <v>1998</v>
      </c>
      <c r="G51" s="526" t="s">
        <v>3294</v>
      </c>
      <c r="H51" s="629"/>
      <c r="I51" s="526"/>
      <c r="J51" s="629"/>
      <c r="K51" s="629"/>
    </row>
    <row r="52" spans="1:11" s="192" customFormat="1" ht="15">
      <c r="A52" s="525">
        <v>44</v>
      </c>
      <c r="B52" s="525" t="s">
        <v>3238</v>
      </c>
      <c r="C52" s="525" t="s">
        <v>3239</v>
      </c>
      <c r="D52" s="526" t="s">
        <v>3245</v>
      </c>
      <c r="E52" s="526" t="s">
        <v>3246</v>
      </c>
      <c r="F52" s="539">
        <v>2000</v>
      </c>
      <c r="G52" s="526" t="s">
        <v>3295</v>
      </c>
      <c r="H52" s="629"/>
      <c r="I52" s="526"/>
      <c r="J52" s="629"/>
      <c r="K52" s="629"/>
    </row>
    <row r="53" spans="1:11" s="192" customFormat="1" ht="15">
      <c r="A53" s="525">
        <v>45</v>
      </c>
      <c r="B53" s="525" t="s">
        <v>3238</v>
      </c>
      <c r="C53" s="525" t="s">
        <v>3239</v>
      </c>
      <c r="D53" s="526" t="s">
        <v>3250</v>
      </c>
      <c r="E53" s="526" t="s">
        <v>3257</v>
      </c>
      <c r="F53" s="539">
        <v>1998</v>
      </c>
      <c r="G53" s="526" t="s">
        <v>3296</v>
      </c>
      <c r="H53" s="629"/>
      <c r="I53" s="526"/>
      <c r="J53" s="629"/>
      <c r="K53" s="629"/>
    </row>
    <row r="54" spans="1:11" s="192" customFormat="1" ht="15">
      <c r="A54" s="525">
        <v>46</v>
      </c>
      <c r="B54" s="525" t="s">
        <v>3238</v>
      </c>
      <c r="C54" s="525" t="s">
        <v>3239</v>
      </c>
      <c r="D54" s="526" t="s">
        <v>3245</v>
      </c>
      <c r="E54" s="526" t="s">
        <v>3246</v>
      </c>
      <c r="F54" s="539">
        <v>2000</v>
      </c>
      <c r="G54" s="526" t="s">
        <v>3297</v>
      </c>
      <c r="H54" s="629"/>
      <c r="I54" s="526"/>
      <c r="J54" s="629"/>
      <c r="K54" s="629"/>
    </row>
    <row r="55" spans="1:11" s="192" customFormat="1" ht="15">
      <c r="A55" s="525">
        <v>47</v>
      </c>
      <c r="B55" s="525" t="s">
        <v>3238</v>
      </c>
      <c r="C55" s="525" t="s">
        <v>3239</v>
      </c>
      <c r="D55" s="526" t="s">
        <v>3250</v>
      </c>
      <c r="E55" s="526" t="s">
        <v>3257</v>
      </c>
      <c r="F55" s="539" t="s">
        <v>3258</v>
      </c>
      <c r="G55" s="526" t="s">
        <v>3298</v>
      </c>
      <c r="H55" s="628"/>
      <c r="I55" s="526"/>
      <c r="J55" s="628"/>
      <c r="K55" s="628"/>
    </row>
    <row r="56" spans="1:11" s="192" customFormat="1" ht="15">
      <c r="A56" s="525">
        <v>48</v>
      </c>
      <c r="B56" s="525" t="s">
        <v>3238</v>
      </c>
      <c r="C56" s="525" t="s">
        <v>3239</v>
      </c>
      <c r="D56" s="526" t="s">
        <v>3303</v>
      </c>
      <c r="E56" s="526" t="s">
        <v>3304</v>
      </c>
      <c r="F56" s="526">
        <v>2013</v>
      </c>
      <c r="G56" s="526" t="s">
        <v>3305</v>
      </c>
      <c r="H56" s="627">
        <v>8250</v>
      </c>
      <c r="I56" s="526"/>
      <c r="J56" s="627">
        <v>205143824</v>
      </c>
      <c r="K56" s="627" t="s">
        <v>3306</v>
      </c>
    </row>
    <row r="57" spans="1:11" s="192" customFormat="1" ht="30">
      <c r="A57" s="525">
        <v>49</v>
      </c>
      <c r="B57" s="525" t="s">
        <v>3238</v>
      </c>
      <c r="C57" s="525" t="s">
        <v>3239</v>
      </c>
      <c r="D57" s="526" t="s">
        <v>3307</v>
      </c>
      <c r="E57" s="526" t="s">
        <v>3308</v>
      </c>
      <c r="F57" s="526">
        <v>2009</v>
      </c>
      <c r="G57" s="526" t="s">
        <v>3309</v>
      </c>
      <c r="H57" s="629"/>
      <c r="I57" s="526"/>
      <c r="J57" s="629"/>
      <c r="K57" s="629"/>
    </row>
    <row r="58" spans="1:11" s="192" customFormat="1" ht="15">
      <c r="A58" s="525">
        <v>50</v>
      </c>
      <c r="B58" s="525" t="s">
        <v>3238</v>
      </c>
      <c r="C58" s="525" t="s">
        <v>3239</v>
      </c>
      <c r="D58" s="526" t="s">
        <v>3303</v>
      </c>
      <c r="E58" s="526" t="s">
        <v>3304</v>
      </c>
      <c r="F58" s="526">
        <v>2010</v>
      </c>
      <c r="G58" s="526" t="s">
        <v>3310</v>
      </c>
      <c r="H58" s="629"/>
      <c r="I58" s="526"/>
      <c r="J58" s="629"/>
      <c r="K58" s="629"/>
    </row>
    <row r="59" spans="1:11" s="192" customFormat="1" ht="30">
      <c r="A59" s="525">
        <v>51</v>
      </c>
      <c r="B59" s="525" t="s">
        <v>3238</v>
      </c>
      <c r="C59" s="525" t="s">
        <v>3239</v>
      </c>
      <c r="D59" s="526" t="s">
        <v>3307</v>
      </c>
      <c r="E59" s="526" t="s">
        <v>3308</v>
      </c>
      <c r="F59" s="526">
        <v>2009</v>
      </c>
      <c r="G59" s="526" t="s">
        <v>3311</v>
      </c>
      <c r="H59" s="629"/>
      <c r="I59" s="526"/>
      <c r="J59" s="629"/>
      <c r="K59" s="629"/>
    </row>
    <row r="60" spans="1:11" s="192" customFormat="1" ht="15">
      <c r="A60" s="525">
        <v>52</v>
      </c>
      <c r="B60" s="525" t="s">
        <v>3238</v>
      </c>
      <c r="C60" s="525" t="s">
        <v>3239</v>
      </c>
      <c r="D60" s="526" t="s">
        <v>3303</v>
      </c>
      <c r="E60" s="526" t="s">
        <v>3304</v>
      </c>
      <c r="F60" s="526">
        <v>2011</v>
      </c>
      <c r="G60" s="526" t="s">
        <v>3312</v>
      </c>
      <c r="H60" s="629"/>
      <c r="I60" s="526"/>
      <c r="J60" s="629"/>
      <c r="K60" s="629"/>
    </row>
    <row r="61" spans="1:11" s="192" customFormat="1" ht="15">
      <c r="A61" s="525">
        <v>53</v>
      </c>
      <c r="B61" s="525" t="s">
        <v>3238</v>
      </c>
      <c r="C61" s="525" t="s">
        <v>3239</v>
      </c>
      <c r="D61" s="526" t="s">
        <v>3303</v>
      </c>
      <c r="E61" s="526" t="s">
        <v>3304</v>
      </c>
      <c r="F61" s="526">
        <v>2009</v>
      </c>
      <c r="G61" s="526" t="s">
        <v>3313</v>
      </c>
      <c r="H61" s="629"/>
      <c r="I61" s="526"/>
      <c r="J61" s="629"/>
      <c r="K61" s="629"/>
    </row>
    <row r="62" spans="1:11" s="192" customFormat="1" ht="15">
      <c r="A62" s="525">
        <v>54</v>
      </c>
      <c r="B62" s="525" t="s">
        <v>3238</v>
      </c>
      <c r="C62" s="525" t="s">
        <v>3239</v>
      </c>
      <c r="D62" s="526" t="s">
        <v>3303</v>
      </c>
      <c r="E62" s="526" t="s">
        <v>3304</v>
      </c>
      <c r="F62" s="526">
        <v>2010</v>
      </c>
      <c r="G62" s="526" t="s">
        <v>3314</v>
      </c>
      <c r="H62" s="629"/>
      <c r="I62" s="526"/>
      <c r="J62" s="629"/>
      <c r="K62" s="629"/>
    </row>
    <row r="63" spans="1:11" s="192" customFormat="1" ht="15">
      <c r="A63" s="525">
        <v>55</v>
      </c>
      <c r="B63" s="525" t="s">
        <v>3238</v>
      </c>
      <c r="C63" s="525" t="s">
        <v>3239</v>
      </c>
      <c r="D63" s="526" t="s">
        <v>3303</v>
      </c>
      <c r="E63" s="526" t="s">
        <v>3304</v>
      </c>
      <c r="F63" s="526">
        <v>2011</v>
      </c>
      <c r="G63" s="526" t="s">
        <v>3315</v>
      </c>
      <c r="H63" s="629"/>
      <c r="I63" s="526"/>
      <c r="J63" s="629"/>
      <c r="K63" s="629"/>
    </row>
    <row r="64" spans="1:11" s="192" customFormat="1" ht="15">
      <c r="A64" s="525">
        <v>56</v>
      </c>
      <c r="B64" s="525" t="s">
        <v>3238</v>
      </c>
      <c r="C64" s="525" t="s">
        <v>3239</v>
      </c>
      <c r="D64" s="526" t="s">
        <v>3303</v>
      </c>
      <c r="E64" s="526" t="s">
        <v>3304</v>
      </c>
      <c r="F64" s="526">
        <v>2011</v>
      </c>
      <c r="G64" s="526" t="s">
        <v>3316</v>
      </c>
      <c r="H64" s="629"/>
      <c r="I64" s="526"/>
      <c r="J64" s="629"/>
      <c r="K64" s="629"/>
    </row>
    <row r="65" spans="1:11" s="192" customFormat="1" ht="15">
      <c r="A65" s="525">
        <v>57</v>
      </c>
      <c r="B65" s="525" t="s">
        <v>3238</v>
      </c>
      <c r="C65" s="525" t="s">
        <v>3239</v>
      </c>
      <c r="D65" s="526" t="s">
        <v>3303</v>
      </c>
      <c r="E65" s="526" t="s">
        <v>3304</v>
      </c>
      <c r="F65" s="526">
        <v>2010</v>
      </c>
      <c r="G65" s="526" t="s">
        <v>3317</v>
      </c>
      <c r="H65" s="629"/>
      <c r="I65" s="526"/>
      <c r="J65" s="629"/>
      <c r="K65" s="629"/>
    </row>
    <row r="66" spans="1:11" s="192" customFormat="1" ht="15">
      <c r="A66" s="525">
        <v>58</v>
      </c>
      <c r="B66" s="525" t="s">
        <v>3238</v>
      </c>
      <c r="C66" s="525" t="s">
        <v>3239</v>
      </c>
      <c r="D66" s="526" t="s">
        <v>3303</v>
      </c>
      <c r="E66" s="526" t="s">
        <v>3304</v>
      </c>
      <c r="F66" s="526">
        <v>2010</v>
      </c>
      <c r="G66" s="526" t="s">
        <v>3318</v>
      </c>
      <c r="H66" s="629"/>
      <c r="I66" s="526"/>
      <c r="J66" s="629"/>
      <c r="K66" s="629"/>
    </row>
    <row r="67" spans="1:11" s="192" customFormat="1" ht="15">
      <c r="A67" s="525">
        <v>59</v>
      </c>
      <c r="B67" s="525" t="s">
        <v>3238</v>
      </c>
      <c r="C67" s="525" t="s">
        <v>3239</v>
      </c>
      <c r="D67" s="526" t="s">
        <v>3303</v>
      </c>
      <c r="E67" s="526" t="s">
        <v>3304</v>
      </c>
      <c r="F67" s="526">
        <v>2009</v>
      </c>
      <c r="G67" s="526" t="s">
        <v>3319</v>
      </c>
      <c r="H67" s="629"/>
      <c r="I67" s="526"/>
      <c r="J67" s="629"/>
      <c r="K67" s="629"/>
    </row>
    <row r="68" spans="1:11" s="192" customFormat="1" ht="15">
      <c r="A68" s="525">
        <v>60</v>
      </c>
      <c r="B68" s="525" t="s">
        <v>3238</v>
      </c>
      <c r="C68" s="525" t="s">
        <v>3239</v>
      </c>
      <c r="D68" s="526" t="s">
        <v>3303</v>
      </c>
      <c r="E68" s="526" t="s">
        <v>3304</v>
      </c>
      <c r="F68" s="526">
        <v>2011</v>
      </c>
      <c r="G68" s="526" t="s">
        <v>3320</v>
      </c>
      <c r="H68" s="629"/>
      <c r="I68" s="526"/>
      <c r="J68" s="629"/>
      <c r="K68" s="629"/>
    </row>
    <row r="69" spans="1:11" s="192" customFormat="1" ht="15">
      <c r="A69" s="525">
        <v>61</v>
      </c>
      <c r="B69" s="525" t="s">
        <v>3238</v>
      </c>
      <c r="C69" s="525" t="s">
        <v>3239</v>
      </c>
      <c r="D69" s="526" t="s">
        <v>3303</v>
      </c>
      <c r="E69" s="526" t="s">
        <v>3304</v>
      </c>
      <c r="F69" s="526">
        <v>2011</v>
      </c>
      <c r="G69" s="526" t="s">
        <v>3321</v>
      </c>
      <c r="H69" s="629"/>
      <c r="I69" s="526"/>
      <c r="J69" s="629"/>
      <c r="K69" s="629"/>
    </row>
    <row r="70" spans="1:11" s="192" customFormat="1" ht="15">
      <c r="A70" s="525">
        <v>62</v>
      </c>
      <c r="B70" s="525" t="s">
        <v>3238</v>
      </c>
      <c r="C70" s="525" t="s">
        <v>3239</v>
      </c>
      <c r="D70" s="526" t="s">
        <v>3303</v>
      </c>
      <c r="E70" s="526" t="s">
        <v>3304</v>
      </c>
      <c r="F70" s="526">
        <v>2010</v>
      </c>
      <c r="G70" s="526" t="s">
        <v>3322</v>
      </c>
      <c r="H70" s="629"/>
      <c r="I70" s="526"/>
      <c r="J70" s="629"/>
      <c r="K70" s="629"/>
    </row>
    <row r="71" spans="1:11" s="192" customFormat="1" ht="15">
      <c r="A71" s="525">
        <v>63</v>
      </c>
      <c r="B71" s="525" t="s">
        <v>3238</v>
      </c>
      <c r="C71" s="525" t="s">
        <v>3239</v>
      </c>
      <c r="D71" s="526" t="s">
        <v>3303</v>
      </c>
      <c r="E71" s="526" t="s">
        <v>3304</v>
      </c>
      <c r="F71" s="526">
        <v>2008</v>
      </c>
      <c r="G71" s="526" t="s">
        <v>3323</v>
      </c>
      <c r="H71" s="629"/>
      <c r="I71" s="526"/>
      <c r="J71" s="629"/>
      <c r="K71" s="629"/>
    </row>
    <row r="72" spans="1:11" s="192" customFormat="1" ht="15">
      <c r="A72" s="525">
        <v>64</v>
      </c>
      <c r="B72" s="525" t="s">
        <v>3238</v>
      </c>
      <c r="C72" s="525" t="s">
        <v>3239</v>
      </c>
      <c r="D72" s="526" t="s">
        <v>3303</v>
      </c>
      <c r="E72" s="526" t="s">
        <v>3304</v>
      </c>
      <c r="F72" s="526">
        <v>2010</v>
      </c>
      <c r="G72" s="526" t="s">
        <v>3324</v>
      </c>
      <c r="H72" s="629"/>
      <c r="I72" s="526"/>
      <c r="J72" s="629"/>
      <c r="K72" s="629"/>
    </row>
    <row r="73" spans="1:11" s="192" customFormat="1" ht="15">
      <c r="A73" s="525">
        <v>65</v>
      </c>
      <c r="B73" s="525" t="s">
        <v>3238</v>
      </c>
      <c r="C73" s="525" t="s">
        <v>3239</v>
      </c>
      <c r="D73" s="526" t="s">
        <v>3303</v>
      </c>
      <c r="E73" s="526" t="s">
        <v>3304</v>
      </c>
      <c r="F73" s="526">
        <v>2010</v>
      </c>
      <c r="G73" s="526" t="s">
        <v>3325</v>
      </c>
      <c r="H73" s="629"/>
      <c r="I73" s="526"/>
      <c r="J73" s="629"/>
      <c r="K73" s="629"/>
    </row>
    <row r="74" spans="1:11" s="192" customFormat="1" ht="15">
      <c r="A74" s="525">
        <v>66</v>
      </c>
      <c r="B74" s="525" t="s">
        <v>3238</v>
      </c>
      <c r="C74" s="525" t="s">
        <v>3239</v>
      </c>
      <c r="D74" s="526" t="s">
        <v>3303</v>
      </c>
      <c r="E74" s="526" t="s">
        <v>3304</v>
      </c>
      <c r="F74" s="526">
        <v>2009</v>
      </c>
      <c r="G74" s="526" t="s">
        <v>3326</v>
      </c>
      <c r="H74" s="629"/>
      <c r="I74" s="526"/>
      <c r="J74" s="629"/>
      <c r="K74" s="629"/>
    </row>
    <row r="75" spans="1:11" s="192" customFormat="1" ht="15">
      <c r="A75" s="525">
        <v>67</v>
      </c>
      <c r="B75" s="525" t="s">
        <v>3238</v>
      </c>
      <c r="C75" s="525" t="s">
        <v>3239</v>
      </c>
      <c r="D75" s="526" t="s">
        <v>3303</v>
      </c>
      <c r="E75" s="526" t="s">
        <v>3304</v>
      </c>
      <c r="F75" s="526">
        <v>2009</v>
      </c>
      <c r="G75" s="526" t="s">
        <v>3327</v>
      </c>
      <c r="H75" s="629"/>
      <c r="I75" s="526"/>
      <c r="J75" s="629"/>
      <c r="K75" s="629"/>
    </row>
    <row r="76" spans="1:11" s="192" customFormat="1" ht="15">
      <c r="A76" s="525">
        <v>68</v>
      </c>
      <c r="B76" s="525" t="s">
        <v>3238</v>
      </c>
      <c r="C76" s="525" t="s">
        <v>3239</v>
      </c>
      <c r="D76" s="526" t="s">
        <v>3303</v>
      </c>
      <c r="E76" s="526" t="s">
        <v>3304</v>
      </c>
      <c r="F76" s="526">
        <v>2010</v>
      </c>
      <c r="G76" s="526" t="s">
        <v>3328</v>
      </c>
      <c r="H76" s="629"/>
      <c r="I76" s="526"/>
      <c r="J76" s="629"/>
      <c r="K76" s="629"/>
    </row>
    <row r="77" spans="1:11" s="192" customFormat="1" ht="15">
      <c r="A77" s="525">
        <v>69</v>
      </c>
      <c r="B77" s="525" t="s">
        <v>3238</v>
      </c>
      <c r="C77" s="525" t="s">
        <v>3239</v>
      </c>
      <c r="D77" s="526" t="s">
        <v>3303</v>
      </c>
      <c r="E77" s="526" t="s">
        <v>3304</v>
      </c>
      <c r="F77" s="526">
        <v>2010</v>
      </c>
      <c r="G77" s="526" t="s">
        <v>3329</v>
      </c>
      <c r="H77" s="629"/>
      <c r="I77" s="526"/>
      <c r="J77" s="629"/>
      <c r="K77" s="629"/>
    </row>
    <row r="78" spans="1:11" s="192" customFormat="1" ht="15">
      <c r="A78" s="525">
        <v>70</v>
      </c>
      <c r="B78" s="525" t="s">
        <v>3238</v>
      </c>
      <c r="C78" s="525" t="s">
        <v>3239</v>
      </c>
      <c r="D78" s="526" t="s">
        <v>3303</v>
      </c>
      <c r="E78" s="526" t="s">
        <v>3304</v>
      </c>
      <c r="F78" s="526">
        <v>2010</v>
      </c>
      <c r="G78" s="526" t="s">
        <v>3330</v>
      </c>
      <c r="H78" s="629"/>
      <c r="I78" s="526"/>
      <c r="J78" s="629"/>
      <c r="K78" s="629"/>
    </row>
    <row r="79" spans="1:11" s="192" customFormat="1" ht="15">
      <c r="A79" s="525">
        <v>71</v>
      </c>
      <c r="B79" s="525" t="s">
        <v>3238</v>
      </c>
      <c r="C79" s="525" t="s">
        <v>3239</v>
      </c>
      <c r="D79" s="526" t="s">
        <v>3303</v>
      </c>
      <c r="E79" s="526" t="s">
        <v>3304</v>
      </c>
      <c r="F79" s="526">
        <v>2012</v>
      </c>
      <c r="G79" s="526" t="s">
        <v>3331</v>
      </c>
      <c r="H79" s="629"/>
      <c r="I79" s="526"/>
      <c r="J79" s="629"/>
      <c r="K79" s="629"/>
    </row>
    <row r="80" spans="1:11" s="192" customFormat="1" ht="15">
      <c r="A80" s="525">
        <v>72</v>
      </c>
      <c r="B80" s="525" t="s">
        <v>3238</v>
      </c>
      <c r="C80" s="525" t="s">
        <v>3239</v>
      </c>
      <c r="D80" s="526" t="s">
        <v>3303</v>
      </c>
      <c r="E80" s="526" t="s">
        <v>3304</v>
      </c>
      <c r="F80" s="526">
        <v>2014</v>
      </c>
      <c r="G80" s="526" t="s">
        <v>3332</v>
      </c>
      <c r="H80" s="629"/>
      <c r="I80" s="526"/>
      <c r="J80" s="629"/>
      <c r="K80" s="629"/>
    </row>
    <row r="81" spans="1:11" s="192" customFormat="1" ht="15">
      <c r="A81" s="525">
        <v>73</v>
      </c>
      <c r="B81" s="525" t="s">
        <v>3238</v>
      </c>
      <c r="C81" s="525" t="s">
        <v>3239</v>
      </c>
      <c r="D81" s="526" t="s">
        <v>3303</v>
      </c>
      <c r="E81" s="526" t="s">
        <v>3304</v>
      </c>
      <c r="F81" s="526">
        <v>2010</v>
      </c>
      <c r="G81" s="526" t="s">
        <v>3333</v>
      </c>
      <c r="H81" s="629"/>
      <c r="I81" s="526"/>
      <c r="J81" s="629"/>
      <c r="K81" s="629"/>
    </row>
    <row r="82" spans="1:11" s="192" customFormat="1" ht="15">
      <c r="A82" s="525">
        <v>74</v>
      </c>
      <c r="B82" s="525" t="s">
        <v>3238</v>
      </c>
      <c r="C82" s="525" t="s">
        <v>3239</v>
      </c>
      <c r="D82" s="526" t="s">
        <v>3303</v>
      </c>
      <c r="E82" s="526" t="s">
        <v>3304</v>
      </c>
      <c r="F82" s="526">
        <v>2011</v>
      </c>
      <c r="G82" s="526" t="s">
        <v>3334</v>
      </c>
      <c r="H82" s="629"/>
      <c r="I82" s="526"/>
      <c r="J82" s="629"/>
      <c r="K82" s="629"/>
    </row>
    <row r="83" spans="1:11" s="192" customFormat="1" ht="15">
      <c r="A83" s="525">
        <v>75</v>
      </c>
      <c r="B83" s="525" t="s">
        <v>3238</v>
      </c>
      <c r="C83" s="525" t="s">
        <v>3239</v>
      </c>
      <c r="D83" s="526" t="s">
        <v>3303</v>
      </c>
      <c r="E83" s="526" t="s">
        <v>3304</v>
      </c>
      <c r="F83" s="526">
        <v>2010</v>
      </c>
      <c r="G83" s="526" t="s">
        <v>3335</v>
      </c>
      <c r="H83" s="629"/>
      <c r="I83" s="526"/>
      <c r="J83" s="629"/>
      <c r="K83" s="629"/>
    </row>
    <row r="84" spans="1:11" s="192" customFormat="1" ht="15">
      <c r="A84" s="525">
        <v>76</v>
      </c>
      <c r="B84" s="525" t="s">
        <v>3238</v>
      </c>
      <c r="C84" s="525" t="s">
        <v>3239</v>
      </c>
      <c r="D84" s="526" t="s">
        <v>3303</v>
      </c>
      <c r="E84" s="526" t="s">
        <v>3304</v>
      </c>
      <c r="F84" s="526">
        <v>2010</v>
      </c>
      <c r="G84" s="526" t="s">
        <v>3336</v>
      </c>
      <c r="H84" s="629"/>
      <c r="I84" s="526"/>
      <c r="J84" s="629"/>
      <c r="K84" s="629"/>
    </row>
    <row r="85" spans="1:11" s="192" customFormat="1" ht="15">
      <c r="A85" s="525">
        <v>77</v>
      </c>
      <c r="B85" s="525" t="s">
        <v>3238</v>
      </c>
      <c r="C85" s="525" t="s">
        <v>3239</v>
      </c>
      <c r="D85" s="526" t="s">
        <v>3303</v>
      </c>
      <c r="E85" s="526" t="s">
        <v>3304</v>
      </c>
      <c r="F85" s="526">
        <v>2009</v>
      </c>
      <c r="G85" s="526" t="s">
        <v>3337</v>
      </c>
      <c r="H85" s="628"/>
      <c r="I85" s="526"/>
      <c r="J85" s="628"/>
      <c r="K85" s="628"/>
    </row>
    <row r="86" spans="1:11" s="192" customFormat="1" ht="30">
      <c r="A86" s="525">
        <v>78</v>
      </c>
      <c r="B86" s="525" t="s">
        <v>3238</v>
      </c>
      <c r="C86" s="525" t="s">
        <v>3239</v>
      </c>
      <c r="D86" s="526" t="s">
        <v>4087</v>
      </c>
      <c r="E86" s="526" t="s">
        <v>3257</v>
      </c>
      <c r="F86" s="539" t="s">
        <v>4088</v>
      </c>
      <c r="G86" s="526" t="s">
        <v>4089</v>
      </c>
      <c r="H86" s="529">
        <v>625</v>
      </c>
      <c r="I86" s="526"/>
      <c r="J86" s="529" t="s">
        <v>4090</v>
      </c>
      <c r="K86" s="529" t="s">
        <v>4091</v>
      </c>
    </row>
    <row r="87" spans="1:11" s="192" customFormat="1" ht="30">
      <c r="A87" s="525">
        <v>79</v>
      </c>
      <c r="B87" s="525" t="s">
        <v>3238</v>
      </c>
      <c r="C87" s="525" t="s">
        <v>4092</v>
      </c>
      <c r="D87" s="526" t="s">
        <v>4087</v>
      </c>
      <c r="E87" s="526" t="s">
        <v>4087</v>
      </c>
      <c r="F87" s="539" t="s">
        <v>3279</v>
      </c>
      <c r="G87" s="526" t="s">
        <v>4093</v>
      </c>
      <c r="H87" s="529">
        <v>625</v>
      </c>
      <c r="I87" s="526"/>
      <c r="J87" s="529" t="s">
        <v>4094</v>
      </c>
      <c r="K87" s="529" t="s">
        <v>4095</v>
      </c>
    </row>
    <row r="88" spans="1:11" s="192" customFormat="1" ht="30">
      <c r="A88" s="525">
        <v>80</v>
      </c>
      <c r="B88" s="525" t="s">
        <v>3238</v>
      </c>
      <c r="C88" s="525" t="s">
        <v>3239</v>
      </c>
      <c r="D88" s="526" t="s">
        <v>4087</v>
      </c>
      <c r="E88" s="526" t="s">
        <v>3257</v>
      </c>
      <c r="F88" s="539" t="s">
        <v>4088</v>
      </c>
      <c r="G88" s="526" t="s">
        <v>4096</v>
      </c>
      <c r="H88" s="529">
        <v>625</v>
      </c>
      <c r="I88" s="526"/>
      <c r="J88" s="529" t="s">
        <v>4097</v>
      </c>
      <c r="K88" s="529" t="s">
        <v>4098</v>
      </c>
    </row>
    <row r="89" spans="1:11" s="192" customFormat="1" ht="30">
      <c r="A89" s="525">
        <v>81</v>
      </c>
      <c r="B89" s="525" t="s">
        <v>3238</v>
      </c>
      <c r="C89" s="525" t="s">
        <v>3239</v>
      </c>
      <c r="D89" s="526" t="s">
        <v>4099</v>
      </c>
      <c r="E89" s="526" t="s">
        <v>4100</v>
      </c>
      <c r="F89" s="539" t="s">
        <v>4101</v>
      </c>
      <c r="G89" s="526" t="s">
        <v>4102</v>
      </c>
      <c r="H89" s="529">
        <v>625</v>
      </c>
      <c r="I89" s="526"/>
      <c r="J89" s="529" t="s">
        <v>4103</v>
      </c>
      <c r="K89" s="529" t="s">
        <v>4104</v>
      </c>
    </row>
    <row r="90" spans="1:11" s="192" customFormat="1" ht="30">
      <c r="A90" s="525">
        <v>82</v>
      </c>
      <c r="B90" s="525" t="s">
        <v>3238</v>
      </c>
      <c r="C90" s="525" t="s">
        <v>3239</v>
      </c>
      <c r="D90" s="526" t="s">
        <v>4099</v>
      </c>
      <c r="E90" s="526" t="s">
        <v>4100</v>
      </c>
      <c r="F90" s="539" t="s">
        <v>4105</v>
      </c>
      <c r="G90" s="526" t="s">
        <v>4106</v>
      </c>
      <c r="H90" s="529">
        <v>625</v>
      </c>
      <c r="I90" s="526"/>
      <c r="J90" s="529" t="s">
        <v>4107</v>
      </c>
      <c r="K90" s="529" t="s">
        <v>4108</v>
      </c>
    </row>
    <row r="91" spans="1:11" s="192" customFormat="1" ht="30">
      <c r="A91" s="525">
        <v>83</v>
      </c>
      <c r="B91" s="525" t="s">
        <v>3238</v>
      </c>
      <c r="C91" s="525" t="s">
        <v>3239</v>
      </c>
      <c r="D91" s="526" t="s">
        <v>4087</v>
      </c>
      <c r="E91" s="526" t="s">
        <v>4109</v>
      </c>
      <c r="F91" s="539" t="s">
        <v>4110</v>
      </c>
      <c r="G91" s="526" t="s">
        <v>4111</v>
      </c>
      <c r="H91" s="529">
        <v>625</v>
      </c>
      <c r="I91" s="526"/>
      <c r="J91" s="529" t="s">
        <v>4112</v>
      </c>
      <c r="K91" s="529" t="s">
        <v>4113</v>
      </c>
    </row>
    <row r="92" spans="1:11" s="192" customFormat="1" ht="30">
      <c r="A92" s="525">
        <v>84</v>
      </c>
      <c r="B92" s="525" t="s">
        <v>3238</v>
      </c>
      <c r="C92" s="525" t="s">
        <v>3239</v>
      </c>
      <c r="D92" s="526" t="s">
        <v>4087</v>
      </c>
      <c r="E92" s="526" t="s">
        <v>3257</v>
      </c>
      <c r="F92" s="539" t="s">
        <v>4114</v>
      </c>
      <c r="G92" s="526" t="s">
        <v>4115</v>
      </c>
      <c r="H92" s="529">
        <v>625</v>
      </c>
      <c r="I92" s="526"/>
      <c r="J92" s="529" t="s">
        <v>4116</v>
      </c>
      <c r="K92" s="529" t="s">
        <v>4117</v>
      </c>
    </row>
    <row r="93" spans="1:11" s="192" customFormat="1" ht="30">
      <c r="A93" s="525">
        <v>85</v>
      </c>
      <c r="B93" s="525" t="s">
        <v>3238</v>
      </c>
      <c r="C93" s="525" t="s">
        <v>3239</v>
      </c>
      <c r="D93" s="526" t="s">
        <v>4087</v>
      </c>
      <c r="E93" s="526" t="s">
        <v>3257</v>
      </c>
      <c r="F93" s="539" t="s">
        <v>4105</v>
      </c>
      <c r="G93" s="526" t="s">
        <v>4118</v>
      </c>
      <c r="H93" s="529">
        <v>625</v>
      </c>
      <c r="I93" s="526"/>
      <c r="J93" s="529" t="s">
        <v>4119</v>
      </c>
      <c r="K93" s="529" t="s">
        <v>4120</v>
      </c>
    </row>
    <row r="94" spans="1:11" s="192" customFormat="1" ht="30">
      <c r="A94" s="525">
        <v>86</v>
      </c>
      <c r="B94" s="525" t="s">
        <v>3238</v>
      </c>
      <c r="C94" s="525" t="s">
        <v>3239</v>
      </c>
      <c r="D94" s="526" t="s">
        <v>4087</v>
      </c>
      <c r="E94" s="526" t="s">
        <v>4121</v>
      </c>
      <c r="F94" s="539" t="s">
        <v>4110</v>
      </c>
      <c r="G94" s="526" t="s">
        <v>4122</v>
      </c>
      <c r="H94" s="529">
        <v>625</v>
      </c>
      <c r="I94" s="526"/>
      <c r="J94" s="529" t="s">
        <v>4123</v>
      </c>
      <c r="K94" s="529" t="s">
        <v>4124</v>
      </c>
    </row>
    <row r="95" spans="1:11" s="192" customFormat="1" ht="30">
      <c r="A95" s="525">
        <v>87</v>
      </c>
      <c r="B95" s="525" t="s">
        <v>3238</v>
      </c>
      <c r="C95" s="525" t="s">
        <v>3239</v>
      </c>
      <c r="D95" s="526" t="s">
        <v>4125</v>
      </c>
      <c r="E95" s="526" t="s">
        <v>4125</v>
      </c>
      <c r="F95" s="539" t="s">
        <v>3252</v>
      </c>
      <c r="G95" s="526" t="s">
        <v>4126</v>
      </c>
      <c r="H95" s="529">
        <v>625</v>
      </c>
      <c r="I95" s="526"/>
      <c r="J95" s="529" t="s">
        <v>4127</v>
      </c>
      <c r="K95" s="529" t="s">
        <v>4128</v>
      </c>
    </row>
    <row r="96" spans="1:11" s="192" customFormat="1" ht="15">
      <c r="A96" s="525">
        <v>88</v>
      </c>
      <c r="B96" s="525" t="s">
        <v>3238</v>
      </c>
      <c r="C96" s="525" t="s">
        <v>3239</v>
      </c>
      <c r="D96" s="526" t="s">
        <v>3245</v>
      </c>
      <c r="E96" s="526" t="s">
        <v>3246</v>
      </c>
      <c r="F96" s="539" t="s">
        <v>4129</v>
      </c>
      <c r="G96" s="526" t="s">
        <v>4130</v>
      </c>
      <c r="H96" s="627">
        <v>8312.5</v>
      </c>
      <c r="I96" s="526"/>
      <c r="J96" s="627" t="s">
        <v>4131</v>
      </c>
      <c r="K96" s="627" t="s">
        <v>4132</v>
      </c>
    </row>
    <row r="97" spans="1:11" s="192" customFormat="1" ht="15">
      <c r="A97" s="525">
        <v>89</v>
      </c>
      <c r="B97" s="525" t="s">
        <v>3238</v>
      </c>
      <c r="C97" s="525" t="s">
        <v>3239</v>
      </c>
      <c r="D97" s="526" t="s">
        <v>3250</v>
      </c>
      <c r="E97" s="526" t="s">
        <v>3257</v>
      </c>
      <c r="F97" s="539" t="s">
        <v>4088</v>
      </c>
      <c r="G97" s="526" t="s">
        <v>4133</v>
      </c>
      <c r="H97" s="629"/>
      <c r="I97" s="526"/>
      <c r="J97" s="629"/>
      <c r="K97" s="629"/>
    </row>
    <row r="98" spans="1:11" s="192" customFormat="1" ht="15">
      <c r="A98" s="525">
        <v>90</v>
      </c>
      <c r="B98" s="525" t="s">
        <v>3238</v>
      </c>
      <c r="C98" s="525" t="s">
        <v>3239</v>
      </c>
      <c r="D98" s="526" t="s">
        <v>3250</v>
      </c>
      <c r="E98" s="526" t="s">
        <v>3257</v>
      </c>
      <c r="F98" s="539" t="s">
        <v>4114</v>
      </c>
      <c r="G98" s="526" t="s">
        <v>4134</v>
      </c>
      <c r="H98" s="629"/>
      <c r="I98" s="526"/>
      <c r="J98" s="629"/>
      <c r="K98" s="629"/>
    </row>
    <row r="99" spans="1:11" s="192" customFormat="1" ht="15">
      <c r="A99" s="525">
        <v>91</v>
      </c>
      <c r="B99" s="525" t="s">
        <v>3238</v>
      </c>
      <c r="C99" s="525" t="s">
        <v>3239</v>
      </c>
      <c r="D99" s="526" t="s">
        <v>3250</v>
      </c>
      <c r="E99" s="526" t="s">
        <v>3257</v>
      </c>
      <c r="F99" s="539" t="s">
        <v>3264</v>
      </c>
      <c r="G99" s="526" t="s">
        <v>4135</v>
      </c>
      <c r="H99" s="629"/>
      <c r="I99" s="526"/>
      <c r="J99" s="629"/>
      <c r="K99" s="629"/>
    </row>
    <row r="100" spans="1:11" s="192" customFormat="1" ht="15">
      <c r="A100" s="525">
        <v>92</v>
      </c>
      <c r="B100" s="525" t="s">
        <v>3238</v>
      </c>
      <c r="C100" s="525" t="s">
        <v>3239</v>
      </c>
      <c r="D100" s="526" t="s">
        <v>3245</v>
      </c>
      <c r="E100" s="526" t="s">
        <v>3246</v>
      </c>
      <c r="F100" s="539" t="s">
        <v>4129</v>
      </c>
      <c r="G100" s="526" t="s">
        <v>4136</v>
      </c>
      <c r="H100" s="629"/>
      <c r="I100" s="526"/>
      <c r="J100" s="629"/>
      <c r="K100" s="629"/>
    </row>
    <row r="101" spans="1:11" s="192" customFormat="1" ht="15">
      <c r="A101" s="525">
        <v>93</v>
      </c>
      <c r="B101" s="525" t="s">
        <v>3238</v>
      </c>
      <c r="C101" s="525" t="s">
        <v>3239</v>
      </c>
      <c r="D101" s="526" t="s">
        <v>3250</v>
      </c>
      <c r="E101" s="526" t="s">
        <v>3257</v>
      </c>
      <c r="F101" s="539" t="s">
        <v>4137</v>
      </c>
      <c r="G101" s="526" t="s">
        <v>4138</v>
      </c>
      <c r="H101" s="629"/>
      <c r="I101" s="526"/>
      <c r="J101" s="629"/>
      <c r="K101" s="629"/>
    </row>
    <row r="102" spans="1:11" s="192" customFormat="1" ht="15">
      <c r="A102" s="525">
        <v>94</v>
      </c>
      <c r="B102" s="525" t="s">
        <v>3238</v>
      </c>
      <c r="C102" s="525" t="s">
        <v>3239</v>
      </c>
      <c r="D102" s="526" t="s">
        <v>3245</v>
      </c>
      <c r="E102" s="526" t="s">
        <v>3246</v>
      </c>
      <c r="F102" s="539" t="s">
        <v>3247</v>
      </c>
      <c r="G102" s="526" t="s">
        <v>4139</v>
      </c>
      <c r="H102" s="629"/>
      <c r="I102" s="526"/>
      <c r="J102" s="629"/>
      <c r="K102" s="629"/>
    </row>
    <row r="103" spans="1:11" s="192" customFormat="1" ht="15">
      <c r="A103" s="525">
        <v>95</v>
      </c>
      <c r="B103" s="525" t="s">
        <v>3238</v>
      </c>
      <c r="C103" s="525" t="s">
        <v>3239</v>
      </c>
      <c r="D103" s="526" t="s">
        <v>3245</v>
      </c>
      <c r="E103" s="526" t="s">
        <v>3250</v>
      </c>
      <c r="F103" s="539" t="s">
        <v>4129</v>
      </c>
      <c r="G103" s="526" t="s">
        <v>4140</v>
      </c>
      <c r="H103" s="629"/>
      <c r="I103" s="526"/>
      <c r="J103" s="629"/>
      <c r="K103" s="629"/>
    </row>
    <row r="104" spans="1:11" s="192" customFormat="1" ht="15">
      <c r="A104" s="525">
        <v>96</v>
      </c>
      <c r="B104" s="525" t="s">
        <v>3238</v>
      </c>
      <c r="C104" s="525" t="s">
        <v>3239</v>
      </c>
      <c r="D104" s="526" t="s">
        <v>3245</v>
      </c>
      <c r="E104" s="526" t="s">
        <v>3246</v>
      </c>
      <c r="F104" s="539" t="s">
        <v>4141</v>
      </c>
      <c r="G104" s="526" t="s">
        <v>4142</v>
      </c>
      <c r="H104" s="629"/>
      <c r="I104" s="526"/>
      <c r="J104" s="629"/>
      <c r="K104" s="629"/>
    </row>
    <row r="105" spans="1:11" s="192" customFormat="1" ht="15">
      <c r="A105" s="525">
        <v>97</v>
      </c>
      <c r="B105" s="525" t="s">
        <v>3238</v>
      </c>
      <c r="C105" s="525" t="s">
        <v>3239</v>
      </c>
      <c r="D105" s="526" t="s">
        <v>3245</v>
      </c>
      <c r="E105" s="526" t="s">
        <v>3246</v>
      </c>
      <c r="F105" s="539" t="s">
        <v>3252</v>
      </c>
      <c r="G105" s="526" t="s">
        <v>4143</v>
      </c>
      <c r="H105" s="629"/>
      <c r="I105" s="526"/>
      <c r="J105" s="629"/>
      <c r="K105" s="629"/>
    </row>
    <row r="106" spans="1:11" s="192" customFormat="1" ht="15">
      <c r="A106" s="525">
        <v>98</v>
      </c>
      <c r="B106" s="525" t="s">
        <v>3238</v>
      </c>
      <c r="C106" s="525" t="s">
        <v>3239</v>
      </c>
      <c r="D106" s="526" t="s">
        <v>3245</v>
      </c>
      <c r="E106" s="526" t="s">
        <v>3246</v>
      </c>
      <c r="F106" s="539" t="s">
        <v>4144</v>
      </c>
      <c r="G106" s="526" t="s">
        <v>4145</v>
      </c>
      <c r="H106" s="629"/>
      <c r="I106" s="526"/>
      <c r="J106" s="629"/>
      <c r="K106" s="629"/>
    </row>
    <row r="107" spans="1:11" s="192" customFormat="1" ht="15">
      <c r="A107" s="525">
        <v>99</v>
      </c>
      <c r="B107" s="525" t="s">
        <v>3238</v>
      </c>
      <c r="C107" s="525" t="s">
        <v>3239</v>
      </c>
      <c r="D107" s="526" t="s">
        <v>3245</v>
      </c>
      <c r="E107" s="526" t="s">
        <v>3246</v>
      </c>
      <c r="F107" s="539" t="s">
        <v>4110</v>
      </c>
      <c r="G107" s="526" t="s">
        <v>4146</v>
      </c>
      <c r="H107" s="629"/>
      <c r="I107" s="526"/>
      <c r="J107" s="629"/>
      <c r="K107" s="629"/>
    </row>
    <row r="108" spans="1:11" s="192" customFormat="1" ht="15">
      <c r="A108" s="525">
        <v>100</v>
      </c>
      <c r="B108" s="525" t="s">
        <v>3238</v>
      </c>
      <c r="C108" s="525" t="s">
        <v>3239</v>
      </c>
      <c r="D108" s="526" t="s">
        <v>3245</v>
      </c>
      <c r="E108" s="526" t="s">
        <v>3246</v>
      </c>
      <c r="F108" s="539" t="s">
        <v>3247</v>
      </c>
      <c r="G108" s="526" t="s">
        <v>4147</v>
      </c>
      <c r="H108" s="629"/>
      <c r="I108" s="526"/>
      <c r="J108" s="629"/>
      <c r="K108" s="629"/>
    </row>
    <row r="109" spans="1:11" s="192" customFormat="1" ht="15">
      <c r="A109" s="525">
        <v>101</v>
      </c>
      <c r="B109" s="525" t="s">
        <v>3238</v>
      </c>
      <c r="C109" s="525" t="s">
        <v>3239</v>
      </c>
      <c r="D109" s="526" t="s">
        <v>3245</v>
      </c>
      <c r="E109" s="526" t="s">
        <v>3246</v>
      </c>
      <c r="F109" s="539" t="s">
        <v>4110</v>
      </c>
      <c r="G109" s="526" t="s">
        <v>4148</v>
      </c>
      <c r="H109" s="629"/>
      <c r="I109" s="526"/>
      <c r="J109" s="629"/>
      <c r="K109" s="629"/>
    </row>
    <row r="110" spans="1:11" s="192" customFormat="1" ht="15">
      <c r="A110" s="525">
        <v>102</v>
      </c>
      <c r="B110" s="525" t="s">
        <v>3238</v>
      </c>
      <c r="C110" s="525" t="s">
        <v>3239</v>
      </c>
      <c r="D110" s="526" t="s">
        <v>3245</v>
      </c>
      <c r="E110" s="526" t="s">
        <v>3246</v>
      </c>
      <c r="F110" s="539" t="s">
        <v>4137</v>
      </c>
      <c r="G110" s="526" t="s">
        <v>4149</v>
      </c>
      <c r="H110" s="629"/>
      <c r="I110" s="526"/>
      <c r="J110" s="629"/>
      <c r="K110" s="629"/>
    </row>
    <row r="111" spans="1:11" s="192" customFormat="1" ht="15">
      <c r="A111" s="525">
        <v>103</v>
      </c>
      <c r="B111" s="525" t="s">
        <v>3238</v>
      </c>
      <c r="C111" s="525" t="s">
        <v>3239</v>
      </c>
      <c r="D111" s="526" t="s">
        <v>3250</v>
      </c>
      <c r="E111" s="526" t="s">
        <v>3257</v>
      </c>
      <c r="F111" s="539" t="s">
        <v>3247</v>
      </c>
      <c r="G111" s="526" t="s">
        <v>4150</v>
      </c>
      <c r="H111" s="629"/>
      <c r="I111" s="526"/>
      <c r="J111" s="629"/>
      <c r="K111" s="629"/>
    </row>
    <row r="112" spans="1:11" s="192" customFormat="1" ht="15">
      <c r="A112" s="525">
        <v>104</v>
      </c>
      <c r="B112" s="525" t="s">
        <v>3238</v>
      </c>
      <c r="C112" s="525" t="s">
        <v>3239</v>
      </c>
      <c r="D112" s="526" t="s">
        <v>3245</v>
      </c>
      <c r="E112" s="526" t="s">
        <v>3246</v>
      </c>
      <c r="F112" s="539" t="s">
        <v>4110</v>
      </c>
      <c r="G112" s="526" t="s">
        <v>4151</v>
      </c>
      <c r="H112" s="629"/>
      <c r="I112" s="526"/>
      <c r="J112" s="629"/>
      <c r="K112" s="629"/>
    </row>
    <row r="113" spans="1:11" s="192" customFormat="1" ht="15">
      <c r="A113" s="525">
        <v>105</v>
      </c>
      <c r="B113" s="525" t="s">
        <v>3238</v>
      </c>
      <c r="C113" s="525" t="s">
        <v>3239</v>
      </c>
      <c r="D113" s="526" t="s">
        <v>3250</v>
      </c>
      <c r="E113" s="526" t="s">
        <v>3257</v>
      </c>
      <c r="F113" s="539" t="s">
        <v>3247</v>
      </c>
      <c r="G113" s="526" t="s">
        <v>4152</v>
      </c>
      <c r="H113" s="629"/>
      <c r="I113" s="526"/>
      <c r="J113" s="629"/>
      <c r="K113" s="629"/>
    </row>
    <row r="114" spans="1:11" s="192" customFormat="1" ht="15">
      <c r="A114" s="525">
        <v>106</v>
      </c>
      <c r="B114" s="525" t="s">
        <v>3238</v>
      </c>
      <c r="C114" s="525" t="s">
        <v>3239</v>
      </c>
      <c r="D114" s="526" t="s">
        <v>3245</v>
      </c>
      <c r="E114" s="526" t="s">
        <v>3246</v>
      </c>
      <c r="F114" s="539" t="s">
        <v>4129</v>
      </c>
      <c r="G114" s="526" t="s">
        <v>4153</v>
      </c>
      <c r="H114" s="628"/>
      <c r="I114" s="526"/>
      <c r="J114" s="628"/>
      <c r="K114" s="628"/>
    </row>
    <row r="115" spans="1:11" s="192" customFormat="1" ht="30">
      <c r="A115" s="525">
        <v>107</v>
      </c>
      <c r="B115" s="525" t="s">
        <v>3238</v>
      </c>
      <c r="C115" s="525" t="s">
        <v>3239</v>
      </c>
      <c r="D115" s="526" t="s">
        <v>4154</v>
      </c>
      <c r="E115" s="526" t="s">
        <v>4155</v>
      </c>
      <c r="F115" s="539" t="s">
        <v>4129</v>
      </c>
      <c r="G115" s="526" t="s">
        <v>4156</v>
      </c>
      <c r="H115" s="529">
        <v>500</v>
      </c>
      <c r="I115" s="526"/>
      <c r="J115" s="529" t="s">
        <v>4157</v>
      </c>
      <c r="K115" s="529" t="s">
        <v>4158</v>
      </c>
    </row>
    <row r="116" spans="1:11" s="192" customFormat="1" ht="30">
      <c r="A116" s="525">
        <v>108</v>
      </c>
      <c r="B116" s="525" t="s">
        <v>3238</v>
      </c>
      <c r="C116" s="525" t="s">
        <v>3239</v>
      </c>
      <c r="D116" s="526" t="s">
        <v>4159</v>
      </c>
      <c r="E116" s="526" t="s">
        <v>4160</v>
      </c>
      <c r="F116" s="539" t="s">
        <v>3247</v>
      </c>
      <c r="G116" s="526" t="s">
        <v>4161</v>
      </c>
      <c r="H116" s="529">
        <v>500</v>
      </c>
      <c r="I116" s="526"/>
      <c r="J116" s="529" t="s">
        <v>4162</v>
      </c>
      <c r="K116" s="529" t="s">
        <v>4163</v>
      </c>
    </row>
    <row r="117" spans="1:11" s="192" customFormat="1" ht="30">
      <c r="A117" s="525">
        <v>109</v>
      </c>
      <c r="B117" s="525" t="s">
        <v>3238</v>
      </c>
      <c r="C117" s="525" t="s">
        <v>3239</v>
      </c>
      <c r="D117" s="526" t="s">
        <v>3338</v>
      </c>
      <c r="E117" s="526" t="s">
        <v>4164</v>
      </c>
      <c r="F117" s="539" t="s">
        <v>4110</v>
      </c>
      <c r="G117" s="526" t="s">
        <v>4165</v>
      </c>
      <c r="H117" s="627">
        <v>6125</v>
      </c>
      <c r="I117" s="526"/>
      <c r="J117" s="627" t="s">
        <v>4166</v>
      </c>
      <c r="K117" s="627" t="s">
        <v>4167</v>
      </c>
    </row>
    <row r="118" spans="1:11" s="192" customFormat="1" ht="30">
      <c r="A118" s="525">
        <v>110</v>
      </c>
      <c r="B118" s="525" t="s">
        <v>3238</v>
      </c>
      <c r="C118" s="525" t="s">
        <v>3239</v>
      </c>
      <c r="D118" s="526" t="s">
        <v>3338</v>
      </c>
      <c r="E118" s="526" t="s">
        <v>4164</v>
      </c>
      <c r="F118" s="539" t="s">
        <v>3258</v>
      </c>
      <c r="G118" s="526" t="s">
        <v>4168</v>
      </c>
      <c r="H118" s="629"/>
      <c r="I118" s="526"/>
      <c r="J118" s="629"/>
      <c r="K118" s="629"/>
    </row>
    <row r="119" spans="1:11" s="192" customFormat="1" ht="30">
      <c r="A119" s="525">
        <v>111</v>
      </c>
      <c r="B119" s="525" t="s">
        <v>3238</v>
      </c>
      <c r="C119" s="525" t="s">
        <v>3239</v>
      </c>
      <c r="D119" s="526" t="s">
        <v>3338</v>
      </c>
      <c r="E119" s="526" t="s">
        <v>4164</v>
      </c>
      <c r="F119" s="539" t="s">
        <v>3252</v>
      </c>
      <c r="G119" s="526" t="s">
        <v>4169</v>
      </c>
      <c r="H119" s="629"/>
      <c r="I119" s="526"/>
      <c r="J119" s="629"/>
      <c r="K119" s="629"/>
    </row>
    <row r="120" spans="1:11" s="192" customFormat="1" ht="15">
      <c r="A120" s="525">
        <v>112</v>
      </c>
      <c r="B120" s="525" t="s">
        <v>3238</v>
      </c>
      <c r="C120" s="525" t="s">
        <v>3239</v>
      </c>
      <c r="D120" s="526" t="s">
        <v>4154</v>
      </c>
      <c r="E120" s="526" t="s">
        <v>4170</v>
      </c>
      <c r="F120" s="539" t="s">
        <v>3267</v>
      </c>
      <c r="G120" s="526" t="s">
        <v>4171</v>
      </c>
      <c r="H120" s="629"/>
      <c r="I120" s="526"/>
      <c r="J120" s="629"/>
      <c r="K120" s="629"/>
    </row>
    <row r="121" spans="1:11" s="192" customFormat="1" ht="15">
      <c r="A121" s="525">
        <v>113</v>
      </c>
      <c r="B121" s="525" t="s">
        <v>3238</v>
      </c>
      <c r="C121" s="525" t="s">
        <v>3239</v>
      </c>
      <c r="D121" s="526" t="s">
        <v>4154</v>
      </c>
      <c r="E121" s="526" t="s">
        <v>4170</v>
      </c>
      <c r="F121" s="539" t="s">
        <v>3258</v>
      </c>
      <c r="G121" s="526" t="s">
        <v>4172</v>
      </c>
      <c r="H121" s="629"/>
      <c r="I121" s="526"/>
      <c r="J121" s="629"/>
      <c r="K121" s="629"/>
    </row>
    <row r="122" spans="1:11" s="192" customFormat="1" ht="15">
      <c r="A122" s="525">
        <v>114</v>
      </c>
      <c r="B122" s="525" t="s">
        <v>3238</v>
      </c>
      <c r="C122" s="525" t="s">
        <v>3239</v>
      </c>
      <c r="D122" s="526" t="s">
        <v>4154</v>
      </c>
      <c r="E122" s="526" t="s">
        <v>4170</v>
      </c>
      <c r="F122" s="539" t="s">
        <v>3255</v>
      </c>
      <c r="G122" s="526" t="s">
        <v>4173</v>
      </c>
      <c r="H122" s="629"/>
      <c r="I122" s="526"/>
      <c r="J122" s="629"/>
      <c r="K122" s="629"/>
    </row>
    <row r="123" spans="1:11" s="192" customFormat="1" ht="30">
      <c r="A123" s="525">
        <v>115</v>
      </c>
      <c r="B123" s="525" t="s">
        <v>3238</v>
      </c>
      <c r="C123" s="525" t="s">
        <v>3239</v>
      </c>
      <c r="D123" s="526" t="s">
        <v>3338</v>
      </c>
      <c r="E123" s="526" t="s">
        <v>4164</v>
      </c>
      <c r="F123" s="539" t="s">
        <v>4174</v>
      </c>
      <c r="G123" s="526" t="s">
        <v>4175</v>
      </c>
      <c r="H123" s="629"/>
      <c r="I123" s="526"/>
      <c r="J123" s="629"/>
      <c r="K123" s="629"/>
    </row>
    <row r="124" spans="1:11" s="192" customFormat="1" ht="15">
      <c r="A124" s="525">
        <v>116</v>
      </c>
      <c r="B124" s="525" t="s">
        <v>3238</v>
      </c>
      <c r="C124" s="525" t="s">
        <v>3239</v>
      </c>
      <c r="D124" s="526" t="s">
        <v>4154</v>
      </c>
      <c r="E124" s="526" t="s">
        <v>4170</v>
      </c>
      <c r="F124" s="539" t="s">
        <v>3281</v>
      </c>
      <c r="G124" s="526" t="s">
        <v>4176</v>
      </c>
      <c r="H124" s="629"/>
      <c r="I124" s="526"/>
      <c r="J124" s="629"/>
      <c r="K124" s="629"/>
    </row>
    <row r="125" spans="1:11" s="192" customFormat="1" ht="15">
      <c r="A125" s="525">
        <v>117</v>
      </c>
      <c r="B125" s="525" t="s">
        <v>3238</v>
      </c>
      <c r="C125" s="525" t="s">
        <v>3239</v>
      </c>
      <c r="D125" s="526" t="s">
        <v>4154</v>
      </c>
      <c r="E125" s="526" t="s">
        <v>4170</v>
      </c>
      <c r="F125" s="539" t="s">
        <v>3264</v>
      </c>
      <c r="G125" s="526" t="s">
        <v>4177</v>
      </c>
      <c r="H125" s="629"/>
      <c r="I125" s="526"/>
      <c r="J125" s="629"/>
      <c r="K125" s="629"/>
    </row>
    <row r="126" spans="1:11" s="192" customFormat="1" ht="30">
      <c r="A126" s="525">
        <v>118</v>
      </c>
      <c r="B126" s="525" t="s">
        <v>3238</v>
      </c>
      <c r="C126" s="525" t="s">
        <v>3239</v>
      </c>
      <c r="D126" s="526" t="s">
        <v>3338</v>
      </c>
      <c r="E126" s="526" t="s">
        <v>4164</v>
      </c>
      <c r="F126" s="539" t="s">
        <v>4137</v>
      </c>
      <c r="G126" s="526" t="s">
        <v>4178</v>
      </c>
      <c r="H126" s="629"/>
      <c r="I126" s="526"/>
      <c r="J126" s="629"/>
      <c r="K126" s="629"/>
    </row>
    <row r="127" spans="1:11" s="192" customFormat="1" ht="30">
      <c r="A127" s="525">
        <v>119</v>
      </c>
      <c r="B127" s="525" t="s">
        <v>3238</v>
      </c>
      <c r="C127" s="525" t="s">
        <v>3239</v>
      </c>
      <c r="D127" s="526" t="s">
        <v>3338</v>
      </c>
      <c r="E127" s="526" t="s">
        <v>4164</v>
      </c>
      <c r="F127" s="539" t="s">
        <v>4105</v>
      </c>
      <c r="G127" s="526" t="s">
        <v>4179</v>
      </c>
      <c r="H127" s="629"/>
      <c r="I127" s="526"/>
      <c r="J127" s="629"/>
      <c r="K127" s="629"/>
    </row>
    <row r="128" spans="1:11" s="192" customFormat="1" ht="15">
      <c r="A128" s="525">
        <v>120</v>
      </c>
      <c r="B128" s="525" t="s">
        <v>3238</v>
      </c>
      <c r="C128" s="525" t="s">
        <v>3239</v>
      </c>
      <c r="D128" s="526" t="s">
        <v>4154</v>
      </c>
      <c r="E128" s="526" t="s">
        <v>4170</v>
      </c>
      <c r="F128" s="539" t="s">
        <v>3267</v>
      </c>
      <c r="G128" s="526" t="s">
        <v>4180</v>
      </c>
      <c r="H128" s="629"/>
      <c r="I128" s="526"/>
      <c r="J128" s="629"/>
      <c r="K128" s="629"/>
    </row>
    <row r="129" spans="1:11" s="192" customFormat="1" ht="30">
      <c r="A129" s="525">
        <v>121</v>
      </c>
      <c r="B129" s="525" t="s">
        <v>3238</v>
      </c>
      <c r="C129" s="525" t="s">
        <v>3239</v>
      </c>
      <c r="D129" s="526" t="s">
        <v>3338</v>
      </c>
      <c r="E129" s="526" t="s">
        <v>4164</v>
      </c>
      <c r="F129" s="539" t="s">
        <v>4181</v>
      </c>
      <c r="G129" s="526" t="s">
        <v>4182</v>
      </c>
      <c r="H129" s="629"/>
      <c r="I129" s="526"/>
      <c r="J129" s="629"/>
      <c r="K129" s="629"/>
    </row>
    <row r="130" spans="1:11" s="192" customFormat="1" ht="15">
      <c r="A130" s="525">
        <v>122</v>
      </c>
      <c r="B130" s="525" t="s">
        <v>3238</v>
      </c>
      <c r="C130" s="525" t="s">
        <v>3239</v>
      </c>
      <c r="D130" s="526" t="s">
        <v>4154</v>
      </c>
      <c r="E130" s="526" t="s">
        <v>4170</v>
      </c>
      <c r="F130" s="539" t="s">
        <v>4114</v>
      </c>
      <c r="G130" s="526" t="s">
        <v>4183</v>
      </c>
      <c r="H130" s="629"/>
      <c r="I130" s="526"/>
      <c r="J130" s="629"/>
      <c r="K130" s="629"/>
    </row>
    <row r="131" spans="1:11" s="192" customFormat="1" ht="30">
      <c r="A131" s="525">
        <v>123</v>
      </c>
      <c r="B131" s="525" t="s">
        <v>3238</v>
      </c>
      <c r="C131" s="525" t="s">
        <v>3239</v>
      </c>
      <c r="D131" s="526" t="s">
        <v>3338</v>
      </c>
      <c r="E131" s="526" t="s">
        <v>4164</v>
      </c>
      <c r="F131" s="539" t="s">
        <v>3247</v>
      </c>
      <c r="G131" s="526" t="s">
        <v>4184</v>
      </c>
      <c r="H131" s="628"/>
      <c r="I131" s="526"/>
      <c r="J131" s="628"/>
      <c r="K131" s="628"/>
    </row>
    <row r="132" spans="1:11" s="192" customFormat="1" ht="30">
      <c r="A132" s="525">
        <v>124</v>
      </c>
      <c r="B132" s="525" t="s">
        <v>3238</v>
      </c>
      <c r="C132" s="525" t="s">
        <v>4185</v>
      </c>
      <c r="D132" s="526" t="s">
        <v>4186</v>
      </c>
      <c r="E132" s="526" t="s">
        <v>4187</v>
      </c>
      <c r="F132" s="539" t="s">
        <v>4101</v>
      </c>
      <c r="G132" s="526" t="s">
        <v>4188</v>
      </c>
      <c r="H132" s="529">
        <v>437.5</v>
      </c>
      <c r="I132" s="526"/>
      <c r="J132" s="529" t="s">
        <v>4189</v>
      </c>
      <c r="K132" s="529" t="s">
        <v>4190</v>
      </c>
    </row>
    <row r="133" spans="1:11" s="192" customFormat="1" ht="30">
      <c r="A133" s="525">
        <v>125</v>
      </c>
      <c r="B133" s="525" t="s">
        <v>3238</v>
      </c>
      <c r="C133" s="525" t="s">
        <v>3239</v>
      </c>
      <c r="D133" s="526" t="s">
        <v>4191</v>
      </c>
      <c r="E133" s="526" t="s">
        <v>4192</v>
      </c>
      <c r="F133" s="539" t="s">
        <v>4101</v>
      </c>
      <c r="G133" s="526" t="s">
        <v>4193</v>
      </c>
      <c r="H133" s="529">
        <v>500</v>
      </c>
      <c r="I133" s="526"/>
      <c r="J133" s="529" t="s">
        <v>4194</v>
      </c>
      <c r="K133" s="529" t="s">
        <v>4195</v>
      </c>
    </row>
    <row r="134" spans="1:11" s="192" customFormat="1" ht="30">
      <c r="A134" s="525">
        <v>126</v>
      </c>
      <c r="B134" s="525" t="s">
        <v>3238</v>
      </c>
      <c r="C134" s="525" t="s">
        <v>3239</v>
      </c>
      <c r="D134" s="526" t="s">
        <v>4191</v>
      </c>
      <c r="E134" s="526" t="s">
        <v>4196</v>
      </c>
      <c r="F134" s="539" t="s">
        <v>4137</v>
      </c>
      <c r="G134" s="526" t="s">
        <v>4197</v>
      </c>
      <c r="H134" s="529">
        <v>562.5</v>
      </c>
      <c r="I134" s="526"/>
      <c r="J134" s="529" t="s">
        <v>4198</v>
      </c>
      <c r="K134" s="529" t="s">
        <v>4199</v>
      </c>
    </row>
    <row r="135" spans="1:11" s="192" customFormat="1" ht="30">
      <c r="A135" s="525">
        <v>127</v>
      </c>
      <c r="B135" s="525" t="s">
        <v>3238</v>
      </c>
      <c r="C135" s="525" t="s">
        <v>3239</v>
      </c>
      <c r="D135" s="526" t="s">
        <v>4191</v>
      </c>
      <c r="E135" s="526" t="s">
        <v>4200</v>
      </c>
      <c r="F135" s="539" t="s">
        <v>4174</v>
      </c>
      <c r="G135" s="526" t="s">
        <v>4201</v>
      </c>
      <c r="H135" s="529">
        <v>562.5</v>
      </c>
      <c r="I135" s="526"/>
      <c r="J135" s="529" t="s">
        <v>4202</v>
      </c>
      <c r="K135" s="529" t="s">
        <v>4203</v>
      </c>
    </row>
    <row r="136" spans="1:11" s="192" customFormat="1" ht="15">
      <c r="A136" s="525">
        <v>128</v>
      </c>
      <c r="B136" s="525" t="s">
        <v>3238</v>
      </c>
      <c r="C136" s="525" t="s">
        <v>3239</v>
      </c>
      <c r="D136" s="526" t="s">
        <v>4186</v>
      </c>
      <c r="E136" s="526" t="s">
        <v>4200</v>
      </c>
      <c r="F136" s="539" t="s">
        <v>4088</v>
      </c>
      <c r="G136" s="526" t="s">
        <v>4204</v>
      </c>
      <c r="H136" s="529">
        <v>437.5</v>
      </c>
      <c r="I136" s="526"/>
      <c r="J136" s="529" t="s">
        <v>4205</v>
      </c>
      <c r="K136" s="529" t="s">
        <v>4206</v>
      </c>
    </row>
    <row r="137" spans="1:11" s="192" customFormat="1" ht="15">
      <c r="A137" s="525">
        <v>129</v>
      </c>
      <c r="B137" s="525" t="s">
        <v>3238</v>
      </c>
      <c r="C137" s="525" t="s">
        <v>4185</v>
      </c>
      <c r="D137" s="526" t="s">
        <v>4207</v>
      </c>
      <c r="E137" s="526" t="s">
        <v>4208</v>
      </c>
      <c r="F137" s="539" t="s">
        <v>4209</v>
      </c>
      <c r="G137" s="526" t="s">
        <v>4210</v>
      </c>
      <c r="H137" s="529">
        <v>437.5</v>
      </c>
      <c r="I137" s="526"/>
      <c r="J137" s="529" t="s">
        <v>4211</v>
      </c>
      <c r="K137" s="529" t="s">
        <v>4212</v>
      </c>
    </row>
    <row r="138" spans="1:11" s="192" customFormat="1" ht="15">
      <c r="A138" s="525">
        <v>130</v>
      </c>
      <c r="B138" s="525" t="s">
        <v>3238</v>
      </c>
      <c r="C138" s="525" t="s">
        <v>3239</v>
      </c>
      <c r="D138" s="526" t="s">
        <v>4213</v>
      </c>
      <c r="E138" s="526" t="s">
        <v>4214</v>
      </c>
      <c r="F138" s="539" t="s">
        <v>3264</v>
      </c>
      <c r="G138" s="526" t="s">
        <v>4215</v>
      </c>
      <c r="H138" s="627">
        <v>5699.5</v>
      </c>
      <c r="I138" s="526"/>
      <c r="J138" s="627" t="s">
        <v>4216</v>
      </c>
      <c r="K138" s="627" t="s">
        <v>4217</v>
      </c>
    </row>
    <row r="139" spans="1:11" s="192" customFormat="1" ht="15">
      <c r="A139" s="525">
        <v>131</v>
      </c>
      <c r="B139" s="525" t="s">
        <v>3238</v>
      </c>
      <c r="C139" s="525" t="s">
        <v>3239</v>
      </c>
      <c r="D139" s="526" t="s">
        <v>3299</v>
      </c>
      <c r="E139" s="526" t="s">
        <v>4218</v>
      </c>
      <c r="F139" s="539" t="s">
        <v>4219</v>
      </c>
      <c r="G139" s="526" t="s">
        <v>4220</v>
      </c>
      <c r="H139" s="629"/>
      <c r="I139" s="526"/>
      <c r="J139" s="629"/>
      <c r="K139" s="629"/>
    </row>
    <row r="140" spans="1:11" s="192" customFormat="1" ht="15">
      <c r="A140" s="525">
        <v>132</v>
      </c>
      <c r="B140" s="525" t="s">
        <v>3238</v>
      </c>
      <c r="C140" s="525" t="s">
        <v>3239</v>
      </c>
      <c r="D140" s="526" t="s">
        <v>4213</v>
      </c>
      <c r="E140" s="526" t="s">
        <v>4214</v>
      </c>
      <c r="F140" s="539" t="s">
        <v>4105</v>
      </c>
      <c r="G140" s="526" t="s">
        <v>4221</v>
      </c>
      <c r="H140" s="629"/>
      <c r="I140" s="526"/>
      <c r="J140" s="629"/>
      <c r="K140" s="629"/>
    </row>
    <row r="141" spans="1:11" s="192" customFormat="1" ht="15">
      <c r="A141" s="525">
        <v>133</v>
      </c>
      <c r="B141" s="525" t="s">
        <v>3238</v>
      </c>
      <c r="C141" s="525" t="s">
        <v>3239</v>
      </c>
      <c r="D141" s="526" t="s">
        <v>4213</v>
      </c>
      <c r="E141" s="526" t="s">
        <v>4214</v>
      </c>
      <c r="F141" s="539" t="s">
        <v>4105</v>
      </c>
      <c r="G141" s="526" t="s">
        <v>4222</v>
      </c>
      <c r="H141" s="629"/>
      <c r="I141" s="526"/>
      <c r="J141" s="629"/>
      <c r="K141" s="629"/>
    </row>
    <row r="142" spans="1:11" s="192" customFormat="1" ht="15">
      <c r="A142" s="525">
        <v>134</v>
      </c>
      <c r="B142" s="525" t="s">
        <v>3238</v>
      </c>
      <c r="C142" s="525" t="s">
        <v>3239</v>
      </c>
      <c r="D142" s="526" t="s">
        <v>4213</v>
      </c>
      <c r="E142" s="526" t="s">
        <v>4214</v>
      </c>
      <c r="F142" s="539" t="s">
        <v>4174</v>
      </c>
      <c r="G142" s="526" t="s">
        <v>4223</v>
      </c>
      <c r="H142" s="629"/>
      <c r="I142" s="526"/>
      <c r="J142" s="629"/>
      <c r="K142" s="629"/>
    </row>
    <row r="143" spans="1:11" s="192" customFormat="1" ht="15">
      <c r="A143" s="525">
        <v>135</v>
      </c>
      <c r="B143" s="525" t="s">
        <v>3238</v>
      </c>
      <c r="C143" s="525" t="s">
        <v>3239</v>
      </c>
      <c r="D143" s="526" t="s">
        <v>4224</v>
      </c>
      <c r="E143" s="526" t="s">
        <v>4218</v>
      </c>
      <c r="F143" s="539" t="s">
        <v>4225</v>
      </c>
      <c r="G143" s="526" t="s">
        <v>4226</v>
      </c>
      <c r="H143" s="629"/>
      <c r="I143" s="526"/>
      <c r="J143" s="629"/>
      <c r="K143" s="629"/>
    </row>
    <row r="144" spans="1:11" s="192" customFormat="1" ht="15">
      <c r="A144" s="525">
        <v>136</v>
      </c>
      <c r="B144" s="525" t="s">
        <v>3238</v>
      </c>
      <c r="C144" s="525" t="s">
        <v>3239</v>
      </c>
      <c r="D144" s="526" t="s">
        <v>4213</v>
      </c>
      <c r="E144" s="526" t="s">
        <v>4214</v>
      </c>
      <c r="F144" s="539" t="s">
        <v>4137</v>
      </c>
      <c r="G144" s="526" t="s">
        <v>4227</v>
      </c>
      <c r="H144" s="629"/>
      <c r="I144" s="526"/>
      <c r="J144" s="629"/>
      <c r="K144" s="629"/>
    </row>
    <row r="145" spans="1:11" s="192" customFormat="1" ht="15">
      <c r="A145" s="525">
        <v>137</v>
      </c>
      <c r="B145" s="525" t="s">
        <v>3238</v>
      </c>
      <c r="C145" s="525" t="s">
        <v>3239</v>
      </c>
      <c r="D145" s="526" t="s">
        <v>4213</v>
      </c>
      <c r="E145" s="526" t="s">
        <v>4214</v>
      </c>
      <c r="F145" s="539" t="s">
        <v>4209</v>
      </c>
      <c r="G145" s="526" t="s">
        <v>4228</v>
      </c>
      <c r="H145" s="629"/>
      <c r="I145" s="526"/>
      <c r="J145" s="629"/>
      <c r="K145" s="629"/>
    </row>
    <row r="146" spans="1:11" s="192" customFormat="1" ht="15">
      <c r="A146" s="525">
        <v>138</v>
      </c>
      <c r="B146" s="525" t="s">
        <v>3238</v>
      </c>
      <c r="C146" s="525" t="s">
        <v>3239</v>
      </c>
      <c r="D146" s="526" t="s">
        <v>4229</v>
      </c>
      <c r="E146" s="526"/>
      <c r="F146" s="539" t="s">
        <v>4101</v>
      </c>
      <c r="G146" s="526" t="s">
        <v>4230</v>
      </c>
      <c r="H146" s="628"/>
      <c r="I146" s="526"/>
      <c r="J146" s="628"/>
      <c r="K146" s="628"/>
    </row>
    <row r="147" spans="1:11" s="192" customFormat="1" ht="30">
      <c r="A147" s="525">
        <v>139</v>
      </c>
      <c r="B147" s="525" t="s">
        <v>3238</v>
      </c>
      <c r="C147" s="525" t="s">
        <v>4231</v>
      </c>
      <c r="D147" s="526" t="s">
        <v>4232</v>
      </c>
      <c r="E147" s="526" t="s">
        <v>4233</v>
      </c>
      <c r="F147" s="539" t="s">
        <v>4110</v>
      </c>
      <c r="G147" s="526" t="s">
        <v>4234</v>
      </c>
      <c r="H147" s="529">
        <v>312.5</v>
      </c>
      <c r="I147" s="526"/>
      <c r="J147" s="529" t="s">
        <v>4235</v>
      </c>
      <c r="K147" s="529" t="s">
        <v>4236</v>
      </c>
    </row>
    <row r="148" spans="1:11" s="192" customFormat="1" ht="30">
      <c r="A148" s="525">
        <v>140</v>
      </c>
      <c r="B148" s="525" t="s">
        <v>3238</v>
      </c>
      <c r="C148" s="525" t="s">
        <v>3239</v>
      </c>
      <c r="D148" s="526" t="s">
        <v>4237</v>
      </c>
      <c r="E148" s="526" t="s">
        <v>4164</v>
      </c>
      <c r="F148" s="539" t="s">
        <v>4181</v>
      </c>
      <c r="G148" s="526" t="s">
        <v>4238</v>
      </c>
      <c r="H148" s="529">
        <v>375</v>
      </c>
      <c r="I148" s="526"/>
      <c r="J148" s="529" t="s">
        <v>4239</v>
      </c>
      <c r="K148" s="529" t="s">
        <v>4240</v>
      </c>
    </row>
    <row r="149" spans="1:11" s="192" customFormat="1" ht="30">
      <c r="A149" s="525">
        <v>141</v>
      </c>
      <c r="B149" s="525" t="s">
        <v>3238</v>
      </c>
      <c r="C149" s="525" t="s">
        <v>3239</v>
      </c>
      <c r="D149" s="526" t="s">
        <v>4232</v>
      </c>
      <c r="E149" s="526" t="s">
        <v>4233</v>
      </c>
      <c r="F149" s="539" t="s">
        <v>3281</v>
      </c>
      <c r="G149" s="526" t="s">
        <v>4241</v>
      </c>
      <c r="H149" s="529">
        <v>375</v>
      </c>
      <c r="I149" s="526"/>
      <c r="J149" s="529" t="s">
        <v>4242</v>
      </c>
      <c r="K149" s="529" t="s">
        <v>4243</v>
      </c>
    </row>
    <row r="150" spans="1:11" s="192" customFormat="1" ht="30">
      <c r="A150" s="525">
        <v>142</v>
      </c>
      <c r="B150" s="525" t="s">
        <v>3238</v>
      </c>
      <c r="C150" s="525" t="s">
        <v>3239</v>
      </c>
      <c r="D150" s="526" t="s">
        <v>4232</v>
      </c>
      <c r="E150" s="526" t="s">
        <v>4244</v>
      </c>
      <c r="F150" s="539" t="s">
        <v>4110</v>
      </c>
      <c r="G150" s="526" t="s">
        <v>4245</v>
      </c>
      <c r="H150" s="529">
        <v>250</v>
      </c>
      <c r="I150" s="526"/>
      <c r="J150" s="529" t="s">
        <v>4246</v>
      </c>
      <c r="K150" s="529" t="s">
        <v>4247</v>
      </c>
    </row>
    <row r="151" spans="1:11" s="192" customFormat="1" ht="30">
      <c r="A151" s="525">
        <v>143</v>
      </c>
      <c r="B151" s="525" t="s">
        <v>3238</v>
      </c>
      <c r="C151" s="525" t="s">
        <v>4231</v>
      </c>
      <c r="D151" s="526" t="s">
        <v>4248</v>
      </c>
      <c r="E151" s="526" t="s">
        <v>4249</v>
      </c>
      <c r="F151" s="539" t="s">
        <v>4137</v>
      </c>
      <c r="G151" s="526" t="s">
        <v>4250</v>
      </c>
      <c r="H151" s="529">
        <v>250</v>
      </c>
      <c r="I151" s="526"/>
      <c r="J151" s="529" t="s">
        <v>4251</v>
      </c>
      <c r="K151" s="529" t="s">
        <v>4252</v>
      </c>
    </row>
    <row r="152" spans="1:11" s="192" customFormat="1" ht="45" customHeight="1">
      <c r="A152" s="525">
        <v>144</v>
      </c>
      <c r="B152" s="525" t="s">
        <v>3238</v>
      </c>
      <c r="C152" s="525" t="s">
        <v>4253</v>
      </c>
      <c r="D152" s="526" t="s">
        <v>4254</v>
      </c>
      <c r="E152" s="526" t="s">
        <v>4255</v>
      </c>
      <c r="F152" s="539" t="s">
        <v>4174</v>
      </c>
      <c r="G152" s="526" t="s">
        <v>4256</v>
      </c>
      <c r="H152" s="627">
        <v>39000</v>
      </c>
      <c r="I152" s="526"/>
      <c r="J152" s="627">
        <v>248431889</v>
      </c>
      <c r="K152" s="627" t="s">
        <v>4257</v>
      </c>
    </row>
    <row r="153" spans="1:11" s="192" customFormat="1" ht="15">
      <c r="A153" s="525">
        <v>145</v>
      </c>
      <c r="B153" s="525" t="s">
        <v>3238</v>
      </c>
      <c r="C153" s="525" t="s">
        <v>4253</v>
      </c>
      <c r="D153" s="526" t="s">
        <v>4254</v>
      </c>
      <c r="E153" s="526" t="s">
        <v>4255</v>
      </c>
      <c r="F153" s="539" t="s">
        <v>3264</v>
      </c>
      <c r="G153" s="526" t="s">
        <v>4258</v>
      </c>
      <c r="H153" s="629"/>
      <c r="I153" s="526"/>
      <c r="J153" s="629"/>
      <c r="K153" s="629"/>
    </row>
    <row r="154" spans="1:11" s="192" customFormat="1" ht="15">
      <c r="A154" s="525">
        <v>146</v>
      </c>
      <c r="B154" s="525" t="s">
        <v>3238</v>
      </c>
      <c r="C154" s="525" t="s">
        <v>4253</v>
      </c>
      <c r="D154" s="526" t="s">
        <v>4254</v>
      </c>
      <c r="E154" s="526" t="s">
        <v>4255</v>
      </c>
      <c r="F154" s="539" t="s">
        <v>4110</v>
      </c>
      <c r="G154" s="526" t="s">
        <v>4259</v>
      </c>
      <c r="H154" s="629"/>
      <c r="I154" s="526"/>
      <c r="J154" s="629"/>
      <c r="K154" s="629"/>
    </row>
    <row r="155" spans="1:11" s="192" customFormat="1" ht="15">
      <c r="A155" s="525">
        <v>147</v>
      </c>
      <c r="B155" s="525" t="s">
        <v>3238</v>
      </c>
      <c r="C155" s="525" t="s">
        <v>4253</v>
      </c>
      <c r="D155" s="526" t="s">
        <v>4254</v>
      </c>
      <c r="E155" s="526" t="s">
        <v>4255</v>
      </c>
      <c r="F155" s="539" t="s">
        <v>4137</v>
      </c>
      <c r="G155" s="526" t="s">
        <v>4260</v>
      </c>
      <c r="H155" s="629"/>
      <c r="I155" s="526"/>
      <c r="J155" s="629"/>
      <c r="K155" s="629"/>
    </row>
    <row r="156" spans="1:11" s="192" customFormat="1" ht="15">
      <c r="A156" s="525">
        <v>148</v>
      </c>
      <c r="B156" s="525" t="s">
        <v>3238</v>
      </c>
      <c r="C156" s="525" t="s">
        <v>4253</v>
      </c>
      <c r="D156" s="526" t="s">
        <v>4254</v>
      </c>
      <c r="E156" s="526" t="s">
        <v>4255</v>
      </c>
      <c r="F156" s="539" t="s">
        <v>3258</v>
      </c>
      <c r="G156" s="526" t="s">
        <v>4261</v>
      </c>
      <c r="H156" s="629"/>
      <c r="I156" s="526"/>
      <c r="J156" s="629"/>
      <c r="K156" s="629"/>
    </row>
    <row r="157" spans="1:11" s="192" customFormat="1" ht="15">
      <c r="A157" s="525">
        <v>149</v>
      </c>
      <c r="B157" s="525" t="s">
        <v>3238</v>
      </c>
      <c r="C157" s="525" t="s">
        <v>4253</v>
      </c>
      <c r="D157" s="526" t="s">
        <v>4254</v>
      </c>
      <c r="E157" s="526" t="s">
        <v>4255</v>
      </c>
      <c r="F157" s="539" t="s">
        <v>4088</v>
      </c>
      <c r="G157" s="526" t="s">
        <v>4262</v>
      </c>
      <c r="H157" s="629"/>
      <c r="I157" s="526"/>
      <c r="J157" s="629"/>
      <c r="K157" s="629"/>
    </row>
    <row r="158" spans="1:11" s="192" customFormat="1" ht="15">
      <c r="A158" s="525">
        <v>150</v>
      </c>
      <c r="B158" s="525" t="s">
        <v>3238</v>
      </c>
      <c r="C158" s="525" t="s">
        <v>4253</v>
      </c>
      <c r="D158" s="526" t="s">
        <v>4263</v>
      </c>
      <c r="E158" s="526" t="s">
        <v>4255</v>
      </c>
      <c r="F158" s="539" t="s">
        <v>4209</v>
      </c>
      <c r="G158" s="526" t="s">
        <v>4264</v>
      </c>
      <c r="H158" s="629"/>
      <c r="I158" s="526"/>
      <c r="J158" s="629"/>
      <c r="K158" s="629"/>
    </row>
    <row r="159" spans="1:11" s="192" customFormat="1" ht="15">
      <c r="A159" s="525">
        <v>151</v>
      </c>
      <c r="B159" s="525" t="s">
        <v>3238</v>
      </c>
      <c r="C159" s="525" t="s">
        <v>4253</v>
      </c>
      <c r="D159" s="526" t="s">
        <v>4254</v>
      </c>
      <c r="E159" s="526" t="s">
        <v>4255</v>
      </c>
      <c r="F159" s="539" t="s">
        <v>4265</v>
      </c>
      <c r="G159" s="526" t="s">
        <v>4266</v>
      </c>
      <c r="H159" s="629"/>
      <c r="I159" s="526"/>
      <c r="J159" s="629"/>
      <c r="K159" s="629"/>
    </row>
    <row r="160" spans="1:11" s="192" customFormat="1" ht="15">
      <c r="A160" s="525">
        <v>152</v>
      </c>
      <c r="B160" s="525" t="s">
        <v>3238</v>
      </c>
      <c r="C160" s="525" t="s">
        <v>4253</v>
      </c>
      <c r="D160" s="526" t="s">
        <v>4254</v>
      </c>
      <c r="E160" s="526" t="s">
        <v>4255</v>
      </c>
      <c r="F160" s="539" t="s">
        <v>4209</v>
      </c>
      <c r="G160" s="526" t="s">
        <v>4267</v>
      </c>
      <c r="H160" s="629"/>
      <c r="I160" s="526"/>
      <c r="J160" s="629"/>
      <c r="K160" s="629"/>
    </row>
    <row r="161" spans="1:11" s="192" customFormat="1" ht="15">
      <c r="A161" s="525">
        <v>153</v>
      </c>
      <c r="B161" s="525" t="s">
        <v>3238</v>
      </c>
      <c r="C161" s="525" t="s">
        <v>4253</v>
      </c>
      <c r="D161" s="526" t="s">
        <v>4254</v>
      </c>
      <c r="E161" s="526" t="s">
        <v>4255</v>
      </c>
      <c r="F161" s="539" t="s">
        <v>4101</v>
      </c>
      <c r="G161" s="526" t="s">
        <v>4268</v>
      </c>
      <c r="H161" s="629"/>
      <c r="I161" s="526"/>
      <c r="J161" s="629"/>
      <c r="K161" s="629"/>
    </row>
    <row r="162" spans="1:11" s="192" customFormat="1" ht="15">
      <c r="A162" s="525">
        <v>154</v>
      </c>
      <c r="B162" s="525" t="s">
        <v>3238</v>
      </c>
      <c r="C162" s="525" t="s">
        <v>4253</v>
      </c>
      <c r="D162" s="526" t="s">
        <v>4254</v>
      </c>
      <c r="E162" s="526" t="s">
        <v>4255</v>
      </c>
      <c r="F162" s="539" t="s">
        <v>4088</v>
      </c>
      <c r="G162" s="526" t="s">
        <v>4269</v>
      </c>
      <c r="H162" s="629"/>
      <c r="I162" s="526"/>
      <c r="J162" s="629"/>
      <c r="K162" s="629"/>
    </row>
    <row r="163" spans="1:11" s="192" customFormat="1" ht="15">
      <c r="A163" s="525">
        <v>155</v>
      </c>
      <c r="B163" s="525" t="s">
        <v>3238</v>
      </c>
      <c r="C163" s="525" t="s">
        <v>4253</v>
      </c>
      <c r="D163" s="526" t="s">
        <v>4254</v>
      </c>
      <c r="E163" s="526" t="s">
        <v>4255</v>
      </c>
      <c r="F163" s="539" t="s">
        <v>4174</v>
      </c>
      <c r="G163" s="526" t="s">
        <v>4270</v>
      </c>
      <c r="H163" s="629"/>
      <c r="I163" s="526"/>
      <c r="J163" s="629"/>
      <c r="K163" s="629"/>
    </row>
    <row r="164" spans="1:11" s="192" customFormat="1" ht="15">
      <c r="A164" s="525">
        <v>156</v>
      </c>
      <c r="B164" s="525" t="s">
        <v>3238</v>
      </c>
      <c r="C164" s="525" t="s">
        <v>4253</v>
      </c>
      <c r="D164" s="526" t="s">
        <v>4254</v>
      </c>
      <c r="E164" s="526" t="s">
        <v>4255</v>
      </c>
      <c r="F164" s="539" t="s">
        <v>3258</v>
      </c>
      <c r="G164" s="526" t="s">
        <v>4271</v>
      </c>
      <c r="H164" s="629"/>
      <c r="I164" s="526"/>
      <c r="J164" s="629"/>
      <c r="K164" s="629"/>
    </row>
    <row r="165" spans="1:11" s="192" customFormat="1" ht="15">
      <c r="A165" s="525">
        <v>157</v>
      </c>
      <c r="B165" s="525" t="s">
        <v>3238</v>
      </c>
      <c r="C165" s="525" t="s">
        <v>4253</v>
      </c>
      <c r="D165" s="526" t="s">
        <v>4254</v>
      </c>
      <c r="E165" s="526" t="s">
        <v>4255</v>
      </c>
      <c r="F165" s="539" t="s">
        <v>4209</v>
      </c>
      <c r="G165" s="526" t="s">
        <v>4272</v>
      </c>
      <c r="H165" s="629"/>
      <c r="I165" s="526"/>
      <c r="J165" s="629"/>
      <c r="K165" s="629"/>
    </row>
    <row r="166" spans="1:11" s="192" customFormat="1" ht="15">
      <c r="A166" s="525">
        <v>158</v>
      </c>
      <c r="B166" s="525" t="s">
        <v>3238</v>
      </c>
      <c r="C166" s="525" t="s">
        <v>4253</v>
      </c>
      <c r="D166" s="526" t="s">
        <v>4263</v>
      </c>
      <c r="E166" s="526" t="s">
        <v>4255</v>
      </c>
      <c r="F166" s="539" t="s">
        <v>4174</v>
      </c>
      <c r="G166" s="526" t="s">
        <v>4273</v>
      </c>
      <c r="H166" s="629"/>
      <c r="I166" s="526"/>
      <c r="J166" s="629"/>
      <c r="K166" s="629"/>
    </row>
    <row r="167" spans="1:11" s="192" customFormat="1" ht="15">
      <c r="A167" s="525">
        <v>159</v>
      </c>
      <c r="B167" s="525" t="s">
        <v>3238</v>
      </c>
      <c r="C167" s="525" t="s">
        <v>4253</v>
      </c>
      <c r="D167" s="526" t="s">
        <v>4263</v>
      </c>
      <c r="E167" s="526" t="s">
        <v>4255</v>
      </c>
      <c r="F167" s="539" t="s">
        <v>4101</v>
      </c>
      <c r="G167" s="526" t="s">
        <v>4274</v>
      </c>
      <c r="H167" s="629"/>
      <c r="I167" s="526"/>
      <c r="J167" s="629"/>
      <c r="K167" s="629"/>
    </row>
    <row r="168" spans="1:11" s="192" customFormat="1" ht="15">
      <c r="A168" s="525">
        <v>160</v>
      </c>
      <c r="B168" s="525" t="s">
        <v>3238</v>
      </c>
      <c r="C168" s="525" t="s">
        <v>4253</v>
      </c>
      <c r="D168" s="526" t="s">
        <v>4254</v>
      </c>
      <c r="E168" s="526" t="s">
        <v>4255</v>
      </c>
      <c r="F168" s="539" t="s">
        <v>4110</v>
      </c>
      <c r="G168" s="526" t="s">
        <v>4275</v>
      </c>
      <c r="H168" s="629"/>
      <c r="I168" s="526"/>
      <c r="J168" s="629"/>
      <c r="K168" s="629"/>
    </row>
    <row r="169" spans="1:11" s="192" customFormat="1" ht="15">
      <c r="A169" s="525">
        <v>161</v>
      </c>
      <c r="B169" s="525" t="s">
        <v>3238</v>
      </c>
      <c r="C169" s="525" t="s">
        <v>4253</v>
      </c>
      <c r="D169" s="526" t="s">
        <v>4254</v>
      </c>
      <c r="E169" s="526" t="s">
        <v>4255</v>
      </c>
      <c r="F169" s="539" t="s">
        <v>4209</v>
      </c>
      <c r="G169" s="526" t="s">
        <v>4276</v>
      </c>
      <c r="H169" s="629"/>
      <c r="I169" s="526"/>
      <c r="J169" s="629"/>
      <c r="K169" s="629"/>
    </row>
    <row r="170" spans="1:11" s="192" customFormat="1" ht="15">
      <c r="A170" s="525">
        <v>162</v>
      </c>
      <c r="B170" s="525" t="s">
        <v>3238</v>
      </c>
      <c r="C170" s="525" t="s">
        <v>4253</v>
      </c>
      <c r="D170" s="526" t="s">
        <v>4254</v>
      </c>
      <c r="E170" s="526" t="s">
        <v>4255</v>
      </c>
      <c r="F170" s="539" t="s">
        <v>3264</v>
      </c>
      <c r="G170" s="526" t="s">
        <v>4277</v>
      </c>
      <c r="H170" s="629"/>
      <c r="I170" s="526"/>
      <c r="J170" s="629"/>
      <c r="K170" s="629"/>
    </row>
    <row r="171" spans="1:11" s="192" customFormat="1" ht="15">
      <c r="A171" s="525">
        <v>163</v>
      </c>
      <c r="B171" s="525" t="s">
        <v>3238</v>
      </c>
      <c r="C171" s="525" t="s">
        <v>4253</v>
      </c>
      <c r="D171" s="526" t="s">
        <v>4254</v>
      </c>
      <c r="E171" s="526" t="s">
        <v>4255</v>
      </c>
      <c r="F171" s="539" t="s">
        <v>3258</v>
      </c>
      <c r="G171" s="526" t="s">
        <v>4278</v>
      </c>
      <c r="H171" s="629"/>
      <c r="I171" s="526"/>
      <c r="J171" s="629"/>
      <c r="K171" s="629"/>
    </row>
    <row r="172" spans="1:11" s="192" customFormat="1" ht="15">
      <c r="A172" s="525">
        <v>164</v>
      </c>
      <c r="B172" s="525" t="s">
        <v>3238</v>
      </c>
      <c r="C172" s="525" t="s">
        <v>4253</v>
      </c>
      <c r="D172" s="526" t="s">
        <v>4254</v>
      </c>
      <c r="E172" s="526" t="s">
        <v>4255</v>
      </c>
      <c r="F172" s="539" t="s">
        <v>4209</v>
      </c>
      <c r="G172" s="526" t="s">
        <v>4279</v>
      </c>
      <c r="H172" s="629"/>
      <c r="I172" s="526"/>
      <c r="J172" s="629"/>
      <c r="K172" s="629"/>
    </row>
    <row r="173" spans="1:11" s="192" customFormat="1" ht="15">
      <c r="A173" s="525">
        <v>165</v>
      </c>
      <c r="B173" s="525" t="s">
        <v>3238</v>
      </c>
      <c r="C173" s="525" t="s">
        <v>4253</v>
      </c>
      <c r="D173" s="526" t="s">
        <v>4254</v>
      </c>
      <c r="E173" s="526" t="s">
        <v>4255</v>
      </c>
      <c r="F173" s="539" t="s">
        <v>4114</v>
      </c>
      <c r="G173" s="526" t="s">
        <v>4280</v>
      </c>
      <c r="H173" s="629"/>
      <c r="I173" s="526"/>
      <c r="J173" s="629"/>
      <c r="K173" s="629"/>
    </row>
    <row r="174" spans="1:11" s="192" customFormat="1" ht="15">
      <c r="A174" s="525">
        <v>166</v>
      </c>
      <c r="B174" s="525" t="s">
        <v>3238</v>
      </c>
      <c r="C174" s="525" t="s">
        <v>4253</v>
      </c>
      <c r="D174" s="526" t="s">
        <v>4254</v>
      </c>
      <c r="E174" s="526" t="s">
        <v>4255</v>
      </c>
      <c r="F174" s="539" t="s">
        <v>4105</v>
      </c>
      <c r="G174" s="526" t="s">
        <v>4281</v>
      </c>
      <c r="H174" s="629"/>
      <c r="I174" s="526"/>
      <c r="J174" s="629"/>
      <c r="K174" s="629"/>
    </row>
    <row r="175" spans="1:11" s="192" customFormat="1" ht="15">
      <c r="A175" s="525">
        <v>167</v>
      </c>
      <c r="B175" s="525" t="s">
        <v>3238</v>
      </c>
      <c r="C175" s="525" t="s">
        <v>4253</v>
      </c>
      <c r="D175" s="526" t="s">
        <v>4254</v>
      </c>
      <c r="E175" s="526" t="s">
        <v>4255</v>
      </c>
      <c r="F175" s="539" t="s">
        <v>4101</v>
      </c>
      <c r="G175" s="526" t="s">
        <v>4282</v>
      </c>
      <c r="H175" s="629"/>
      <c r="I175" s="526"/>
      <c r="J175" s="629"/>
      <c r="K175" s="629"/>
    </row>
    <row r="176" spans="1:11" s="192" customFormat="1" ht="15">
      <c r="A176" s="525">
        <v>168</v>
      </c>
      <c r="B176" s="525" t="s">
        <v>3238</v>
      </c>
      <c r="C176" s="525" t="s">
        <v>4253</v>
      </c>
      <c r="D176" s="526" t="s">
        <v>4254</v>
      </c>
      <c r="E176" s="526" t="s">
        <v>4255</v>
      </c>
      <c r="F176" s="539" t="s">
        <v>4137</v>
      </c>
      <c r="G176" s="526" t="s">
        <v>4283</v>
      </c>
      <c r="H176" s="629"/>
      <c r="I176" s="526"/>
      <c r="J176" s="629"/>
      <c r="K176" s="629"/>
    </row>
    <row r="177" spans="1:11" s="192" customFormat="1" ht="15">
      <c r="A177" s="525">
        <v>169</v>
      </c>
      <c r="B177" s="525" t="s">
        <v>3238</v>
      </c>
      <c r="C177" s="525" t="s">
        <v>4253</v>
      </c>
      <c r="D177" s="526" t="s">
        <v>4284</v>
      </c>
      <c r="E177" s="526" t="s">
        <v>4285</v>
      </c>
      <c r="F177" s="539" t="s">
        <v>3264</v>
      </c>
      <c r="G177" s="526" t="s">
        <v>4286</v>
      </c>
      <c r="H177" s="629"/>
      <c r="I177" s="526"/>
      <c r="J177" s="629"/>
      <c r="K177" s="629"/>
    </row>
    <row r="178" spans="1:11" s="192" customFormat="1" ht="15">
      <c r="A178" s="525">
        <v>170</v>
      </c>
      <c r="B178" s="525" t="s">
        <v>3238</v>
      </c>
      <c r="C178" s="525" t="s">
        <v>4253</v>
      </c>
      <c r="D178" s="526" t="s">
        <v>4254</v>
      </c>
      <c r="E178" s="526" t="s">
        <v>4255</v>
      </c>
      <c r="F178" s="539" t="s">
        <v>4137</v>
      </c>
      <c r="G178" s="526" t="s">
        <v>4287</v>
      </c>
      <c r="H178" s="629"/>
      <c r="I178" s="526"/>
      <c r="J178" s="629"/>
      <c r="K178" s="629"/>
    </row>
    <row r="179" spans="1:11" s="192" customFormat="1" ht="15">
      <c r="A179" s="525">
        <v>171</v>
      </c>
      <c r="B179" s="525" t="s">
        <v>3238</v>
      </c>
      <c r="C179" s="525" t="s">
        <v>4253</v>
      </c>
      <c r="D179" s="526" t="s">
        <v>4254</v>
      </c>
      <c r="E179" s="526" t="s">
        <v>4255</v>
      </c>
      <c r="F179" s="539" t="s">
        <v>4174</v>
      </c>
      <c r="G179" s="526" t="s">
        <v>4288</v>
      </c>
      <c r="H179" s="629"/>
      <c r="I179" s="526"/>
      <c r="J179" s="629"/>
      <c r="K179" s="629"/>
    </row>
    <row r="180" spans="1:11" s="192" customFormat="1" ht="15">
      <c r="A180" s="525">
        <v>172</v>
      </c>
      <c r="B180" s="525" t="s">
        <v>3238</v>
      </c>
      <c r="C180" s="525" t="s">
        <v>4253</v>
      </c>
      <c r="D180" s="526" t="s">
        <v>4254</v>
      </c>
      <c r="E180" s="526" t="s">
        <v>4255</v>
      </c>
      <c r="F180" s="539" t="s">
        <v>4209</v>
      </c>
      <c r="G180" s="526" t="s">
        <v>4289</v>
      </c>
      <c r="H180" s="629"/>
      <c r="I180" s="526"/>
      <c r="J180" s="629"/>
      <c r="K180" s="629"/>
    </row>
    <row r="181" spans="1:11" s="192" customFormat="1" ht="15">
      <c r="A181" s="525">
        <v>173</v>
      </c>
      <c r="B181" s="525" t="s">
        <v>3238</v>
      </c>
      <c r="C181" s="525" t="s">
        <v>4253</v>
      </c>
      <c r="D181" s="526" t="s">
        <v>4254</v>
      </c>
      <c r="E181" s="526" t="s">
        <v>4255</v>
      </c>
      <c r="F181" s="539" t="s">
        <v>4209</v>
      </c>
      <c r="G181" s="526" t="s">
        <v>4290</v>
      </c>
      <c r="H181" s="629"/>
      <c r="I181" s="526"/>
      <c r="J181" s="629"/>
      <c r="K181" s="629"/>
    </row>
    <row r="182" spans="1:11" s="192" customFormat="1" ht="15">
      <c r="A182" s="525">
        <v>174</v>
      </c>
      <c r="B182" s="525" t="s">
        <v>3238</v>
      </c>
      <c r="C182" s="525" t="s">
        <v>4253</v>
      </c>
      <c r="D182" s="526" t="s">
        <v>4254</v>
      </c>
      <c r="E182" s="526" t="s">
        <v>4255</v>
      </c>
      <c r="F182" s="539" t="s">
        <v>4110</v>
      </c>
      <c r="G182" s="526" t="s">
        <v>4291</v>
      </c>
      <c r="H182" s="629"/>
      <c r="I182" s="526"/>
      <c r="J182" s="629"/>
      <c r="K182" s="629"/>
    </row>
    <row r="183" spans="1:11" s="192" customFormat="1" ht="15">
      <c r="A183" s="525">
        <v>175</v>
      </c>
      <c r="B183" s="525" t="s">
        <v>3238</v>
      </c>
      <c r="C183" s="525" t="s">
        <v>4253</v>
      </c>
      <c r="D183" s="526" t="s">
        <v>4254</v>
      </c>
      <c r="E183" s="526" t="s">
        <v>4255</v>
      </c>
      <c r="F183" s="539" t="s">
        <v>4088</v>
      </c>
      <c r="G183" s="526" t="s">
        <v>4292</v>
      </c>
      <c r="H183" s="629"/>
      <c r="I183" s="526"/>
      <c r="J183" s="629"/>
      <c r="K183" s="629"/>
    </row>
    <row r="184" spans="1:11" s="192" customFormat="1" ht="15">
      <c r="A184" s="525">
        <v>176</v>
      </c>
      <c r="B184" s="525" t="s">
        <v>3238</v>
      </c>
      <c r="C184" s="525" t="s">
        <v>4253</v>
      </c>
      <c r="D184" s="526" t="s">
        <v>4263</v>
      </c>
      <c r="E184" s="526" t="s">
        <v>4255</v>
      </c>
      <c r="F184" s="539" t="s">
        <v>4174</v>
      </c>
      <c r="G184" s="526" t="s">
        <v>4293</v>
      </c>
      <c r="H184" s="629"/>
      <c r="I184" s="526"/>
      <c r="J184" s="629"/>
      <c r="K184" s="629"/>
    </row>
    <row r="185" spans="1:11" s="192" customFormat="1" ht="15">
      <c r="A185" s="525">
        <v>177</v>
      </c>
      <c r="B185" s="525" t="s">
        <v>3238</v>
      </c>
      <c r="C185" s="525" t="s">
        <v>4253</v>
      </c>
      <c r="D185" s="526" t="s">
        <v>4254</v>
      </c>
      <c r="E185" s="526" t="s">
        <v>4255</v>
      </c>
      <c r="F185" s="539" t="s">
        <v>4110</v>
      </c>
      <c r="G185" s="526" t="s">
        <v>4294</v>
      </c>
      <c r="H185" s="629"/>
      <c r="I185" s="526"/>
      <c r="J185" s="629"/>
      <c r="K185" s="629"/>
    </row>
    <row r="186" spans="1:11" s="192" customFormat="1" ht="15">
      <c r="A186" s="525">
        <v>178</v>
      </c>
      <c r="B186" s="525" t="s">
        <v>3238</v>
      </c>
      <c r="C186" s="525" t="s">
        <v>4253</v>
      </c>
      <c r="D186" s="526" t="s">
        <v>4263</v>
      </c>
      <c r="E186" s="526" t="s">
        <v>4255</v>
      </c>
      <c r="F186" s="539" t="s">
        <v>4101</v>
      </c>
      <c r="G186" s="526" t="s">
        <v>4295</v>
      </c>
      <c r="H186" s="629"/>
      <c r="I186" s="526"/>
      <c r="J186" s="629"/>
      <c r="K186" s="629"/>
    </row>
    <row r="187" spans="1:11" s="192" customFormat="1" ht="15">
      <c r="A187" s="525">
        <v>179</v>
      </c>
      <c r="B187" s="525" t="s">
        <v>3238</v>
      </c>
      <c r="C187" s="525" t="s">
        <v>4253</v>
      </c>
      <c r="D187" s="526" t="s">
        <v>4254</v>
      </c>
      <c r="E187" s="526" t="s">
        <v>4255</v>
      </c>
      <c r="F187" s="539" t="s">
        <v>3264</v>
      </c>
      <c r="G187" s="526" t="s">
        <v>4296</v>
      </c>
      <c r="H187" s="629"/>
      <c r="I187" s="526"/>
      <c r="J187" s="629"/>
      <c r="K187" s="629"/>
    </row>
    <row r="188" spans="1:11" s="192" customFormat="1" ht="15">
      <c r="A188" s="525">
        <v>180</v>
      </c>
      <c r="B188" s="525" t="s">
        <v>3238</v>
      </c>
      <c r="C188" s="525" t="s">
        <v>4253</v>
      </c>
      <c r="D188" s="526" t="s">
        <v>4254</v>
      </c>
      <c r="E188" s="526" t="s">
        <v>4255</v>
      </c>
      <c r="F188" s="539" t="s">
        <v>3264</v>
      </c>
      <c r="G188" s="526" t="s">
        <v>4297</v>
      </c>
      <c r="H188" s="629"/>
      <c r="I188" s="526"/>
      <c r="J188" s="629"/>
      <c r="K188" s="629"/>
    </row>
    <row r="189" spans="1:11" s="192" customFormat="1" ht="15">
      <c r="A189" s="525">
        <v>181</v>
      </c>
      <c r="B189" s="525" t="s">
        <v>3238</v>
      </c>
      <c r="C189" s="525" t="s">
        <v>4253</v>
      </c>
      <c r="D189" s="526" t="s">
        <v>4254</v>
      </c>
      <c r="E189" s="526" t="s">
        <v>4255</v>
      </c>
      <c r="F189" s="539" t="s">
        <v>4110</v>
      </c>
      <c r="G189" s="526" t="s">
        <v>4298</v>
      </c>
      <c r="H189" s="629"/>
      <c r="I189" s="526"/>
      <c r="J189" s="629"/>
      <c r="K189" s="629"/>
    </row>
    <row r="190" spans="1:11" s="192" customFormat="1" ht="15">
      <c r="A190" s="525">
        <v>182</v>
      </c>
      <c r="B190" s="525" t="s">
        <v>3238</v>
      </c>
      <c r="C190" s="525" t="s">
        <v>4253</v>
      </c>
      <c r="D190" s="526" t="s">
        <v>4254</v>
      </c>
      <c r="E190" s="526" t="s">
        <v>4255</v>
      </c>
      <c r="F190" s="539" t="s">
        <v>4209</v>
      </c>
      <c r="G190" s="526" t="s">
        <v>4299</v>
      </c>
      <c r="H190" s="629"/>
      <c r="I190" s="526"/>
      <c r="J190" s="629"/>
      <c r="K190" s="629"/>
    </row>
    <row r="191" spans="1:11" s="192" customFormat="1" ht="15">
      <c r="A191" s="525">
        <v>183</v>
      </c>
      <c r="B191" s="525" t="s">
        <v>3238</v>
      </c>
      <c r="C191" s="525" t="s">
        <v>4253</v>
      </c>
      <c r="D191" s="526" t="s">
        <v>4254</v>
      </c>
      <c r="E191" s="526" t="s">
        <v>4255</v>
      </c>
      <c r="F191" s="539" t="s">
        <v>4209</v>
      </c>
      <c r="G191" s="526" t="s">
        <v>4300</v>
      </c>
      <c r="H191" s="629"/>
      <c r="I191" s="526"/>
      <c r="J191" s="629"/>
      <c r="K191" s="629"/>
    </row>
    <row r="192" spans="1:11" s="192" customFormat="1" ht="15">
      <c r="A192" s="525">
        <v>184</v>
      </c>
      <c r="B192" s="525" t="s">
        <v>3238</v>
      </c>
      <c r="C192" s="525" t="s">
        <v>4253</v>
      </c>
      <c r="D192" s="526" t="s">
        <v>3245</v>
      </c>
      <c r="E192" s="526" t="s">
        <v>3246</v>
      </c>
      <c r="F192" s="539" t="s">
        <v>4174</v>
      </c>
      <c r="G192" s="526" t="s">
        <v>4301</v>
      </c>
      <c r="H192" s="629"/>
      <c r="I192" s="526"/>
      <c r="J192" s="629"/>
      <c r="K192" s="629"/>
    </row>
    <row r="193" spans="1:11" s="192" customFormat="1" ht="15">
      <c r="A193" s="525">
        <v>185</v>
      </c>
      <c r="B193" s="525" t="s">
        <v>3238</v>
      </c>
      <c r="C193" s="525" t="s">
        <v>4253</v>
      </c>
      <c r="D193" s="526" t="s">
        <v>4254</v>
      </c>
      <c r="E193" s="526" t="s">
        <v>4255</v>
      </c>
      <c r="F193" s="539" t="s">
        <v>4137</v>
      </c>
      <c r="G193" s="526" t="s">
        <v>4302</v>
      </c>
      <c r="H193" s="629"/>
      <c r="I193" s="526"/>
      <c r="J193" s="629"/>
      <c r="K193" s="629"/>
    </row>
    <row r="194" spans="1:11" s="192" customFormat="1" ht="15">
      <c r="A194" s="525">
        <v>186</v>
      </c>
      <c r="B194" s="525" t="s">
        <v>3238</v>
      </c>
      <c r="C194" s="525" t="s">
        <v>4253</v>
      </c>
      <c r="D194" s="526" t="s">
        <v>4284</v>
      </c>
      <c r="E194" s="526" t="s">
        <v>4285</v>
      </c>
      <c r="F194" s="539" t="s">
        <v>4110</v>
      </c>
      <c r="G194" s="526" t="s">
        <v>4303</v>
      </c>
      <c r="H194" s="629"/>
      <c r="I194" s="526"/>
      <c r="J194" s="629"/>
      <c r="K194" s="629"/>
    </row>
    <row r="195" spans="1:11" s="192" customFormat="1" ht="15">
      <c r="A195" s="525">
        <v>187</v>
      </c>
      <c r="B195" s="525" t="s">
        <v>3238</v>
      </c>
      <c r="C195" s="525" t="s">
        <v>4253</v>
      </c>
      <c r="D195" s="526" t="s">
        <v>4254</v>
      </c>
      <c r="E195" s="526" t="s">
        <v>4255</v>
      </c>
      <c r="F195" s="539" t="s">
        <v>4110</v>
      </c>
      <c r="G195" s="526" t="s">
        <v>4304</v>
      </c>
      <c r="H195" s="629"/>
      <c r="I195" s="526"/>
      <c r="J195" s="629"/>
      <c r="K195" s="629"/>
    </row>
    <row r="196" spans="1:11" s="192" customFormat="1" ht="15">
      <c r="A196" s="525">
        <v>188</v>
      </c>
      <c r="B196" s="525" t="s">
        <v>3238</v>
      </c>
      <c r="C196" s="525" t="s">
        <v>4253</v>
      </c>
      <c r="D196" s="526" t="s">
        <v>4254</v>
      </c>
      <c r="E196" s="526" t="s">
        <v>4255</v>
      </c>
      <c r="F196" s="539" t="s">
        <v>3258</v>
      </c>
      <c r="G196" s="526" t="s">
        <v>4305</v>
      </c>
      <c r="H196" s="629"/>
      <c r="I196" s="526"/>
      <c r="J196" s="629"/>
      <c r="K196" s="629"/>
    </row>
    <row r="197" spans="1:11" s="192" customFormat="1" ht="15">
      <c r="A197" s="525">
        <v>189</v>
      </c>
      <c r="B197" s="525" t="s">
        <v>3238</v>
      </c>
      <c r="C197" s="525" t="s">
        <v>4253</v>
      </c>
      <c r="D197" s="526" t="s">
        <v>4284</v>
      </c>
      <c r="E197" s="526" t="s">
        <v>4285</v>
      </c>
      <c r="F197" s="539" t="s">
        <v>3258</v>
      </c>
      <c r="G197" s="526" t="s">
        <v>4306</v>
      </c>
      <c r="H197" s="629"/>
      <c r="I197" s="526"/>
      <c r="J197" s="629"/>
      <c r="K197" s="629"/>
    </row>
    <row r="198" spans="1:11" s="192" customFormat="1" ht="15">
      <c r="A198" s="525">
        <v>190</v>
      </c>
      <c r="B198" s="525" t="s">
        <v>3238</v>
      </c>
      <c r="C198" s="525" t="s">
        <v>4253</v>
      </c>
      <c r="D198" s="526" t="s">
        <v>4284</v>
      </c>
      <c r="E198" s="526" t="s">
        <v>4285</v>
      </c>
      <c r="F198" s="539" t="s">
        <v>4105</v>
      </c>
      <c r="G198" s="526" t="s">
        <v>4307</v>
      </c>
      <c r="H198" s="629"/>
      <c r="I198" s="526"/>
      <c r="J198" s="629"/>
      <c r="K198" s="629"/>
    </row>
    <row r="199" spans="1:11" s="192" customFormat="1" ht="15">
      <c r="A199" s="525">
        <v>191</v>
      </c>
      <c r="B199" s="525" t="s">
        <v>3238</v>
      </c>
      <c r="C199" s="525" t="s">
        <v>4253</v>
      </c>
      <c r="D199" s="526" t="s">
        <v>4254</v>
      </c>
      <c r="E199" s="526" t="s">
        <v>4255</v>
      </c>
      <c r="F199" s="539" t="s">
        <v>4101</v>
      </c>
      <c r="G199" s="526" t="s">
        <v>4308</v>
      </c>
      <c r="H199" s="629"/>
      <c r="I199" s="526"/>
      <c r="J199" s="629"/>
      <c r="K199" s="629"/>
    </row>
    <row r="200" spans="1:11" s="192" customFormat="1" ht="15">
      <c r="A200" s="525">
        <v>192</v>
      </c>
      <c r="B200" s="525" t="s">
        <v>3238</v>
      </c>
      <c r="C200" s="525" t="s">
        <v>4253</v>
      </c>
      <c r="D200" s="526" t="s">
        <v>4254</v>
      </c>
      <c r="E200" s="526" t="s">
        <v>4255</v>
      </c>
      <c r="F200" s="539" t="s">
        <v>4110</v>
      </c>
      <c r="G200" s="526" t="s">
        <v>4309</v>
      </c>
      <c r="H200" s="629"/>
      <c r="I200" s="526"/>
      <c r="J200" s="629"/>
      <c r="K200" s="629"/>
    </row>
    <row r="201" spans="1:11" s="192" customFormat="1" ht="15">
      <c r="A201" s="525">
        <v>193</v>
      </c>
      <c r="B201" s="525" t="s">
        <v>3238</v>
      </c>
      <c r="C201" s="525" t="s">
        <v>4253</v>
      </c>
      <c r="D201" s="526" t="s">
        <v>4254</v>
      </c>
      <c r="E201" s="526" t="s">
        <v>4255</v>
      </c>
      <c r="F201" s="539" t="s">
        <v>4101</v>
      </c>
      <c r="G201" s="526" t="s">
        <v>4310</v>
      </c>
      <c r="H201" s="628"/>
      <c r="I201" s="526"/>
      <c r="J201" s="628"/>
      <c r="K201" s="628"/>
    </row>
    <row r="202" spans="1:11" s="192" customFormat="1" ht="45" customHeight="1">
      <c r="A202" s="525">
        <v>194</v>
      </c>
      <c r="B202" s="525" t="s">
        <v>3238</v>
      </c>
      <c r="C202" s="525" t="s">
        <v>3239</v>
      </c>
      <c r="D202" s="526" t="s">
        <v>3338</v>
      </c>
      <c r="E202" s="526" t="s">
        <v>4311</v>
      </c>
      <c r="F202" s="539" t="s">
        <v>4181</v>
      </c>
      <c r="G202" s="526" t="s">
        <v>4312</v>
      </c>
      <c r="H202" s="627">
        <v>3750</v>
      </c>
      <c r="I202" s="526"/>
      <c r="J202" s="627" t="s">
        <v>4313</v>
      </c>
      <c r="K202" s="627" t="s">
        <v>4314</v>
      </c>
    </row>
    <row r="203" spans="1:11" s="192" customFormat="1" ht="30">
      <c r="A203" s="525">
        <v>195</v>
      </c>
      <c r="B203" s="525" t="s">
        <v>3238</v>
      </c>
      <c r="C203" s="525" t="s">
        <v>3239</v>
      </c>
      <c r="D203" s="526" t="s">
        <v>3338</v>
      </c>
      <c r="E203" s="526" t="s">
        <v>4315</v>
      </c>
      <c r="F203" s="539" t="s">
        <v>3247</v>
      </c>
      <c r="G203" s="526" t="s">
        <v>4316</v>
      </c>
      <c r="H203" s="629"/>
      <c r="I203" s="526"/>
      <c r="J203" s="629"/>
      <c r="K203" s="629"/>
    </row>
    <row r="204" spans="1:11" s="192" customFormat="1" ht="30">
      <c r="A204" s="525">
        <v>196</v>
      </c>
      <c r="B204" s="525" t="s">
        <v>3238</v>
      </c>
      <c r="C204" s="525" t="s">
        <v>3239</v>
      </c>
      <c r="D204" s="526" t="s">
        <v>3338</v>
      </c>
      <c r="E204" s="526" t="s">
        <v>4317</v>
      </c>
      <c r="F204" s="539" t="s">
        <v>3247</v>
      </c>
      <c r="G204" s="526" t="s">
        <v>4318</v>
      </c>
      <c r="H204" s="629"/>
      <c r="I204" s="526"/>
      <c r="J204" s="629"/>
      <c r="K204" s="629"/>
    </row>
    <row r="205" spans="1:11" s="192" customFormat="1" ht="30">
      <c r="A205" s="525">
        <v>197</v>
      </c>
      <c r="B205" s="525" t="s">
        <v>3238</v>
      </c>
      <c r="C205" s="525" t="s">
        <v>3239</v>
      </c>
      <c r="D205" s="526" t="s">
        <v>3338</v>
      </c>
      <c r="E205" s="526" t="s">
        <v>4319</v>
      </c>
      <c r="F205" s="539" t="s">
        <v>4105</v>
      </c>
      <c r="G205" s="526" t="s">
        <v>4320</v>
      </c>
      <c r="H205" s="629"/>
      <c r="I205" s="526"/>
      <c r="J205" s="629"/>
      <c r="K205" s="629"/>
    </row>
    <row r="206" spans="1:11" s="192" customFormat="1" ht="30">
      <c r="A206" s="525">
        <v>198</v>
      </c>
      <c r="B206" s="525" t="s">
        <v>3238</v>
      </c>
      <c r="C206" s="525" t="s">
        <v>3239</v>
      </c>
      <c r="D206" s="526" t="s">
        <v>3338</v>
      </c>
      <c r="E206" s="526" t="s">
        <v>4321</v>
      </c>
      <c r="F206" s="539" t="s">
        <v>4181</v>
      </c>
      <c r="G206" s="526" t="s">
        <v>4322</v>
      </c>
      <c r="H206" s="629"/>
      <c r="I206" s="526"/>
      <c r="J206" s="629"/>
      <c r="K206" s="629"/>
    </row>
    <row r="207" spans="1:11" s="192" customFormat="1" ht="30">
      <c r="A207" s="525">
        <v>199</v>
      </c>
      <c r="B207" s="525" t="s">
        <v>3238</v>
      </c>
      <c r="C207" s="525" t="s">
        <v>3239</v>
      </c>
      <c r="D207" s="526" t="s">
        <v>3338</v>
      </c>
      <c r="E207" s="526" t="s">
        <v>4323</v>
      </c>
      <c r="F207" s="539" t="s">
        <v>4181</v>
      </c>
      <c r="G207" s="526" t="s">
        <v>4324</v>
      </c>
      <c r="H207" s="629"/>
      <c r="I207" s="526"/>
      <c r="J207" s="629"/>
      <c r="K207" s="629"/>
    </row>
    <row r="208" spans="1:11" s="192" customFormat="1" ht="30">
      <c r="A208" s="525">
        <v>200</v>
      </c>
      <c r="B208" s="525" t="s">
        <v>3238</v>
      </c>
      <c r="C208" s="525" t="s">
        <v>3239</v>
      </c>
      <c r="D208" s="526" t="s">
        <v>3338</v>
      </c>
      <c r="E208" s="526" t="s">
        <v>4317</v>
      </c>
      <c r="F208" s="539" t="s">
        <v>4105</v>
      </c>
      <c r="G208" s="526" t="s">
        <v>4325</v>
      </c>
      <c r="H208" s="629"/>
      <c r="I208" s="526"/>
      <c r="J208" s="629"/>
      <c r="K208" s="629"/>
    </row>
    <row r="209" spans="1:11" s="192" customFormat="1" ht="30">
      <c r="A209" s="525">
        <v>201</v>
      </c>
      <c r="B209" s="525" t="s">
        <v>3238</v>
      </c>
      <c r="C209" s="525" t="s">
        <v>3239</v>
      </c>
      <c r="D209" s="526" t="s">
        <v>3338</v>
      </c>
      <c r="E209" s="526" t="s">
        <v>4315</v>
      </c>
      <c r="F209" s="539" t="s">
        <v>4181</v>
      </c>
      <c r="G209" s="526" t="s">
        <v>4326</v>
      </c>
      <c r="H209" s="629"/>
      <c r="I209" s="526"/>
      <c r="J209" s="629"/>
      <c r="K209" s="629"/>
    </row>
    <row r="210" spans="1:11" s="192" customFormat="1" ht="30">
      <c r="A210" s="525">
        <v>202</v>
      </c>
      <c r="B210" s="525" t="s">
        <v>3238</v>
      </c>
      <c r="C210" s="525" t="s">
        <v>3239</v>
      </c>
      <c r="D210" s="526" t="s">
        <v>3338</v>
      </c>
      <c r="E210" s="526" t="s">
        <v>4311</v>
      </c>
      <c r="F210" s="539" t="s">
        <v>3247</v>
      </c>
      <c r="G210" s="526" t="s">
        <v>4327</v>
      </c>
      <c r="H210" s="629"/>
      <c r="I210" s="526"/>
      <c r="J210" s="629"/>
      <c r="K210" s="629"/>
    </row>
    <row r="211" spans="1:11" s="192" customFormat="1" ht="30">
      <c r="A211" s="525">
        <v>203</v>
      </c>
      <c r="B211" s="525" t="s">
        <v>3238</v>
      </c>
      <c r="C211" s="525" t="s">
        <v>3239</v>
      </c>
      <c r="D211" s="526" t="s">
        <v>3338</v>
      </c>
      <c r="E211" s="526" t="s">
        <v>4328</v>
      </c>
      <c r="F211" s="539" t="s">
        <v>3247</v>
      </c>
      <c r="G211" s="526" t="s">
        <v>4329</v>
      </c>
      <c r="H211" s="628"/>
      <c r="I211" s="526"/>
      <c r="J211" s="628"/>
      <c r="K211" s="628"/>
    </row>
    <row r="212" spans="1:11" s="192" customFormat="1" ht="60" customHeight="1">
      <c r="A212" s="525">
        <v>204</v>
      </c>
      <c r="B212" s="525" t="s">
        <v>3238</v>
      </c>
      <c r="C212" s="525" t="s">
        <v>3239</v>
      </c>
      <c r="D212" s="526" t="s">
        <v>4330</v>
      </c>
      <c r="E212" s="526" t="s">
        <v>4331</v>
      </c>
      <c r="F212" s="539" t="s">
        <v>4219</v>
      </c>
      <c r="G212" s="526" t="s">
        <v>4332</v>
      </c>
      <c r="H212" s="627">
        <v>810</v>
      </c>
      <c r="I212" s="526"/>
      <c r="J212" s="627" t="s">
        <v>4333</v>
      </c>
      <c r="K212" s="627" t="s">
        <v>4334</v>
      </c>
    </row>
    <row r="213" spans="1:11" s="192" customFormat="1" ht="30">
      <c r="A213" s="525">
        <v>205</v>
      </c>
      <c r="B213" s="525" t="s">
        <v>3238</v>
      </c>
      <c r="C213" s="525" t="s">
        <v>3239</v>
      </c>
      <c r="D213" s="526" t="s">
        <v>4335</v>
      </c>
      <c r="E213" s="526" t="s">
        <v>3257</v>
      </c>
      <c r="F213" s="539" t="s">
        <v>4101</v>
      </c>
      <c r="G213" s="526" t="s">
        <v>4336</v>
      </c>
      <c r="H213" s="629"/>
      <c r="I213" s="526"/>
      <c r="J213" s="629"/>
      <c r="K213" s="629"/>
    </row>
    <row r="214" spans="1:11" s="192" customFormat="1" ht="30">
      <c r="A214" s="525">
        <v>206</v>
      </c>
      <c r="B214" s="525" t="s">
        <v>3238</v>
      </c>
      <c r="C214" s="525" t="s">
        <v>3239</v>
      </c>
      <c r="D214" s="526" t="s">
        <v>4335</v>
      </c>
      <c r="E214" s="526" t="s">
        <v>3257</v>
      </c>
      <c r="F214" s="539" t="s">
        <v>4174</v>
      </c>
      <c r="G214" s="526" t="s">
        <v>4337</v>
      </c>
      <c r="H214" s="629"/>
      <c r="I214" s="526"/>
      <c r="J214" s="629"/>
      <c r="K214" s="629"/>
    </row>
    <row r="215" spans="1:11" s="192" customFormat="1" ht="30">
      <c r="A215" s="525">
        <v>207</v>
      </c>
      <c r="B215" s="525" t="s">
        <v>3238</v>
      </c>
      <c r="C215" s="525" t="s">
        <v>3239</v>
      </c>
      <c r="D215" s="526" t="s">
        <v>4335</v>
      </c>
      <c r="E215" s="526" t="s">
        <v>3257</v>
      </c>
      <c r="F215" s="539" t="s">
        <v>4137</v>
      </c>
      <c r="G215" s="526" t="s">
        <v>4338</v>
      </c>
      <c r="H215" s="629"/>
      <c r="I215" s="526"/>
      <c r="J215" s="629"/>
      <c r="K215" s="629"/>
    </row>
    <row r="216" spans="1:11" s="192" customFormat="1" ht="30">
      <c r="A216" s="525">
        <v>208</v>
      </c>
      <c r="B216" s="525" t="s">
        <v>3238</v>
      </c>
      <c r="C216" s="525" t="s">
        <v>3239</v>
      </c>
      <c r="D216" s="526" t="s">
        <v>4335</v>
      </c>
      <c r="E216" s="526" t="s">
        <v>3257</v>
      </c>
      <c r="F216" s="539" t="s">
        <v>4105</v>
      </c>
      <c r="G216" s="526" t="s">
        <v>4339</v>
      </c>
      <c r="H216" s="628"/>
      <c r="I216" s="526"/>
      <c r="J216" s="628"/>
      <c r="K216" s="628"/>
    </row>
    <row r="217" spans="1:11" s="192" customFormat="1" ht="15">
      <c r="A217" s="525">
        <v>209</v>
      </c>
      <c r="B217" s="525" t="s">
        <v>3238</v>
      </c>
      <c r="C217" s="525" t="s">
        <v>4340</v>
      </c>
      <c r="D217" s="526" t="s">
        <v>4341</v>
      </c>
      <c r="E217" s="526" t="s">
        <v>4342</v>
      </c>
      <c r="F217" s="539" t="s">
        <v>4174</v>
      </c>
      <c r="G217" s="526" t="s">
        <v>4343</v>
      </c>
      <c r="H217" s="529">
        <v>312.5</v>
      </c>
      <c r="I217" s="526"/>
      <c r="J217" s="529" t="s">
        <v>4344</v>
      </c>
      <c r="K217" s="529" t="s">
        <v>4345</v>
      </c>
    </row>
    <row r="218" spans="1:11" s="192" customFormat="1" ht="30">
      <c r="A218" s="525">
        <v>210</v>
      </c>
      <c r="B218" s="525" t="s">
        <v>3238</v>
      </c>
      <c r="C218" s="525" t="s">
        <v>4340</v>
      </c>
      <c r="D218" s="526" t="s">
        <v>3299</v>
      </c>
      <c r="E218" s="526" t="s">
        <v>4346</v>
      </c>
      <c r="F218" s="539" t="s">
        <v>4174</v>
      </c>
      <c r="G218" s="526" t="s">
        <v>4347</v>
      </c>
      <c r="H218" s="529">
        <v>398.6</v>
      </c>
      <c r="I218" s="526"/>
      <c r="J218" s="529" t="s">
        <v>4348</v>
      </c>
      <c r="K218" s="529" t="s">
        <v>4349</v>
      </c>
    </row>
    <row r="219" spans="1:11" s="192" customFormat="1" ht="30">
      <c r="A219" s="525">
        <v>211</v>
      </c>
      <c r="B219" s="525" t="s">
        <v>3238</v>
      </c>
      <c r="C219" s="525" t="s">
        <v>3239</v>
      </c>
      <c r="D219" s="526" t="s">
        <v>4350</v>
      </c>
      <c r="E219" s="526" t="s">
        <v>4351</v>
      </c>
      <c r="F219" s="539" t="s">
        <v>4088</v>
      </c>
      <c r="G219" s="526" t="s">
        <v>4352</v>
      </c>
      <c r="H219" s="529">
        <v>375</v>
      </c>
      <c r="I219" s="526"/>
      <c r="J219" s="529" t="s">
        <v>4353</v>
      </c>
      <c r="K219" s="529" t="s">
        <v>4354</v>
      </c>
    </row>
    <row r="220" spans="1:11" s="192" customFormat="1" ht="30" customHeight="1">
      <c r="A220" s="525">
        <v>212</v>
      </c>
      <c r="B220" s="525" t="s">
        <v>3238</v>
      </c>
      <c r="C220" s="525" t="s">
        <v>3239</v>
      </c>
      <c r="D220" s="526" t="s">
        <v>4355</v>
      </c>
      <c r="E220" s="526" t="s">
        <v>4164</v>
      </c>
      <c r="F220" s="539" t="s">
        <v>4137</v>
      </c>
      <c r="G220" s="526" t="s">
        <v>4356</v>
      </c>
      <c r="H220" s="627">
        <v>2720</v>
      </c>
      <c r="I220" s="526"/>
      <c r="J220" s="627" t="s">
        <v>4357</v>
      </c>
      <c r="K220" s="627" t="s">
        <v>4358</v>
      </c>
    </row>
    <row r="221" spans="1:11" s="192" customFormat="1" ht="15">
      <c r="A221" s="525">
        <v>213</v>
      </c>
      <c r="B221" s="525" t="s">
        <v>3238</v>
      </c>
      <c r="C221" s="525" t="s">
        <v>3239</v>
      </c>
      <c r="D221" s="526" t="s">
        <v>4355</v>
      </c>
      <c r="E221" s="526" t="s">
        <v>4164</v>
      </c>
      <c r="F221" s="539" t="s">
        <v>4101</v>
      </c>
      <c r="G221" s="526" t="s">
        <v>4359</v>
      </c>
      <c r="H221" s="629"/>
      <c r="I221" s="526"/>
      <c r="J221" s="629"/>
      <c r="K221" s="629"/>
    </row>
    <row r="222" spans="1:11" s="192" customFormat="1" ht="15">
      <c r="A222" s="525">
        <v>214</v>
      </c>
      <c r="B222" s="525" t="s">
        <v>3238</v>
      </c>
      <c r="C222" s="525" t="s">
        <v>3239</v>
      </c>
      <c r="D222" s="526" t="s">
        <v>4355</v>
      </c>
      <c r="E222" s="526" t="s">
        <v>4164</v>
      </c>
      <c r="F222" s="539" t="s">
        <v>4209</v>
      </c>
      <c r="G222" s="526" t="s">
        <v>4360</v>
      </c>
      <c r="H222" s="629"/>
      <c r="I222" s="526"/>
      <c r="J222" s="629"/>
      <c r="K222" s="629"/>
    </row>
    <row r="223" spans="1:11" s="192" customFormat="1" ht="15">
      <c r="A223" s="525">
        <v>215</v>
      </c>
      <c r="B223" s="525" t="s">
        <v>3238</v>
      </c>
      <c r="C223" s="525" t="s">
        <v>3239</v>
      </c>
      <c r="D223" s="526" t="s">
        <v>4355</v>
      </c>
      <c r="E223" s="526" t="s">
        <v>4164</v>
      </c>
      <c r="F223" s="539" t="s">
        <v>4137</v>
      </c>
      <c r="G223" s="526" t="s">
        <v>4361</v>
      </c>
      <c r="H223" s="629"/>
      <c r="I223" s="526"/>
      <c r="J223" s="629"/>
      <c r="K223" s="629"/>
    </row>
    <row r="224" spans="1:11" s="192" customFormat="1" ht="15">
      <c r="A224" s="525">
        <v>216</v>
      </c>
      <c r="B224" s="525" t="s">
        <v>3238</v>
      </c>
      <c r="C224" s="525" t="s">
        <v>3239</v>
      </c>
      <c r="D224" s="526" t="s">
        <v>4355</v>
      </c>
      <c r="E224" s="526" t="s">
        <v>4164</v>
      </c>
      <c r="F224" s="539" t="s">
        <v>4110</v>
      </c>
      <c r="G224" s="526" t="s">
        <v>4362</v>
      </c>
      <c r="H224" s="629"/>
      <c r="I224" s="526"/>
      <c r="J224" s="629"/>
      <c r="K224" s="629"/>
    </row>
    <row r="225" spans="1:11" s="192" customFormat="1" ht="15">
      <c r="A225" s="525">
        <v>217</v>
      </c>
      <c r="B225" s="525" t="s">
        <v>3238</v>
      </c>
      <c r="C225" s="525" t="s">
        <v>3239</v>
      </c>
      <c r="D225" s="526" t="s">
        <v>4355</v>
      </c>
      <c r="E225" s="526" t="s">
        <v>4164</v>
      </c>
      <c r="F225" s="539" t="s">
        <v>4209</v>
      </c>
      <c r="G225" s="526" t="s">
        <v>4363</v>
      </c>
      <c r="H225" s="629"/>
      <c r="I225" s="526"/>
      <c r="J225" s="629"/>
      <c r="K225" s="629"/>
    </row>
    <row r="226" spans="1:11" s="192" customFormat="1" ht="15">
      <c r="A226" s="525">
        <v>218</v>
      </c>
      <c r="B226" s="525" t="s">
        <v>3238</v>
      </c>
      <c r="C226" s="525" t="s">
        <v>3239</v>
      </c>
      <c r="D226" s="526" t="s">
        <v>4355</v>
      </c>
      <c r="E226" s="526" t="s">
        <v>4164</v>
      </c>
      <c r="F226" s="539" t="s">
        <v>4088</v>
      </c>
      <c r="G226" s="526" t="s">
        <v>4364</v>
      </c>
      <c r="H226" s="629"/>
      <c r="I226" s="526"/>
      <c r="J226" s="629"/>
      <c r="K226" s="629"/>
    </row>
    <row r="227" spans="1:11" s="192" customFormat="1" ht="15">
      <c r="A227" s="525">
        <v>219</v>
      </c>
      <c r="B227" s="525" t="s">
        <v>3238</v>
      </c>
      <c r="C227" s="525" t="s">
        <v>3239</v>
      </c>
      <c r="D227" s="526" t="s">
        <v>4355</v>
      </c>
      <c r="E227" s="526" t="s">
        <v>4164</v>
      </c>
      <c r="F227" s="539" t="s">
        <v>4137</v>
      </c>
      <c r="G227" s="526" t="s">
        <v>4365</v>
      </c>
      <c r="H227" s="629"/>
      <c r="I227" s="526"/>
      <c r="J227" s="629"/>
      <c r="K227" s="629"/>
    </row>
    <row r="228" spans="1:11" s="192" customFormat="1" ht="15">
      <c r="A228" s="525">
        <v>220</v>
      </c>
      <c r="B228" s="525" t="s">
        <v>3238</v>
      </c>
      <c r="C228" s="525" t="s">
        <v>3239</v>
      </c>
      <c r="D228" s="526" t="s">
        <v>4355</v>
      </c>
      <c r="E228" s="526" t="s">
        <v>4164</v>
      </c>
      <c r="F228" s="539" t="s">
        <v>4101</v>
      </c>
      <c r="G228" s="526" t="s">
        <v>4366</v>
      </c>
      <c r="H228" s="629"/>
      <c r="I228" s="526"/>
      <c r="J228" s="629"/>
      <c r="K228" s="629"/>
    </row>
    <row r="229" spans="1:11" s="192" customFormat="1" ht="15">
      <c r="A229" s="525">
        <v>221</v>
      </c>
      <c r="B229" s="525" t="s">
        <v>3238</v>
      </c>
      <c r="C229" s="525" t="s">
        <v>3239</v>
      </c>
      <c r="D229" s="526" t="s">
        <v>4355</v>
      </c>
      <c r="E229" s="526" t="s">
        <v>4164</v>
      </c>
      <c r="F229" s="539" t="s">
        <v>3264</v>
      </c>
      <c r="G229" s="526" t="s">
        <v>4367</v>
      </c>
      <c r="H229" s="629"/>
      <c r="I229" s="526"/>
      <c r="J229" s="629"/>
      <c r="K229" s="629"/>
    </row>
    <row r="230" spans="1:11" s="192" customFormat="1" ht="15">
      <c r="A230" s="525">
        <v>222</v>
      </c>
      <c r="B230" s="525" t="s">
        <v>3238</v>
      </c>
      <c r="C230" s="525" t="s">
        <v>3239</v>
      </c>
      <c r="D230" s="526" t="s">
        <v>4355</v>
      </c>
      <c r="E230" s="526" t="s">
        <v>4164</v>
      </c>
      <c r="F230" s="539" t="s">
        <v>3255</v>
      </c>
      <c r="G230" s="526" t="s">
        <v>4368</v>
      </c>
      <c r="H230" s="629"/>
      <c r="I230" s="526"/>
      <c r="J230" s="629"/>
      <c r="K230" s="629"/>
    </row>
    <row r="231" spans="1:11" s="192" customFormat="1" ht="15">
      <c r="A231" s="525">
        <v>223</v>
      </c>
      <c r="B231" s="525" t="s">
        <v>3238</v>
      </c>
      <c r="C231" s="525" t="s">
        <v>3239</v>
      </c>
      <c r="D231" s="526" t="s">
        <v>4355</v>
      </c>
      <c r="E231" s="526" t="s">
        <v>4164</v>
      </c>
      <c r="F231" s="539" t="s">
        <v>4137</v>
      </c>
      <c r="G231" s="526" t="s">
        <v>4369</v>
      </c>
      <c r="H231" s="629"/>
      <c r="I231" s="526"/>
      <c r="J231" s="629"/>
      <c r="K231" s="629"/>
    </row>
    <row r="232" spans="1:11" s="192" customFormat="1" ht="15">
      <c r="A232" s="525">
        <v>224</v>
      </c>
      <c r="B232" s="525" t="s">
        <v>3238</v>
      </c>
      <c r="C232" s="525" t="s">
        <v>3239</v>
      </c>
      <c r="D232" s="526" t="s">
        <v>4355</v>
      </c>
      <c r="E232" s="526" t="s">
        <v>4164</v>
      </c>
      <c r="F232" s="539" t="s">
        <v>3258</v>
      </c>
      <c r="G232" s="526" t="s">
        <v>4370</v>
      </c>
      <c r="H232" s="629"/>
      <c r="I232" s="526"/>
      <c r="J232" s="629"/>
      <c r="K232" s="629"/>
    </row>
    <row r="233" spans="1:11" s="192" customFormat="1" ht="15">
      <c r="A233" s="525">
        <v>225</v>
      </c>
      <c r="B233" s="525" t="s">
        <v>3238</v>
      </c>
      <c r="C233" s="525" t="s">
        <v>3239</v>
      </c>
      <c r="D233" s="526" t="s">
        <v>4355</v>
      </c>
      <c r="E233" s="526" t="s">
        <v>4164</v>
      </c>
      <c r="F233" s="539" t="s">
        <v>3252</v>
      </c>
      <c r="G233" s="526" t="s">
        <v>4371</v>
      </c>
      <c r="H233" s="629"/>
      <c r="I233" s="526"/>
      <c r="J233" s="629"/>
      <c r="K233" s="629"/>
    </row>
    <row r="234" spans="1:11" s="192" customFormat="1" ht="15">
      <c r="A234" s="525">
        <v>226</v>
      </c>
      <c r="B234" s="525" t="s">
        <v>3238</v>
      </c>
      <c r="C234" s="525" t="s">
        <v>3239</v>
      </c>
      <c r="D234" s="526" t="s">
        <v>4207</v>
      </c>
      <c r="E234" s="526" t="s">
        <v>4170</v>
      </c>
      <c r="F234" s="539" t="s">
        <v>3258</v>
      </c>
      <c r="G234" s="526" t="s">
        <v>4372</v>
      </c>
      <c r="H234" s="629"/>
      <c r="I234" s="526"/>
      <c r="J234" s="629"/>
      <c r="K234" s="629"/>
    </row>
    <row r="235" spans="1:11" s="192" customFormat="1" ht="15">
      <c r="A235" s="525">
        <v>227</v>
      </c>
      <c r="B235" s="525" t="s">
        <v>3238</v>
      </c>
      <c r="C235" s="525" t="s">
        <v>3239</v>
      </c>
      <c r="D235" s="526" t="s">
        <v>4355</v>
      </c>
      <c r="E235" s="526" t="s">
        <v>4164</v>
      </c>
      <c r="F235" s="539" t="s">
        <v>4105</v>
      </c>
      <c r="G235" s="526" t="s">
        <v>4373</v>
      </c>
      <c r="H235" s="629"/>
      <c r="I235" s="526"/>
      <c r="J235" s="629"/>
      <c r="K235" s="629"/>
    </row>
    <row r="236" spans="1:11" s="192" customFormat="1" ht="15">
      <c r="A236" s="525">
        <v>228</v>
      </c>
      <c r="B236" s="525" t="s">
        <v>3238</v>
      </c>
      <c r="C236" s="525" t="s">
        <v>3239</v>
      </c>
      <c r="D236" s="526" t="s">
        <v>4355</v>
      </c>
      <c r="E236" s="526" t="s">
        <v>4164</v>
      </c>
      <c r="F236" s="539" t="s">
        <v>4105</v>
      </c>
      <c r="G236" s="526" t="s">
        <v>4374</v>
      </c>
      <c r="H236" s="629"/>
      <c r="I236" s="526"/>
      <c r="J236" s="629"/>
      <c r="K236" s="629"/>
    </row>
    <row r="237" spans="1:11" s="192" customFormat="1" ht="15">
      <c r="A237" s="525">
        <v>229</v>
      </c>
      <c r="B237" s="525" t="s">
        <v>3238</v>
      </c>
      <c r="C237" s="525" t="s">
        <v>3239</v>
      </c>
      <c r="D237" s="526" t="s">
        <v>4207</v>
      </c>
      <c r="E237" s="526" t="s">
        <v>4170</v>
      </c>
      <c r="F237" s="539" t="s">
        <v>4110</v>
      </c>
      <c r="G237" s="526" t="s">
        <v>4375</v>
      </c>
      <c r="H237" s="629"/>
      <c r="I237" s="526"/>
      <c r="J237" s="629"/>
      <c r="K237" s="629"/>
    </row>
    <row r="238" spans="1:11" s="192" customFormat="1" ht="15">
      <c r="A238" s="525">
        <v>230</v>
      </c>
      <c r="B238" s="525" t="s">
        <v>3238</v>
      </c>
      <c r="C238" s="525" t="s">
        <v>3239</v>
      </c>
      <c r="D238" s="526" t="s">
        <v>4355</v>
      </c>
      <c r="E238" s="526" t="s">
        <v>4164</v>
      </c>
      <c r="F238" s="539" t="s">
        <v>3258</v>
      </c>
      <c r="G238" s="526" t="s">
        <v>4376</v>
      </c>
      <c r="H238" s="629"/>
      <c r="I238" s="526"/>
      <c r="J238" s="629"/>
      <c r="K238" s="629"/>
    </row>
    <row r="239" spans="1:11" s="192" customFormat="1" ht="15">
      <c r="A239" s="525">
        <v>231</v>
      </c>
      <c r="B239" s="525" t="s">
        <v>3238</v>
      </c>
      <c r="C239" s="525" t="s">
        <v>3239</v>
      </c>
      <c r="D239" s="526" t="s">
        <v>4355</v>
      </c>
      <c r="E239" s="526" t="s">
        <v>4164</v>
      </c>
      <c r="F239" s="539" t="s">
        <v>4110</v>
      </c>
      <c r="G239" s="526" t="s">
        <v>4377</v>
      </c>
      <c r="H239" s="628"/>
      <c r="I239" s="526"/>
      <c r="J239" s="628"/>
      <c r="K239" s="628"/>
    </row>
    <row r="240" spans="1:11" s="192" customFormat="1" ht="30">
      <c r="A240" s="525">
        <v>232</v>
      </c>
      <c r="B240" s="525" t="s">
        <v>3238</v>
      </c>
      <c r="C240" s="525" t="s">
        <v>3239</v>
      </c>
      <c r="D240" s="526" t="s">
        <v>4378</v>
      </c>
      <c r="E240" s="526" t="s">
        <v>4351</v>
      </c>
      <c r="F240" s="539" t="s">
        <v>4114</v>
      </c>
      <c r="G240" s="526" t="s">
        <v>4379</v>
      </c>
      <c r="H240" s="627">
        <v>12100</v>
      </c>
      <c r="I240" s="526"/>
      <c r="J240" s="627" t="s">
        <v>4380</v>
      </c>
      <c r="K240" s="627" t="s">
        <v>4381</v>
      </c>
    </row>
    <row r="241" spans="1:11" s="192" customFormat="1" ht="15">
      <c r="A241" s="525">
        <v>233</v>
      </c>
      <c r="B241" s="525" t="s">
        <v>3238</v>
      </c>
      <c r="C241" s="525" t="s">
        <v>3239</v>
      </c>
      <c r="D241" s="526" t="s">
        <v>4154</v>
      </c>
      <c r="E241" s="526" t="s">
        <v>4170</v>
      </c>
      <c r="F241" s="539" t="s">
        <v>4129</v>
      </c>
      <c r="G241" s="526" t="s">
        <v>4382</v>
      </c>
      <c r="H241" s="629"/>
      <c r="I241" s="526"/>
      <c r="J241" s="629"/>
      <c r="K241" s="629"/>
    </row>
    <row r="242" spans="1:11" s="192" customFormat="1" ht="30">
      <c r="A242" s="525">
        <v>234</v>
      </c>
      <c r="B242" s="525" t="s">
        <v>3238</v>
      </c>
      <c r="C242" s="525" t="s">
        <v>3239</v>
      </c>
      <c r="D242" s="526" t="s">
        <v>4383</v>
      </c>
      <c r="E242" s="526" t="s">
        <v>4384</v>
      </c>
      <c r="F242" s="539" t="s">
        <v>4141</v>
      </c>
      <c r="G242" s="526" t="s">
        <v>4385</v>
      </c>
      <c r="H242" s="629"/>
      <c r="I242" s="526"/>
      <c r="J242" s="629"/>
      <c r="K242" s="629"/>
    </row>
    <row r="243" spans="1:11" s="192" customFormat="1" ht="30">
      <c r="A243" s="525">
        <v>235</v>
      </c>
      <c r="B243" s="525" t="s">
        <v>3238</v>
      </c>
      <c r="C243" s="525" t="s">
        <v>3239</v>
      </c>
      <c r="D243" s="526" t="s">
        <v>4383</v>
      </c>
      <c r="E243" s="526" t="s">
        <v>4384</v>
      </c>
      <c r="F243" s="539" t="s">
        <v>4129</v>
      </c>
      <c r="G243" s="526" t="s">
        <v>4386</v>
      </c>
      <c r="H243" s="629"/>
      <c r="I243" s="526"/>
      <c r="J243" s="629"/>
      <c r="K243" s="629"/>
    </row>
    <row r="244" spans="1:11" s="192" customFormat="1" ht="30">
      <c r="A244" s="525">
        <v>236</v>
      </c>
      <c r="B244" s="525" t="s">
        <v>3238</v>
      </c>
      <c r="C244" s="525" t="s">
        <v>3239</v>
      </c>
      <c r="D244" s="526" t="s">
        <v>4383</v>
      </c>
      <c r="E244" s="526" t="s">
        <v>4384</v>
      </c>
      <c r="F244" s="539" t="s">
        <v>4181</v>
      </c>
      <c r="G244" s="526" t="s">
        <v>4387</v>
      </c>
      <c r="H244" s="629"/>
      <c r="I244" s="526"/>
      <c r="J244" s="629"/>
      <c r="K244" s="629"/>
    </row>
    <row r="245" spans="1:11" s="192" customFormat="1" ht="15">
      <c r="A245" s="525">
        <v>237</v>
      </c>
      <c r="B245" s="525" t="s">
        <v>3238</v>
      </c>
      <c r="C245" s="525" t="s">
        <v>3239</v>
      </c>
      <c r="D245" s="526" t="s">
        <v>4154</v>
      </c>
      <c r="E245" s="526" t="s">
        <v>4170</v>
      </c>
      <c r="F245" s="539" t="s">
        <v>3247</v>
      </c>
      <c r="G245" s="526" t="s">
        <v>4388</v>
      </c>
      <c r="H245" s="629"/>
      <c r="I245" s="526"/>
      <c r="J245" s="629"/>
      <c r="K245" s="629"/>
    </row>
    <row r="246" spans="1:11" s="192" customFormat="1" ht="30">
      <c r="A246" s="525">
        <v>238</v>
      </c>
      <c r="B246" s="525" t="s">
        <v>3238</v>
      </c>
      <c r="C246" s="525" t="s">
        <v>3239</v>
      </c>
      <c r="D246" s="526" t="s">
        <v>4383</v>
      </c>
      <c r="E246" s="526" t="s">
        <v>4384</v>
      </c>
      <c r="F246" s="539" t="s">
        <v>4110</v>
      </c>
      <c r="G246" s="526" t="s">
        <v>4389</v>
      </c>
      <c r="H246" s="629"/>
      <c r="I246" s="526"/>
      <c r="J246" s="629"/>
      <c r="K246" s="629"/>
    </row>
    <row r="247" spans="1:11" s="192" customFormat="1" ht="30">
      <c r="A247" s="525">
        <v>239</v>
      </c>
      <c r="B247" s="525" t="s">
        <v>3238</v>
      </c>
      <c r="C247" s="525" t="s">
        <v>3239</v>
      </c>
      <c r="D247" s="526" t="s">
        <v>4383</v>
      </c>
      <c r="E247" s="526" t="s">
        <v>4390</v>
      </c>
      <c r="F247" s="539" t="s">
        <v>4181</v>
      </c>
      <c r="G247" s="526" t="s">
        <v>4391</v>
      </c>
      <c r="H247" s="629"/>
      <c r="I247" s="526"/>
      <c r="J247" s="629"/>
      <c r="K247" s="629"/>
    </row>
    <row r="248" spans="1:11" s="192" customFormat="1" ht="30">
      <c r="A248" s="525">
        <v>240</v>
      </c>
      <c r="B248" s="525" t="s">
        <v>3238</v>
      </c>
      <c r="C248" s="525" t="s">
        <v>3239</v>
      </c>
      <c r="D248" s="526" t="s">
        <v>4383</v>
      </c>
      <c r="E248" s="526" t="s">
        <v>4392</v>
      </c>
      <c r="F248" s="539" t="s">
        <v>4181</v>
      </c>
      <c r="G248" s="526" t="s">
        <v>4393</v>
      </c>
      <c r="H248" s="629"/>
      <c r="I248" s="526"/>
      <c r="J248" s="629"/>
      <c r="K248" s="629"/>
    </row>
    <row r="249" spans="1:11" s="192" customFormat="1" ht="30">
      <c r="A249" s="525">
        <v>241</v>
      </c>
      <c r="B249" s="525" t="s">
        <v>3238</v>
      </c>
      <c r="C249" s="525" t="s">
        <v>3239</v>
      </c>
      <c r="D249" s="526" t="s">
        <v>4154</v>
      </c>
      <c r="E249" s="526" t="s">
        <v>4394</v>
      </c>
      <c r="F249" s="539" t="s">
        <v>3247</v>
      </c>
      <c r="G249" s="526" t="s">
        <v>4395</v>
      </c>
      <c r="H249" s="629"/>
      <c r="I249" s="526"/>
      <c r="J249" s="629"/>
      <c r="K249" s="629"/>
    </row>
    <row r="250" spans="1:11" s="192" customFormat="1" ht="15">
      <c r="A250" s="525">
        <v>242</v>
      </c>
      <c r="B250" s="525" t="s">
        <v>3238</v>
      </c>
      <c r="C250" s="525" t="s">
        <v>3239</v>
      </c>
      <c r="D250" s="526" t="s">
        <v>4154</v>
      </c>
      <c r="E250" s="526" t="s">
        <v>4170</v>
      </c>
      <c r="F250" s="539" t="s">
        <v>3252</v>
      </c>
      <c r="G250" s="526" t="s">
        <v>4396</v>
      </c>
      <c r="H250" s="629"/>
      <c r="I250" s="526"/>
      <c r="J250" s="629"/>
      <c r="K250" s="629"/>
    </row>
    <row r="251" spans="1:11" s="192" customFormat="1" ht="15">
      <c r="A251" s="525">
        <v>243</v>
      </c>
      <c r="B251" s="525" t="s">
        <v>3238</v>
      </c>
      <c r="C251" s="525" t="s">
        <v>4185</v>
      </c>
      <c r="D251" s="526" t="s">
        <v>4154</v>
      </c>
      <c r="E251" s="526" t="s">
        <v>4170</v>
      </c>
      <c r="F251" s="539" t="s">
        <v>3264</v>
      </c>
      <c r="G251" s="526" t="s">
        <v>4397</v>
      </c>
      <c r="H251" s="629"/>
      <c r="I251" s="526"/>
      <c r="J251" s="629"/>
      <c r="K251" s="629"/>
    </row>
    <row r="252" spans="1:11" s="192" customFormat="1" ht="15">
      <c r="A252" s="525">
        <v>244</v>
      </c>
      <c r="B252" s="525" t="s">
        <v>3238</v>
      </c>
      <c r="C252" s="525" t="s">
        <v>3239</v>
      </c>
      <c r="D252" s="526" t="s">
        <v>4154</v>
      </c>
      <c r="E252" s="526" t="s">
        <v>4170</v>
      </c>
      <c r="F252" s="539" t="s">
        <v>3252</v>
      </c>
      <c r="G252" s="526" t="s">
        <v>4398</v>
      </c>
      <c r="H252" s="629"/>
      <c r="I252" s="526"/>
      <c r="J252" s="629"/>
      <c r="K252" s="629"/>
    </row>
    <row r="253" spans="1:11" s="192" customFormat="1" ht="30">
      <c r="A253" s="525">
        <v>245</v>
      </c>
      <c r="B253" s="525" t="s">
        <v>3238</v>
      </c>
      <c r="C253" s="525" t="s">
        <v>3239</v>
      </c>
      <c r="D253" s="526" t="s">
        <v>4383</v>
      </c>
      <c r="E253" s="526" t="s">
        <v>4384</v>
      </c>
      <c r="F253" s="539" t="s">
        <v>3258</v>
      </c>
      <c r="G253" s="526" t="s">
        <v>4399</v>
      </c>
      <c r="H253" s="629"/>
      <c r="I253" s="526"/>
      <c r="J253" s="629"/>
      <c r="K253" s="629"/>
    </row>
    <row r="254" spans="1:11" s="192" customFormat="1" ht="15">
      <c r="A254" s="525">
        <v>246</v>
      </c>
      <c r="B254" s="525" t="s">
        <v>3238</v>
      </c>
      <c r="C254" s="525" t="s">
        <v>3239</v>
      </c>
      <c r="D254" s="526" t="s">
        <v>4154</v>
      </c>
      <c r="E254" s="526" t="s">
        <v>4170</v>
      </c>
      <c r="F254" s="539" t="s">
        <v>3252</v>
      </c>
      <c r="G254" s="526" t="s">
        <v>4400</v>
      </c>
      <c r="H254" s="629"/>
      <c r="I254" s="526"/>
      <c r="J254" s="629"/>
      <c r="K254" s="629"/>
    </row>
    <row r="255" spans="1:11" s="192" customFormat="1" ht="30">
      <c r="A255" s="525">
        <v>247</v>
      </c>
      <c r="B255" s="525" t="s">
        <v>3238</v>
      </c>
      <c r="C255" s="525" t="s">
        <v>3239</v>
      </c>
      <c r="D255" s="526" t="s">
        <v>4383</v>
      </c>
      <c r="E255" s="526" t="s">
        <v>4401</v>
      </c>
      <c r="F255" s="539" t="s">
        <v>4110</v>
      </c>
      <c r="G255" s="526" t="s">
        <v>4402</v>
      </c>
      <c r="H255" s="629"/>
      <c r="I255" s="526"/>
      <c r="J255" s="629"/>
      <c r="K255" s="629"/>
    </row>
    <row r="256" spans="1:11" s="192" customFormat="1" ht="30">
      <c r="A256" s="525">
        <v>248</v>
      </c>
      <c r="B256" s="525" t="s">
        <v>3238</v>
      </c>
      <c r="C256" s="525" t="s">
        <v>3239</v>
      </c>
      <c r="D256" s="526" t="s">
        <v>4383</v>
      </c>
      <c r="E256" s="526" t="s">
        <v>4384</v>
      </c>
      <c r="F256" s="539" t="s">
        <v>4110</v>
      </c>
      <c r="G256" s="526" t="s">
        <v>4403</v>
      </c>
      <c r="H256" s="629"/>
      <c r="I256" s="526"/>
      <c r="J256" s="629"/>
      <c r="K256" s="629"/>
    </row>
    <row r="257" spans="1:11" s="192" customFormat="1" ht="30">
      <c r="A257" s="525">
        <v>249</v>
      </c>
      <c r="B257" s="525" t="s">
        <v>3238</v>
      </c>
      <c r="C257" s="525" t="s">
        <v>3239</v>
      </c>
      <c r="D257" s="526" t="s">
        <v>4383</v>
      </c>
      <c r="E257" s="526" t="s">
        <v>4404</v>
      </c>
      <c r="F257" s="539" t="s">
        <v>4129</v>
      </c>
      <c r="G257" s="526" t="s">
        <v>4405</v>
      </c>
      <c r="H257" s="629"/>
      <c r="I257" s="526"/>
      <c r="J257" s="629"/>
      <c r="K257" s="629"/>
    </row>
    <row r="258" spans="1:11" s="192" customFormat="1" ht="30">
      <c r="A258" s="525">
        <v>250</v>
      </c>
      <c r="B258" s="525" t="s">
        <v>3238</v>
      </c>
      <c r="C258" s="525" t="s">
        <v>3239</v>
      </c>
      <c r="D258" s="526" t="s">
        <v>4383</v>
      </c>
      <c r="E258" s="526" t="s">
        <v>4406</v>
      </c>
      <c r="F258" s="539" t="s">
        <v>3252</v>
      </c>
      <c r="G258" s="526" t="s">
        <v>4407</v>
      </c>
      <c r="H258" s="629"/>
      <c r="I258" s="526"/>
      <c r="J258" s="629"/>
      <c r="K258" s="629"/>
    </row>
    <row r="259" spans="1:11" s="192" customFormat="1" ht="30">
      <c r="A259" s="525">
        <v>251</v>
      </c>
      <c r="B259" s="525" t="s">
        <v>3238</v>
      </c>
      <c r="C259" s="525" t="s">
        <v>3239</v>
      </c>
      <c r="D259" s="526" t="s">
        <v>4378</v>
      </c>
      <c r="E259" s="526" t="s">
        <v>4351</v>
      </c>
      <c r="F259" s="539" t="s">
        <v>4114</v>
      </c>
      <c r="G259" s="526" t="s">
        <v>4379</v>
      </c>
      <c r="H259" s="629"/>
      <c r="I259" s="526"/>
      <c r="J259" s="629"/>
      <c r="K259" s="629"/>
    </row>
    <row r="260" spans="1:11" s="192" customFormat="1" ht="30">
      <c r="A260" s="525">
        <v>252</v>
      </c>
      <c r="B260" s="525" t="s">
        <v>3238</v>
      </c>
      <c r="C260" s="525" t="s">
        <v>3239</v>
      </c>
      <c r="D260" s="526" t="s">
        <v>4383</v>
      </c>
      <c r="E260" s="526" t="s">
        <v>4384</v>
      </c>
      <c r="F260" s="539" t="s">
        <v>4101</v>
      </c>
      <c r="G260" s="526" t="s">
        <v>4408</v>
      </c>
      <c r="H260" s="629"/>
      <c r="I260" s="526"/>
      <c r="J260" s="629"/>
      <c r="K260" s="629"/>
    </row>
    <row r="261" spans="1:11" s="192" customFormat="1" ht="30">
      <c r="A261" s="525">
        <v>253</v>
      </c>
      <c r="B261" s="525" t="s">
        <v>3238</v>
      </c>
      <c r="C261" s="525" t="s">
        <v>3239</v>
      </c>
      <c r="D261" s="526" t="s">
        <v>4383</v>
      </c>
      <c r="E261" s="526" t="s">
        <v>4384</v>
      </c>
      <c r="F261" s="539" t="s">
        <v>3247</v>
      </c>
      <c r="G261" s="526" t="s">
        <v>4409</v>
      </c>
      <c r="H261" s="629"/>
      <c r="I261" s="526"/>
      <c r="J261" s="629"/>
      <c r="K261" s="629"/>
    </row>
    <row r="262" spans="1:11" s="192" customFormat="1" ht="30">
      <c r="A262" s="525">
        <v>254</v>
      </c>
      <c r="B262" s="525" t="s">
        <v>3238</v>
      </c>
      <c r="C262" s="525" t="s">
        <v>3239</v>
      </c>
      <c r="D262" s="526" t="s">
        <v>4383</v>
      </c>
      <c r="E262" s="526" t="s">
        <v>4384</v>
      </c>
      <c r="F262" s="539" t="s">
        <v>4137</v>
      </c>
      <c r="G262" s="526" t="s">
        <v>4410</v>
      </c>
      <c r="H262" s="629"/>
      <c r="I262" s="526"/>
      <c r="J262" s="629"/>
      <c r="K262" s="629"/>
    </row>
    <row r="263" spans="1:11" s="192" customFormat="1" ht="30">
      <c r="A263" s="525">
        <v>255</v>
      </c>
      <c r="B263" s="525" t="s">
        <v>3238</v>
      </c>
      <c r="C263" s="525" t="s">
        <v>3239</v>
      </c>
      <c r="D263" s="526" t="s">
        <v>4383</v>
      </c>
      <c r="E263" s="526" t="s">
        <v>4384</v>
      </c>
      <c r="F263" s="539" t="s">
        <v>4110</v>
      </c>
      <c r="G263" s="526" t="s">
        <v>4411</v>
      </c>
      <c r="H263" s="629"/>
      <c r="I263" s="526"/>
      <c r="J263" s="629"/>
      <c r="K263" s="629"/>
    </row>
    <row r="264" spans="1:11" s="192" customFormat="1" ht="30">
      <c r="A264" s="525">
        <v>256</v>
      </c>
      <c r="B264" s="525" t="s">
        <v>3238</v>
      </c>
      <c r="C264" s="525" t="s">
        <v>3239</v>
      </c>
      <c r="D264" s="526" t="s">
        <v>4383</v>
      </c>
      <c r="E264" s="526" t="s">
        <v>4384</v>
      </c>
      <c r="F264" s="539" t="s">
        <v>3264</v>
      </c>
      <c r="G264" s="526" t="s">
        <v>4412</v>
      </c>
      <c r="H264" s="629"/>
      <c r="I264" s="526"/>
      <c r="J264" s="629"/>
      <c r="K264" s="629"/>
    </row>
    <row r="265" spans="1:11" s="192" customFormat="1" ht="30">
      <c r="A265" s="525">
        <v>257</v>
      </c>
      <c r="B265" s="525" t="s">
        <v>3238</v>
      </c>
      <c r="C265" s="525" t="s">
        <v>3239</v>
      </c>
      <c r="D265" s="526" t="s">
        <v>4383</v>
      </c>
      <c r="E265" s="526" t="s">
        <v>4384</v>
      </c>
      <c r="F265" s="539" t="s">
        <v>4137</v>
      </c>
      <c r="G265" s="526" t="s">
        <v>4413</v>
      </c>
      <c r="H265" s="629"/>
      <c r="I265" s="526"/>
      <c r="J265" s="629"/>
      <c r="K265" s="629"/>
    </row>
    <row r="266" spans="1:11" s="192" customFormat="1" ht="30">
      <c r="A266" s="525">
        <v>258</v>
      </c>
      <c r="B266" s="525" t="s">
        <v>3238</v>
      </c>
      <c r="C266" s="525" t="s">
        <v>3239</v>
      </c>
      <c r="D266" s="526" t="s">
        <v>4383</v>
      </c>
      <c r="E266" s="526" t="s">
        <v>4384</v>
      </c>
      <c r="F266" s="539" t="s">
        <v>3264</v>
      </c>
      <c r="G266" s="526" t="s">
        <v>4414</v>
      </c>
      <c r="H266" s="629"/>
      <c r="I266" s="526"/>
      <c r="J266" s="629"/>
      <c r="K266" s="629"/>
    </row>
    <row r="267" spans="1:11" s="192" customFormat="1" ht="30">
      <c r="A267" s="525">
        <v>259</v>
      </c>
      <c r="B267" s="525" t="s">
        <v>3238</v>
      </c>
      <c r="C267" s="525" t="s">
        <v>3239</v>
      </c>
      <c r="D267" s="526" t="s">
        <v>4383</v>
      </c>
      <c r="E267" s="526" t="s">
        <v>4384</v>
      </c>
      <c r="F267" s="539" t="s">
        <v>4181</v>
      </c>
      <c r="G267" s="526" t="s">
        <v>4415</v>
      </c>
      <c r="H267" s="629"/>
      <c r="I267" s="526"/>
      <c r="J267" s="629"/>
      <c r="K267" s="629"/>
    </row>
    <row r="268" spans="1:11" s="192" customFormat="1" ht="30">
      <c r="A268" s="525">
        <v>260</v>
      </c>
      <c r="B268" s="525" t="s">
        <v>3238</v>
      </c>
      <c r="C268" s="525" t="s">
        <v>3239</v>
      </c>
      <c r="D268" s="526" t="s">
        <v>4383</v>
      </c>
      <c r="E268" s="526" t="s">
        <v>4384</v>
      </c>
      <c r="F268" s="539" t="s">
        <v>3252</v>
      </c>
      <c r="G268" s="526" t="s">
        <v>4416</v>
      </c>
      <c r="H268" s="629"/>
      <c r="I268" s="526"/>
      <c r="J268" s="629"/>
      <c r="K268" s="629"/>
    </row>
    <row r="269" spans="1:11" s="192" customFormat="1" ht="30">
      <c r="A269" s="525">
        <v>261</v>
      </c>
      <c r="B269" s="525" t="s">
        <v>3238</v>
      </c>
      <c r="C269" s="525" t="s">
        <v>3239</v>
      </c>
      <c r="D269" s="526" t="s">
        <v>4383</v>
      </c>
      <c r="E269" s="526" t="s">
        <v>4384</v>
      </c>
      <c r="F269" s="539" t="s">
        <v>3281</v>
      </c>
      <c r="G269" s="526" t="s">
        <v>4417</v>
      </c>
      <c r="H269" s="629"/>
      <c r="I269" s="526"/>
      <c r="J269" s="629"/>
      <c r="K269" s="629"/>
    </row>
    <row r="270" spans="1:11" s="192" customFormat="1" ht="30">
      <c r="A270" s="525">
        <v>262</v>
      </c>
      <c r="B270" s="525" t="s">
        <v>3238</v>
      </c>
      <c r="C270" s="525" t="s">
        <v>3239</v>
      </c>
      <c r="D270" s="526" t="s">
        <v>4383</v>
      </c>
      <c r="E270" s="526" t="s">
        <v>4418</v>
      </c>
      <c r="F270" s="539" t="s">
        <v>4137</v>
      </c>
      <c r="G270" s="526" t="s">
        <v>4419</v>
      </c>
      <c r="H270" s="629"/>
      <c r="I270" s="526"/>
      <c r="J270" s="629"/>
      <c r="K270" s="629"/>
    </row>
    <row r="271" spans="1:11" s="192" customFormat="1" ht="30">
      <c r="A271" s="525">
        <v>263</v>
      </c>
      <c r="B271" s="525" t="s">
        <v>3238</v>
      </c>
      <c r="C271" s="525" t="s">
        <v>3239</v>
      </c>
      <c r="D271" s="526" t="s">
        <v>4383</v>
      </c>
      <c r="E271" s="526" t="s">
        <v>4384</v>
      </c>
      <c r="F271" s="539" t="s">
        <v>3258</v>
      </c>
      <c r="G271" s="526" t="s">
        <v>4420</v>
      </c>
      <c r="H271" s="629"/>
      <c r="I271" s="526"/>
      <c r="J271" s="629"/>
      <c r="K271" s="629"/>
    </row>
    <row r="272" spans="1:11" s="192" customFormat="1" ht="30">
      <c r="A272" s="525">
        <v>264</v>
      </c>
      <c r="B272" s="525" t="s">
        <v>3238</v>
      </c>
      <c r="C272" s="525" t="s">
        <v>3239</v>
      </c>
      <c r="D272" s="526" t="s">
        <v>4383</v>
      </c>
      <c r="E272" s="526" t="s">
        <v>4421</v>
      </c>
      <c r="F272" s="539" t="s">
        <v>3247</v>
      </c>
      <c r="G272" s="526" t="s">
        <v>4422</v>
      </c>
      <c r="H272" s="629"/>
      <c r="I272" s="526"/>
      <c r="J272" s="629"/>
      <c r="K272" s="629"/>
    </row>
    <row r="273" spans="1:11" s="192" customFormat="1" ht="30">
      <c r="A273" s="525">
        <v>265</v>
      </c>
      <c r="B273" s="525" t="s">
        <v>3238</v>
      </c>
      <c r="C273" s="525" t="s">
        <v>3239</v>
      </c>
      <c r="D273" s="526" t="s">
        <v>4383</v>
      </c>
      <c r="E273" s="526" t="s">
        <v>4384</v>
      </c>
      <c r="F273" s="539" t="s">
        <v>4129</v>
      </c>
      <c r="G273" s="526" t="s">
        <v>4423</v>
      </c>
      <c r="H273" s="629"/>
      <c r="I273" s="526"/>
      <c r="J273" s="629"/>
      <c r="K273" s="629"/>
    </row>
    <row r="274" spans="1:11" s="192" customFormat="1" ht="30">
      <c r="A274" s="525">
        <v>266</v>
      </c>
      <c r="B274" s="525" t="s">
        <v>3238</v>
      </c>
      <c r="C274" s="525" t="s">
        <v>3239</v>
      </c>
      <c r="D274" s="526" t="s">
        <v>4383</v>
      </c>
      <c r="E274" s="526" t="s">
        <v>4384</v>
      </c>
      <c r="F274" s="539" t="s">
        <v>3252</v>
      </c>
      <c r="G274" s="526" t="s">
        <v>4424</v>
      </c>
      <c r="H274" s="629"/>
      <c r="I274" s="526"/>
      <c r="J274" s="629"/>
      <c r="K274" s="629"/>
    </row>
    <row r="275" spans="1:11" s="192" customFormat="1" ht="30">
      <c r="A275" s="525">
        <v>267</v>
      </c>
      <c r="B275" s="525" t="s">
        <v>3238</v>
      </c>
      <c r="C275" s="525" t="s">
        <v>3239</v>
      </c>
      <c r="D275" s="526" t="s">
        <v>4383</v>
      </c>
      <c r="E275" s="526" t="s">
        <v>4384</v>
      </c>
      <c r="F275" s="539" t="s">
        <v>4209</v>
      </c>
      <c r="G275" s="526" t="s">
        <v>4425</v>
      </c>
      <c r="H275" s="629"/>
      <c r="I275" s="526"/>
      <c r="J275" s="629"/>
      <c r="K275" s="629"/>
    </row>
    <row r="276" spans="1:11" s="192" customFormat="1" ht="30">
      <c r="A276" s="525">
        <v>268</v>
      </c>
      <c r="B276" s="525" t="s">
        <v>3238</v>
      </c>
      <c r="C276" s="525" t="s">
        <v>3239</v>
      </c>
      <c r="D276" s="526" t="s">
        <v>4383</v>
      </c>
      <c r="E276" s="526" t="s">
        <v>4426</v>
      </c>
      <c r="F276" s="539" t="s">
        <v>4427</v>
      </c>
      <c r="G276" s="526" t="s">
        <v>4428</v>
      </c>
      <c r="H276" s="629"/>
      <c r="I276" s="526"/>
      <c r="J276" s="629"/>
      <c r="K276" s="629"/>
    </row>
    <row r="277" spans="1:11" s="192" customFormat="1" ht="30">
      <c r="A277" s="525">
        <v>269</v>
      </c>
      <c r="B277" s="525" t="s">
        <v>3238</v>
      </c>
      <c r="C277" s="525" t="s">
        <v>3239</v>
      </c>
      <c r="D277" s="526" t="s">
        <v>4383</v>
      </c>
      <c r="E277" s="526" t="s">
        <v>4429</v>
      </c>
      <c r="F277" s="539" t="s">
        <v>3252</v>
      </c>
      <c r="G277" s="526" t="s">
        <v>4430</v>
      </c>
      <c r="H277" s="629"/>
      <c r="I277" s="526"/>
      <c r="J277" s="629"/>
      <c r="K277" s="629"/>
    </row>
    <row r="278" spans="1:11" s="192" customFormat="1" ht="30">
      <c r="A278" s="525">
        <v>270</v>
      </c>
      <c r="B278" s="525" t="s">
        <v>3238</v>
      </c>
      <c r="C278" s="525" t="s">
        <v>3239</v>
      </c>
      <c r="D278" s="526" t="s">
        <v>4383</v>
      </c>
      <c r="E278" s="526" t="s">
        <v>4384</v>
      </c>
      <c r="F278" s="539" t="s">
        <v>3258</v>
      </c>
      <c r="G278" s="526" t="s">
        <v>4431</v>
      </c>
      <c r="H278" s="629"/>
      <c r="I278" s="526"/>
      <c r="J278" s="629"/>
      <c r="K278" s="629"/>
    </row>
    <row r="279" spans="1:11" s="192" customFormat="1" ht="15">
      <c r="A279" s="525">
        <v>271</v>
      </c>
      <c r="B279" s="525" t="s">
        <v>3238</v>
      </c>
      <c r="C279" s="525" t="s">
        <v>3239</v>
      </c>
      <c r="D279" s="526" t="s">
        <v>4154</v>
      </c>
      <c r="E279" s="526" t="s">
        <v>4170</v>
      </c>
      <c r="F279" s="539" t="s">
        <v>4129</v>
      </c>
      <c r="G279" s="526" t="s">
        <v>4432</v>
      </c>
      <c r="H279" s="629"/>
      <c r="I279" s="526"/>
      <c r="J279" s="629"/>
      <c r="K279" s="629"/>
    </row>
    <row r="280" spans="1:11" s="192" customFormat="1" ht="30">
      <c r="A280" s="525">
        <v>272</v>
      </c>
      <c r="B280" s="525" t="s">
        <v>3238</v>
      </c>
      <c r="C280" s="525" t="s">
        <v>3239</v>
      </c>
      <c r="D280" s="526" t="s">
        <v>4383</v>
      </c>
      <c r="E280" s="526" t="s">
        <v>4421</v>
      </c>
      <c r="F280" s="539" t="s">
        <v>3281</v>
      </c>
      <c r="G280" s="526" t="s">
        <v>4433</v>
      </c>
      <c r="H280" s="629"/>
      <c r="I280" s="526"/>
      <c r="J280" s="629"/>
      <c r="K280" s="629"/>
    </row>
    <row r="281" spans="1:11" s="192" customFormat="1" ht="30">
      <c r="A281" s="525">
        <v>273</v>
      </c>
      <c r="B281" s="525" t="s">
        <v>3238</v>
      </c>
      <c r="C281" s="525" t="s">
        <v>3239</v>
      </c>
      <c r="D281" s="526" t="s">
        <v>4383</v>
      </c>
      <c r="E281" s="526" t="s">
        <v>4434</v>
      </c>
      <c r="F281" s="539" t="s">
        <v>4129</v>
      </c>
      <c r="G281" s="526" t="s">
        <v>4435</v>
      </c>
      <c r="H281" s="629"/>
      <c r="I281" s="526"/>
      <c r="J281" s="629"/>
      <c r="K281" s="629"/>
    </row>
    <row r="282" spans="1:11" s="192" customFormat="1" ht="30">
      <c r="A282" s="525">
        <v>274</v>
      </c>
      <c r="B282" s="525" t="s">
        <v>3238</v>
      </c>
      <c r="C282" s="525" t="s">
        <v>3239</v>
      </c>
      <c r="D282" s="526" t="s">
        <v>4383</v>
      </c>
      <c r="E282" s="526" t="s">
        <v>4384</v>
      </c>
      <c r="F282" s="539" t="s">
        <v>4181</v>
      </c>
      <c r="G282" s="526" t="s">
        <v>4436</v>
      </c>
      <c r="H282" s="629"/>
      <c r="I282" s="526"/>
      <c r="J282" s="629"/>
      <c r="K282" s="629"/>
    </row>
    <row r="283" spans="1:11" s="192" customFormat="1" ht="30">
      <c r="A283" s="525">
        <v>275</v>
      </c>
      <c r="B283" s="525" t="s">
        <v>3238</v>
      </c>
      <c r="C283" s="525" t="s">
        <v>3239</v>
      </c>
      <c r="D283" s="526" t="s">
        <v>4383</v>
      </c>
      <c r="E283" s="526" t="s">
        <v>4437</v>
      </c>
      <c r="F283" s="539" t="s">
        <v>3255</v>
      </c>
      <c r="G283" s="526" t="s">
        <v>4438</v>
      </c>
      <c r="H283" s="629"/>
      <c r="I283" s="526"/>
      <c r="J283" s="629"/>
      <c r="K283" s="629"/>
    </row>
    <row r="284" spans="1:11" s="192" customFormat="1" ht="30">
      <c r="A284" s="525">
        <v>276</v>
      </c>
      <c r="B284" s="525" t="s">
        <v>3238</v>
      </c>
      <c r="C284" s="525" t="s">
        <v>3239</v>
      </c>
      <c r="D284" s="526" t="s">
        <v>4383</v>
      </c>
      <c r="E284" s="526" t="s">
        <v>4426</v>
      </c>
      <c r="F284" s="539" t="s">
        <v>4427</v>
      </c>
      <c r="G284" s="526" t="s">
        <v>4439</v>
      </c>
      <c r="H284" s="629"/>
      <c r="I284" s="526"/>
      <c r="J284" s="629"/>
      <c r="K284" s="629"/>
    </row>
    <row r="285" spans="1:11" s="192" customFormat="1" ht="30">
      <c r="A285" s="525">
        <v>277</v>
      </c>
      <c r="B285" s="525" t="s">
        <v>3238</v>
      </c>
      <c r="C285" s="525" t="s">
        <v>3239</v>
      </c>
      <c r="D285" s="526" t="s">
        <v>4383</v>
      </c>
      <c r="E285" s="526" t="s">
        <v>4429</v>
      </c>
      <c r="F285" s="539" t="s">
        <v>3267</v>
      </c>
      <c r="G285" s="526" t="s">
        <v>4440</v>
      </c>
      <c r="H285" s="629"/>
      <c r="I285" s="526"/>
      <c r="J285" s="629"/>
      <c r="K285" s="629"/>
    </row>
    <row r="286" spans="1:11" s="192" customFormat="1" ht="30">
      <c r="A286" s="525">
        <v>278</v>
      </c>
      <c r="B286" s="525" t="s">
        <v>3238</v>
      </c>
      <c r="C286" s="525" t="s">
        <v>3239</v>
      </c>
      <c r="D286" s="526" t="s">
        <v>4383</v>
      </c>
      <c r="E286" s="526" t="s">
        <v>4384</v>
      </c>
      <c r="F286" s="539" t="s">
        <v>3252</v>
      </c>
      <c r="G286" s="526" t="s">
        <v>4441</v>
      </c>
      <c r="H286" s="629"/>
      <c r="I286" s="526"/>
      <c r="J286" s="629"/>
      <c r="K286" s="629"/>
    </row>
    <row r="287" spans="1:11" s="192" customFormat="1" ht="30">
      <c r="A287" s="525">
        <v>279</v>
      </c>
      <c r="B287" s="525" t="s">
        <v>3238</v>
      </c>
      <c r="C287" s="525" t="s">
        <v>3239</v>
      </c>
      <c r="D287" s="526" t="s">
        <v>4383</v>
      </c>
      <c r="E287" s="526" t="s">
        <v>4384</v>
      </c>
      <c r="F287" s="539" t="s">
        <v>3252</v>
      </c>
      <c r="G287" s="526" t="s">
        <v>4442</v>
      </c>
      <c r="H287" s="629"/>
      <c r="I287" s="526"/>
      <c r="J287" s="629"/>
      <c r="K287" s="629"/>
    </row>
    <row r="288" spans="1:11" s="192" customFormat="1" ht="30">
      <c r="A288" s="525">
        <v>280</v>
      </c>
      <c r="B288" s="525" t="s">
        <v>3238</v>
      </c>
      <c r="C288" s="525" t="s">
        <v>3239</v>
      </c>
      <c r="D288" s="526" t="s">
        <v>4383</v>
      </c>
      <c r="E288" s="526" t="s">
        <v>4384</v>
      </c>
      <c r="F288" s="539" t="s">
        <v>4129</v>
      </c>
      <c r="G288" s="526" t="s">
        <v>4443</v>
      </c>
      <c r="H288" s="629"/>
      <c r="I288" s="526"/>
      <c r="J288" s="629"/>
      <c r="K288" s="629"/>
    </row>
    <row r="289" spans="1:11" s="192" customFormat="1" ht="30">
      <c r="A289" s="525">
        <v>281</v>
      </c>
      <c r="B289" s="525" t="s">
        <v>3238</v>
      </c>
      <c r="C289" s="525" t="s">
        <v>3239</v>
      </c>
      <c r="D289" s="526" t="s">
        <v>4383</v>
      </c>
      <c r="E289" s="526" t="s">
        <v>4384</v>
      </c>
      <c r="F289" s="539" t="s">
        <v>3252</v>
      </c>
      <c r="G289" s="526" t="s">
        <v>4444</v>
      </c>
      <c r="H289" s="628"/>
      <c r="I289" s="526"/>
      <c r="J289" s="628"/>
      <c r="K289" s="628"/>
    </row>
    <row r="290" spans="1:11" s="192" customFormat="1" ht="30">
      <c r="A290" s="525">
        <v>282</v>
      </c>
      <c r="B290" s="525" t="s">
        <v>3238</v>
      </c>
      <c r="C290" s="525" t="s">
        <v>3239</v>
      </c>
      <c r="D290" s="526" t="s">
        <v>4154</v>
      </c>
      <c r="E290" s="526" t="s">
        <v>4445</v>
      </c>
      <c r="F290" s="539" t="s">
        <v>4181</v>
      </c>
      <c r="G290" s="526" t="s">
        <v>4446</v>
      </c>
      <c r="H290" s="540">
        <v>270</v>
      </c>
      <c r="I290" s="526"/>
      <c r="J290" s="529" t="s">
        <v>4447</v>
      </c>
      <c r="K290" s="529" t="s">
        <v>4448</v>
      </c>
    </row>
    <row r="291" spans="1:11" s="192" customFormat="1" ht="30">
      <c r="A291" s="525">
        <v>283</v>
      </c>
      <c r="B291" s="525" t="s">
        <v>3238</v>
      </c>
      <c r="C291" s="525" t="s">
        <v>3239</v>
      </c>
      <c r="D291" s="526" t="s">
        <v>4449</v>
      </c>
      <c r="E291" s="526" t="s">
        <v>4450</v>
      </c>
      <c r="F291" s="539" t="s">
        <v>3252</v>
      </c>
      <c r="G291" s="526" t="s">
        <v>4451</v>
      </c>
      <c r="H291" s="540">
        <v>270</v>
      </c>
      <c r="I291" s="526"/>
      <c r="J291" s="529" t="s">
        <v>4452</v>
      </c>
      <c r="K291" s="529" t="s">
        <v>4453</v>
      </c>
    </row>
    <row r="292" spans="1:11" s="192" customFormat="1" ht="30">
      <c r="A292" s="525">
        <v>284</v>
      </c>
      <c r="B292" s="525" t="s">
        <v>3238</v>
      </c>
      <c r="C292" s="525" t="s">
        <v>3239</v>
      </c>
      <c r="D292" s="526" t="s">
        <v>4154</v>
      </c>
      <c r="E292" s="526" t="s">
        <v>4454</v>
      </c>
      <c r="F292" s="539" t="s">
        <v>3252</v>
      </c>
      <c r="G292" s="526" t="s">
        <v>4455</v>
      </c>
      <c r="H292" s="540">
        <v>344.39</v>
      </c>
      <c r="I292" s="526"/>
      <c r="J292" s="529" t="s">
        <v>4456</v>
      </c>
      <c r="K292" s="529" t="s">
        <v>4457</v>
      </c>
    </row>
    <row r="293" spans="1:11" s="192" customFormat="1" ht="30">
      <c r="A293" s="525">
        <v>285</v>
      </c>
      <c r="B293" s="525" t="s">
        <v>3238</v>
      </c>
      <c r="C293" s="525" t="s">
        <v>3239</v>
      </c>
      <c r="D293" s="526" t="s">
        <v>3338</v>
      </c>
      <c r="E293" s="526" t="s">
        <v>4458</v>
      </c>
      <c r="F293" s="539" t="s">
        <v>3247</v>
      </c>
      <c r="G293" s="526" t="s">
        <v>4459</v>
      </c>
      <c r="H293" s="529">
        <v>375</v>
      </c>
      <c r="I293" s="526"/>
      <c r="J293" s="529" t="s">
        <v>4460</v>
      </c>
      <c r="K293" s="529" t="s">
        <v>4461</v>
      </c>
    </row>
    <row r="294" spans="1:11" s="192" customFormat="1" ht="30">
      <c r="A294" s="525">
        <v>286</v>
      </c>
      <c r="B294" s="525" t="s">
        <v>3238</v>
      </c>
      <c r="C294" s="525" t="s">
        <v>3239</v>
      </c>
      <c r="D294" s="526" t="s">
        <v>3338</v>
      </c>
      <c r="E294" s="526" t="s">
        <v>4462</v>
      </c>
      <c r="F294" s="539" t="s">
        <v>3247</v>
      </c>
      <c r="G294" s="526" t="s">
        <v>4463</v>
      </c>
      <c r="H294" s="529">
        <v>345</v>
      </c>
      <c r="I294" s="526"/>
      <c r="J294" s="529" t="s">
        <v>4464</v>
      </c>
      <c r="K294" s="529" t="s">
        <v>4465</v>
      </c>
    </row>
    <row r="295" spans="1:11" s="192" customFormat="1" ht="30">
      <c r="A295" s="525">
        <v>287</v>
      </c>
      <c r="B295" s="525" t="s">
        <v>3238</v>
      </c>
      <c r="C295" s="525" t="s">
        <v>3239</v>
      </c>
      <c r="D295" s="526" t="s">
        <v>4232</v>
      </c>
      <c r="E295" s="526" t="s">
        <v>4466</v>
      </c>
      <c r="F295" s="539" t="s">
        <v>4129</v>
      </c>
      <c r="G295" s="526" t="s">
        <v>4467</v>
      </c>
      <c r="H295" s="529">
        <v>250</v>
      </c>
      <c r="I295" s="526"/>
      <c r="J295" s="529">
        <v>14001029023</v>
      </c>
      <c r="K295" s="529" t="s">
        <v>4468</v>
      </c>
    </row>
    <row r="296" spans="1:11" s="192" customFormat="1" ht="15">
      <c r="A296" s="525">
        <v>288</v>
      </c>
      <c r="B296" s="525" t="s">
        <v>3238</v>
      </c>
      <c r="C296" s="525" t="s">
        <v>3239</v>
      </c>
      <c r="D296" s="526" t="s">
        <v>4232</v>
      </c>
      <c r="E296" s="526" t="s">
        <v>4170</v>
      </c>
      <c r="F296" s="539" t="s">
        <v>3281</v>
      </c>
      <c r="G296" s="526" t="s">
        <v>4469</v>
      </c>
      <c r="H296" s="529">
        <v>225</v>
      </c>
      <c r="I296" s="526"/>
      <c r="J296" s="529">
        <v>14001000692</v>
      </c>
      <c r="K296" s="529" t="s">
        <v>4470</v>
      </c>
    </row>
    <row r="297" spans="1:11" s="192" customFormat="1" ht="30">
      <c r="A297" s="525">
        <v>289</v>
      </c>
      <c r="B297" s="525" t="s">
        <v>3238</v>
      </c>
      <c r="C297" s="525" t="s">
        <v>3239</v>
      </c>
      <c r="D297" s="526" t="s">
        <v>4232</v>
      </c>
      <c r="E297" s="526" t="s">
        <v>4471</v>
      </c>
      <c r="F297" s="539" t="s">
        <v>4181</v>
      </c>
      <c r="G297" s="526" t="s">
        <v>4472</v>
      </c>
      <c r="H297" s="529">
        <v>225</v>
      </c>
      <c r="I297" s="526"/>
      <c r="J297" s="529" t="s">
        <v>4473</v>
      </c>
      <c r="K297" s="529" t="s">
        <v>4474</v>
      </c>
    </row>
    <row r="298" spans="1:11" s="192" customFormat="1" ht="30">
      <c r="A298" s="525">
        <v>290</v>
      </c>
      <c r="B298" s="525" t="s">
        <v>3238</v>
      </c>
      <c r="C298" s="525" t="s">
        <v>3239</v>
      </c>
      <c r="D298" s="526" t="s">
        <v>4159</v>
      </c>
      <c r="E298" s="526" t="s">
        <v>4164</v>
      </c>
      <c r="F298" s="539" t="s">
        <v>4114</v>
      </c>
      <c r="G298" s="526" t="s">
        <v>4475</v>
      </c>
      <c r="H298" s="529">
        <v>312.5</v>
      </c>
      <c r="I298" s="526"/>
      <c r="J298" s="529" t="s">
        <v>4476</v>
      </c>
      <c r="K298" s="529" t="s">
        <v>4477</v>
      </c>
    </row>
    <row r="299" spans="1:11" s="192" customFormat="1" ht="30">
      <c r="A299" s="525">
        <v>291</v>
      </c>
      <c r="B299" s="525" t="s">
        <v>3238</v>
      </c>
      <c r="C299" s="525" t="s">
        <v>3239</v>
      </c>
      <c r="D299" s="526" t="s">
        <v>4159</v>
      </c>
      <c r="E299" s="526" t="s">
        <v>4164</v>
      </c>
      <c r="F299" s="539" t="s">
        <v>4105</v>
      </c>
      <c r="G299" s="526" t="s">
        <v>4478</v>
      </c>
      <c r="H299" s="529">
        <v>312.5</v>
      </c>
      <c r="I299" s="526"/>
      <c r="J299" s="529" t="s">
        <v>4479</v>
      </c>
      <c r="K299" s="529" t="s">
        <v>4480</v>
      </c>
    </row>
    <row r="300" spans="1:11" s="192" customFormat="1" ht="30">
      <c r="A300" s="525">
        <v>292</v>
      </c>
      <c r="B300" s="525" t="s">
        <v>3238</v>
      </c>
      <c r="C300" s="525" t="s">
        <v>3239</v>
      </c>
      <c r="D300" s="526" t="s">
        <v>4159</v>
      </c>
      <c r="E300" s="526" t="s">
        <v>4164</v>
      </c>
      <c r="F300" s="539" t="s">
        <v>4129</v>
      </c>
      <c r="G300" s="526" t="s">
        <v>4481</v>
      </c>
      <c r="H300" s="529">
        <v>312.5</v>
      </c>
      <c r="I300" s="526"/>
      <c r="J300" s="529" t="s">
        <v>4482</v>
      </c>
      <c r="K300" s="529" t="s">
        <v>4483</v>
      </c>
    </row>
    <row r="301" spans="1:11" s="192" customFormat="1" ht="30">
      <c r="A301" s="525">
        <v>293</v>
      </c>
      <c r="B301" s="525" t="s">
        <v>3238</v>
      </c>
      <c r="C301" s="525" t="s">
        <v>3239</v>
      </c>
      <c r="D301" s="526" t="s">
        <v>4159</v>
      </c>
      <c r="E301" s="526" t="s">
        <v>4164</v>
      </c>
      <c r="F301" s="539" t="s">
        <v>4101</v>
      </c>
      <c r="G301" s="526" t="s">
        <v>4484</v>
      </c>
      <c r="H301" s="529">
        <v>312.5</v>
      </c>
      <c r="I301" s="526"/>
      <c r="J301" s="529" t="s">
        <v>4485</v>
      </c>
      <c r="K301" s="529" t="s">
        <v>4486</v>
      </c>
    </row>
    <row r="302" spans="1:11" s="192" customFormat="1" ht="30">
      <c r="A302" s="525">
        <v>294</v>
      </c>
      <c r="B302" s="525" t="s">
        <v>3238</v>
      </c>
      <c r="C302" s="525" t="s">
        <v>3239</v>
      </c>
      <c r="D302" s="526" t="s">
        <v>4159</v>
      </c>
      <c r="E302" s="526" t="s">
        <v>4164</v>
      </c>
      <c r="F302" s="539" t="s">
        <v>4105</v>
      </c>
      <c r="G302" s="526" t="s">
        <v>4487</v>
      </c>
      <c r="H302" s="529">
        <v>312.5</v>
      </c>
      <c r="I302" s="526"/>
      <c r="J302" s="529" t="s">
        <v>4488</v>
      </c>
      <c r="K302" s="529" t="s">
        <v>4489</v>
      </c>
    </row>
    <row r="303" spans="1:11" s="192" customFormat="1" ht="15">
      <c r="A303" s="525">
        <v>295</v>
      </c>
      <c r="B303" s="525" t="s">
        <v>3238</v>
      </c>
      <c r="C303" s="525" t="s">
        <v>3239</v>
      </c>
      <c r="D303" s="526" t="s">
        <v>4154</v>
      </c>
      <c r="E303" s="526" t="s">
        <v>4490</v>
      </c>
      <c r="F303" s="539" t="s">
        <v>3281</v>
      </c>
      <c r="G303" s="526" t="s">
        <v>4491</v>
      </c>
      <c r="H303" s="529">
        <v>312.5</v>
      </c>
      <c r="I303" s="526"/>
      <c r="J303" s="529" t="s">
        <v>4492</v>
      </c>
      <c r="K303" s="529" t="s">
        <v>4493</v>
      </c>
    </row>
    <row r="304" spans="1:11" s="192" customFormat="1" ht="30">
      <c r="A304" s="525">
        <v>296</v>
      </c>
      <c r="B304" s="525" t="s">
        <v>3238</v>
      </c>
      <c r="C304" s="525" t="s">
        <v>3239</v>
      </c>
      <c r="D304" s="526" t="s">
        <v>3338</v>
      </c>
      <c r="E304" s="526" t="s">
        <v>4494</v>
      </c>
      <c r="F304" s="539" t="s">
        <v>4129</v>
      </c>
      <c r="G304" s="526" t="s">
        <v>4495</v>
      </c>
      <c r="H304" s="529">
        <v>150</v>
      </c>
      <c r="I304" s="526"/>
      <c r="J304" s="529" t="s">
        <v>4496</v>
      </c>
      <c r="K304" s="529" t="s">
        <v>4497</v>
      </c>
    </row>
    <row r="305" spans="1:11" s="192" customFormat="1" ht="30">
      <c r="A305" s="525">
        <v>297</v>
      </c>
      <c r="B305" s="525" t="s">
        <v>3238</v>
      </c>
      <c r="C305" s="525" t="s">
        <v>3239</v>
      </c>
      <c r="D305" s="526" t="s">
        <v>3338</v>
      </c>
      <c r="E305" s="526" t="s">
        <v>4498</v>
      </c>
      <c r="F305" s="539" t="s">
        <v>4181</v>
      </c>
      <c r="G305" s="526" t="s">
        <v>4499</v>
      </c>
      <c r="H305" s="529">
        <v>150</v>
      </c>
      <c r="I305" s="526"/>
      <c r="J305" s="529" t="s">
        <v>4500</v>
      </c>
      <c r="K305" s="529" t="s">
        <v>4501</v>
      </c>
    </row>
    <row r="306" spans="1:11" s="192" customFormat="1" ht="30">
      <c r="A306" s="525">
        <v>298</v>
      </c>
      <c r="B306" s="525" t="s">
        <v>3238</v>
      </c>
      <c r="C306" s="525" t="s">
        <v>3239</v>
      </c>
      <c r="D306" s="526" t="s">
        <v>4154</v>
      </c>
      <c r="E306" s="526" t="s">
        <v>4170</v>
      </c>
      <c r="F306" s="539" t="s">
        <v>4141</v>
      </c>
      <c r="G306" s="526" t="s">
        <v>4502</v>
      </c>
      <c r="H306" s="529">
        <v>150</v>
      </c>
      <c r="I306" s="526"/>
      <c r="J306" s="529" t="s">
        <v>4503</v>
      </c>
      <c r="K306" s="529" t="s">
        <v>4504</v>
      </c>
    </row>
    <row r="307" spans="1:11" s="192" customFormat="1" ht="30">
      <c r="A307" s="525">
        <v>299</v>
      </c>
      <c r="B307" s="525" t="s">
        <v>3238</v>
      </c>
      <c r="C307" s="525" t="s">
        <v>3239</v>
      </c>
      <c r="D307" s="526" t="s">
        <v>3338</v>
      </c>
      <c r="E307" s="526" t="s">
        <v>4164</v>
      </c>
      <c r="F307" s="539" t="s">
        <v>4110</v>
      </c>
      <c r="G307" s="526" t="s">
        <v>4505</v>
      </c>
      <c r="H307" s="529">
        <v>150</v>
      </c>
      <c r="I307" s="526"/>
      <c r="J307" s="529" t="s">
        <v>4506</v>
      </c>
      <c r="K307" s="529" t="s">
        <v>4507</v>
      </c>
    </row>
    <row r="308" spans="1:11" s="192" customFormat="1" ht="30">
      <c r="A308" s="525">
        <v>300</v>
      </c>
      <c r="B308" s="525" t="s">
        <v>3238</v>
      </c>
      <c r="C308" s="525" t="s">
        <v>3239</v>
      </c>
      <c r="D308" s="526" t="s">
        <v>4154</v>
      </c>
      <c r="E308" s="526" t="s">
        <v>4170</v>
      </c>
      <c r="F308" s="539" t="s">
        <v>3267</v>
      </c>
      <c r="G308" s="526" t="s">
        <v>4508</v>
      </c>
      <c r="H308" s="529">
        <v>162.5</v>
      </c>
      <c r="I308" s="526"/>
      <c r="J308" s="529" t="s">
        <v>4509</v>
      </c>
      <c r="K308" s="529" t="s">
        <v>4510</v>
      </c>
    </row>
    <row r="309" spans="1:11" s="192" customFormat="1" ht="30">
      <c r="A309" s="525">
        <v>301</v>
      </c>
      <c r="B309" s="525" t="s">
        <v>3238</v>
      </c>
      <c r="C309" s="525" t="s">
        <v>3239</v>
      </c>
      <c r="D309" s="526" t="s">
        <v>3338</v>
      </c>
      <c r="E309" s="526" t="s">
        <v>4462</v>
      </c>
      <c r="F309" s="539" t="s">
        <v>3247</v>
      </c>
      <c r="G309" s="526" t="s">
        <v>4511</v>
      </c>
      <c r="H309" s="529">
        <v>375</v>
      </c>
      <c r="I309" s="526"/>
      <c r="J309" s="529" t="s">
        <v>4512</v>
      </c>
      <c r="K309" s="529" t="s">
        <v>4513</v>
      </c>
    </row>
    <row r="310" spans="1:11" s="192" customFormat="1" ht="30">
      <c r="A310" s="525">
        <v>302</v>
      </c>
      <c r="B310" s="525" t="s">
        <v>3238</v>
      </c>
      <c r="C310" s="525" t="s">
        <v>3239</v>
      </c>
      <c r="D310" s="526" t="s">
        <v>3338</v>
      </c>
      <c r="E310" s="526" t="s">
        <v>4514</v>
      </c>
      <c r="F310" s="539" t="s">
        <v>3279</v>
      </c>
      <c r="G310" s="526" t="s">
        <v>4515</v>
      </c>
      <c r="H310" s="529">
        <v>375</v>
      </c>
      <c r="I310" s="526"/>
      <c r="J310" s="529" t="s">
        <v>4516</v>
      </c>
      <c r="K310" s="529" t="s">
        <v>4517</v>
      </c>
    </row>
    <row r="311" spans="1:11" s="192" customFormat="1" ht="30">
      <c r="A311" s="525">
        <v>303</v>
      </c>
      <c r="B311" s="525" t="s">
        <v>3238</v>
      </c>
      <c r="C311" s="525" t="s">
        <v>3239</v>
      </c>
      <c r="D311" s="526" t="s">
        <v>3338</v>
      </c>
      <c r="E311" s="526" t="s">
        <v>4518</v>
      </c>
      <c r="F311" s="539" t="s">
        <v>4174</v>
      </c>
      <c r="G311" s="526" t="s">
        <v>4519</v>
      </c>
      <c r="H311" s="529">
        <v>375</v>
      </c>
      <c r="I311" s="526"/>
      <c r="J311" s="529" t="s">
        <v>4520</v>
      </c>
      <c r="K311" s="529" t="s">
        <v>4521</v>
      </c>
    </row>
    <row r="312" spans="1:11" s="192" customFormat="1" ht="30">
      <c r="A312" s="525">
        <v>304</v>
      </c>
      <c r="B312" s="525" t="s">
        <v>3238</v>
      </c>
      <c r="C312" s="525" t="s">
        <v>3239</v>
      </c>
      <c r="D312" s="526" t="s">
        <v>4522</v>
      </c>
      <c r="E312" s="526" t="s">
        <v>3257</v>
      </c>
      <c r="F312" s="539" t="s">
        <v>3264</v>
      </c>
      <c r="G312" s="526" t="s">
        <v>4523</v>
      </c>
      <c r="H312" s="627">
        <v>9375</v>
      </c>
      <c r="I312" s="526"/>
      <c r="J312" s="627">
        <v>412729828</v>
      </c>
      <c r="K312" s="627" t="s">
        <v>3249</v>
      </c>
    </row>
    <row r="313" spans="1:11" s="192" customFormat="1" ht="30">
      <c r="A313" s="525">
        <v>305</v>
      </c>
      <c r="B313" s="525" t="s">
        <v>3238</v>
      </c>
      <c r="C313" s="525" t="s">
        <v>3239</v>
      </c>
      <c r="D313" s="526" t="s">
        <v>4522</v>
      </c>
      <c r="E313" s="526" t="s">
        <v>3257</v>
      </c>
      <c r="F313" s="539" t="s">
        <v>4088</v>
      </c>
      <c r="G313" s="526" t="s">
        <v>4524</v>
      </c>
      <c r="H313" s="629"/>
      <c r="I313" s="526"/>
      <c r="J313" s="629"/>
      <c r="K313" s="629"/>
    </row>
    <row r="314" spans="1:11" s="192" customFormat="1" ht="30">
      <c r="A314" s="525">
        <v>306</v>
      </c>
      <c r="B314" s="525" t="s">
        <v>3238</v>
      </c>
      <c r="C314" s="525" t="s">
        <v>3239</v>
      </c>
      <c r="D314" s="526" t="s">
        <v>4522</v>
      </c>
      <c r="E314" s="526" t="s">
        <v>3257</v>
      </c>
      <c r="F314" s="539" t="s">
        <v>4088</v>
      </c>
      <c r="G314" s="526" t="s">
        <v>4525</v>
      </c>
      <c r="H314" s="629"/>
      <c r="I314" s="526"/>
      <c r="J314" s="629"/>
      <c r="K314" s="629"/>
    </row>
    <row r="315" spans="1:11" s="192" customFormat="1" ht="30">
      <c r="A315" s="525">
        <v>307</v>
      </c>
      <c r="B315" s="525" t="s">
        <v>3238</v>
      </c>
      <c r="C315" s="525" t="s">
        <v>3239</v>
      </c>
      <c r="D315" s="526" t="s">
        <v>4522</v>
      </c>
      <c r="E315" s="526" t="s">
        <v>3257</v>
      </c>
      <c r="F315" s="539" t="s">
        <v>4129</v>
      </c>
      <c r="G315" s="526" t="s">
        <v>4526</v>
      </c>
      <c r="H315" s="629"/>
      <c r="I315" s="526"/>
      <c r="J315" s="629"/>
      <c r="K315" s="629"/>
    </row>
    <row r="316" spans="1:11" s="192" customFormat="1" ht="30">
      <c r="A316" s="525">
        <v>308</v>
      </c>
      <c r="B316" s="525" t="s">
        <v>3238</v>
      </c>
      <c r="C316" s="525" t="s">
        <v>3239</v>
      </c>
      <c r="D316" s="526" t="s">
        <v>4522</v>
      </c>
      <c r="E316" s="526" t="s">
        <v>3257</v>
      </c>
      <c r="F316" s="539" t="s">
        <v>4129</v>
      </c>
      <c r="G316" s="526" t="s">
        <v>4527</v>
      </c>
      <c r="H316" s="629"/>
      <c r="I316" s="526"/>
      <c r="J316" s="629"/>
      <c r="K316" s="629"/>
    </row>
    <row r="317" spans="1:11" s="192" customFormat="1" ht="30">
      <c r="A317" s="525">
        <v>309</v>
      </c>
      <c r="B317" s="525" t="s">
        <v>3238</v>
      </c>
      <c r="C317" s="525" t="s">
        <v>3239</v>
      </c>
      <c r="D317" s="526" t="s">
        <v>4522</v>
      </c>
      <c r="E317" s="526" t="s">
        <v>3257</v>
      </c>
      <c r="F317" s="539" t="s">
        <v>4181</v>
      </c>
      <c r="G317" s="526" t="s">
        <v>4528</v>
      </c>
      <c r="H317" s="629"/>
      <c r="I317" s="526"/>
      <c r="J317" s="629"/>
      <c r="K317" s="629"/>
    </row>
    <row r="318" spans="1:11" s="192" customFormat="1" ht="30">
      <c r="A318" s="525">
        <v>310</v>
      </c>
      <c r="B318" s="525" t="s">
        <v>3238</v>
      </c>
      <c r="C318" s="525" t="s">
        <v>3239</v>
      </c>
      <c r="D318" s="526" t="s">
        <v>4522</v>
      </c>
      <c r="E318" s="526" t="s">
        <v>3257</v>
      </c>
      <c r="F318" s="539" t="s">
        <v>4110</v>
      </c>
      <c r="G318" s="526" t="s">
        <v>4529</v>
      </c>
      <c r="H318" s="629"/>
      <c r="I318" s="526"/>
      <c r="J318" s="629"/>
      <c r="K318" s="629"/>
    </row>
    <row r="319" spans="1:11" s="192" customFormat="1" ht="30">
      <c r="A319" s="525">
        <v>311</v>
      </c>
      <c r="B319" s="525" t="s">
        <v>3238</v>
      </c>
      <c r="C319" s="525" t="s">
        <v>3239</v>
      </c>
      <c r="D319" s="526" t="s">
        <v>4522</v>
      </c>
      <c r="E319" s="526" t="s">
        <v>3257</v>
      </c>
      <c r="F319" s="539" t="s">
        <v>4181</v>
      </c>
      <c r="G319" s="526" t="s">
        <v>4530</v>
      </c>
      <c r="H319" s="629"/>
      <c r="I319" s="526"/>
      <c r="J319" s="629"/>
      <c r="K319" s="629"/>
    </row>
    <row r="320" spans="1:11" s="192" customFormat="1" ht="30">
      <c r="A320" s="525">
        <v>312</v>
      </c>
      <c r="B320" s="525" t="s">
        <v>3238</v>
      </c>
      <c r="C320" s="525" t="s">
        <v>3239</v>
      </c>
      <c r="D320" s="526" t="s">
        <v>4522</v>
      </c>
      <c r="E320" s="526" t="s">
        <v>3257</v>
      </c>
      <c r="F320" s="539" t="s">
        <v>3252</v>
      </c>
      <c r="G320" s="526" t="s">
        <v>4531</v>
      </c>
      <c r="H320" s="629"/>
      <c r="I320" s="526"/>
      <c r="J320" s="629"/>
      <c r="K320" s="629"/>
    </row>
    <row r="321" spans="1:11" s="192" customFormat="1" ht="30">
      <c r="A321" s="525">
        <v>313</v>
      </c>
      <c r="B321" s="525" t="s">
        <v>3238</v>
      </c>
      <c r="C321" s="525" t="s">
        <v>3239</v>
      </c>
      <c r="D321" s="526" t="s">
        <v>4522</v>
      </c>
      <c r="E321" s="526" t="s">
        <v>3257</v>
      </c>
      <c r="F321" s="539" t="s">
        <v>4181</v>
      </c>
      <c r="G321" s="526" t="s">
        <v>4532</v>
      </c>
      <c r="H321" s="629"/>
      <c r="I321" s="526"/>
      <c r="J321" s="629"/>
      <c r="K321" s="629"/>
    </row>
    <row r="322" spans="1:11" s="192" customFormat="1" ht="30">
      <c r="A322" s="525">
        <v>314</v>
      </c>
      <c r="B322" s="525" t="s">
        <v>3238</v>
      </c>
      <c r="C322" s="525" t="s">
        <v>3239</v>
      </c>
      <c r="D322" s="526" t="s">
        <v>4522</v>
      </c>
      <c r="E322" s="526" t="s">
        <v>3257</v>
      </c>
      <c r="F322" s="539" t="s">
        <v>3247</v>
      </c>
      <c r="G322" s="526" t="s">
        <v>4533</v>
      </c>
      <c r="H322" s="629"/>
      <c r="I322" s="526"/>
      <c r="J322" s="629"/>
      <c r="K322" s="629"/>
    </row>
    <row r="323" spans="1:11" s="192" customFormat="1" ht="30">
      <c r="A323" s="525">
        <v>315</v>
      </c>
      <c r="B323" s="525" t="s">
        <v>3238</v>
      </c>
      <c r="C323" s="525" t="s">
        <v>3239</v>
      </c>
      <c r="D323" s="526" t="s">
        <v>4522</v>
      </c>
      <c r="E323" s="526" t="s">
        <v>3257</v>
      </c>
      <c r="F323" s="539" t="s">
        <v>3247</v>
      </c>
      <c r="G323" s="526" t="s">
        <v>4534</v>
      </c>
      <c r="H323" s="629"/>
      <c r="I323" s="526"/>
      <c r="J323" s="629"/>
      <c r="K323" s="629"/>
    </row>
    <row r="324" spans="1:11" s="192" customFormat="1" ht="30">
      <c r="A324" s="525">
        <v>316</v>
      </c>
      <c r="B324" s="525" t="s">
        <v>3238</v>
      </c>
      <c r="C324" s="525" t="s">
        <v>3239</v>
      </c>
      <c r="D324" s="526" t="s">
        <v>4522</v>
      </c>
      <c r="E324" s="526" t="s">
        <v>3257</v>
      </c>
      <c r="F324" s="539" t="s">
        <v>4129</v>
      </c>
      <c r="G324" s="526" t="s">
        <v>4535</v>
      </c>
      <c r="H324" s="629"/>
      <c r="I324" s="526"/>
      <c r="J324" s="629"/>
      <c r="K324" s="629"/>
    </row>
    <row r="325" spans="1:11" s="192" customFormat="1" ht="30">
      <c r="A325" s="525">
        <v>317</v>
      </c>
      <c r="B325" s="525" t="s">
        <v>3238</v>
      </c>
      <c r="C325" s="525" t="s">
        <v>3239</v>
      </c>
      <c r="D325" s="526" t="s">
        <v>4522</v>
      </c>
      <c r="E325" s="526" t="s">
        <v>3257</v>
      </c>
      <c r="F325" s="539" t="s">
        <v>4181</v>
      </c>
      <c r="G325" s="526" t="s">
        <v>4536</v>
      </c>
      <c r="H325" s="629"/>
      <c r="I325" s="526"/>
      <c r="J325" s="629"/>
      <c r="K325" s="629"/>
    </row>
    <row r="326" spans="1:11" s="192" customFormat="1" ht="30">
      <c r="A326" s="525">
        <v>318</v>
      </c>
      <c r="B326" s="525" t="s">
        <v>3238</v>
      </c>
      <c r="C326" s="525" t="s">
        <v>3239</v>
      </c>
      <c r="D326" s="526" t="s">
        <v>4522</v>
      </c>
      <c r="E326" s="526" t="s">
        <v>3257</v>
      </c>
      <c r="F326" s="539" t="s">
        <v>3247</v>
      </c>
      <c r="G326" s="526" t="s">
        <v>4537</v>
      </c>
      <c r="H326" s="629"/>
      <c r="I326" s="526"/>
      <c r="J326" s="629"/>
      <c r="K326" s="629"/>
    </row>
    <row r="327" spans="1:11" s="192" customFormat="1" ht="30">
      <c r="A327" s="525">
        <v>319</v>
      </c>
      <c r="B327" s="525" t="s">
        <v>3238</v>
      </c>
      <c r="C327" s="525" t="s">
        <v>3239</v>
      </c>
      <c r="D327" s="526" t="s">
        <v>4522</v>
      </c>
      <c r="E327" s="526" t="s">
        <v>3257</v>
      </c>
      <c r="F327" s="539" t="s">
        <v>4174</v>
      </c>
      <c r="G327" s="526" t="s">
        <v>4538</v>
      </c>
      <c r="H327" s="629"/>
      <c r="I327" s="526"/>
      <c r="J327" s="629"/>
      <c r="K327" s="629"/>
    </row>
    <row r="328" spans="1:11" s="192" customFormat="1" ht="30">
      <c r="A328" s="525">
        <v>320</v>
      </c>
      <c r="B328" s="525" t="s">
        <v>3238</v>
      </c>
      <c r="C328" s="525" t="s">
        <v>3239</v>
      </c>
      <c r="D328" s="526" t="s">
        <v>4522</v>
      </c>
      <c r="E328" s="526" t="s">
        <v>3257</v>
      </c>
      <c r="F328" s="539" t="s">
        <v>4110</v>
      </c>
      <c r="G328" s="526" t="s">
        <v>4539</v>
      </c>
      <c r="H328" s="629"/>
      <c r="I328" s="526"/>
      <c r="J328" s="629"/>
      <c r="K328" s="629"/>
    </row>
    <row r="329" spans="1:11" s="192" customFormat="1" ht="30">
      <c r="A329" s="525">
        <v>321</v>
      </c>
      <c r="B329" s="525" t="s">
        <v>3238</v>
      </c>
      <c r="C329" s="525" t="s">
        <v>3239</v>
      </c>
      <c r="D329" s="526" t="s">
        <v>4522</v>
      </c>
      <c r="E329" s="526" t="s">
        <v>3257</v>
      </c>
      <c r="F329" s="539" t="s">
        <v>4174</v>
      </c>
      <c r="G329" s="526" t="s">
        <v>4540</v>
      </c>
      <c r="H329" s="629"/>
      <c r="I329" s="526"/>
      <c r="J329" s="629"/>
      <c r="K329" s="629"/>
    </row>
    <row r="330" spans="1:11" s="192" customFormat="1" ht="30">
      <c r="A330" s="525">
        <v>322</v>
      </c>
      <c r="B330" s="525" t="s">
        <v>3238</v>
      </c>
      <c r="C330" s="525" t="s">
        <v>3239</v>
      </c>
      <c r="D330" s="526" t="s">
        <v>4522</v>
      </c>
      <c r="E330" s="526" t="s">
        <v>3257</v>
      </c>
      <c r="F330" s="539" t="s">
        <v>4101</v>
      </c>
      <c r="G330" s="526" t="s">
        <v>4541</v>
      </c>
      <c r="H330" s="629"/>
      <c r="I330" s="526"/>
      <c r="J330" s="629"/>
      <c r="K330" s="629"/>
    </row>
    <row r="331" spans="1:11" s="192" customFormat="1" ht="30">
      <c r="A331" s="525">
        <v>323</v>
      </c>
      <c r="B331" s="525" t="s">
        <v>3238</v>
      </c>
      <c r="C331" s="525" t="s">
        <v>3239</v>
      </c>
      <c r="D331" s="526" t="s">
        <v>4522</v>
      </c>
      <c r="E331" s="526" t="s">
        <v>3257</v>
      </c>
      <c r="F331" s="539" t="s">
        <v>3258</v>
      </c>
      <c r="G331" s="526" t="s">
        <v>4542</v>
      </c>
      <c r="H331" s="629"/>
      <c r="I331" s="526"/>
      <c r="J331" s="629"/>
      <c r="K331" s="629"/>
    </row>
    <row r="332" spans="1:11" s="192" customFormat="1" ht="30">
      <c r="A332" s="525">
        <v>324</v>
      </c>
      <c r="B332" s="525" t="s">
        <v>3238</v>
      </c>
      <c r="C332" s="525" t="s">
        <v>3239</v>
      </c>
      <c r="D332" s="526" t="s">
        <v>4522</v>
      </c>
      <c r="E332" s="526" t="s">
        <v>3257</v>
      </c>
      <c r="F332" s="539" t="s">
        <v>3247</v>
      </c>
      <c r="G332" s="526" t="s">
        <v>4543</v>
      </c>
      <c r="H332" s="629"/>
      <c r="I332" s="526"/>
      <c r="J332" s="629"/>
      <c r="K332" s="629"/>
    </row>
    <row r="333" spans="1:11" s="192" customFormat="1" ht="30">
      <c r="A333" s="525">
        <v>325</v>
      </c>
      <c r="B333" s="525" t="s">
        <v>3238</v>
      </c>
      <c r="C333" s="525" t="s">
        <v>3239</v>
      </c>
      <c r="D333" s="526" t="s">
        <v>4522</v>
      </c>
      <c r="E333" s="526" t="s">
        <v>3257</v>
      </c>
      <c r="F333" s="539" t="s">
        <v>4181</v>
      </c>
      <c r="G333" s="526" t="s">
        <v>4544</v>
      </c>
      <c r="H333" s="629"/>
      <c r="I333" s="526"/>
      <c r="J333" s="629"/>
      <c r="K333" s="629"/>
    </row>
    <row r="334" spans="1:11" s="192" customFormat="1" ht="30">
      <c r="A334" s="525">
        <v>326</v>
      </c>
      <c r="B334" s="525" t="s">
        <v>3238</v>
      </c>
      <c r="C334" s="525" t="s">
        <v>3239</v>
      </c>
      <c r="D334" s="526" t="s">
        <v>4522</v>
      </c>
      <c r="E334" s="526" t="s">
        <v>3257</v>
      </c>
      <c r="F334" s="539" t="s">
        <v>4110</v>
      </c>
      <c r="G334" s="526" t="s">
        <v>4545</v>
      </c>
      <c r="H334" s="629"/>
      <c r="I334" s="526"/>
      <c r="J334" s="629"/>
      <c r="K334" s="629"/>
    </row>
    <row r="335" spans="1:11" s="192" customFormat="1" ht="30">
      <c r="A335" s="525">
        <v>327</v>
      </c>
      <c r="B335" s="525" t="s">
        <v>3238</v>
      </c>
      <c r="C335" s="525" t="s">
        <v>3239</v>
      </c>
      <c r="D335" s="526" t="s">
        <v>4522</v>
      </c>
      <c r="E335" s="526" t="s">
        <v>3257</v>
      </c>
      <c r="F335" s="539" t="s">
        <v>4181</v>
      </c>
      <c r="G335" s="526" t="s">
        <v>4546</v>
      </c>
      <c r="H335" s="629"/>
      <c r="I335" s="526"/>
      <c r="J335" s="629"/>
      <c r="K335" s="629"/>
    </row>
    <row r="336" spans="1:11" s="192" customFormat="1" ht="30">
      <c r="A336" s="525">
        <v>328</v>
      </c>
      <c r="B336" s="525" t="s">
        <v>3238</v>
      </c>
      <c r="C336" s="525" t="s">
        <v>3239</v>
      </c>
      <c r="D336" s="526" t="s">
        <v>4522</v>
      </c>
      <c r="E336" s="526" t="s">
        <v>3257</v>
      </c>
      <c r="F336" s="539" t="s">
        <v>3264</v>
      </c>
      <c r="G336" s="526" t="s">
        <v>4547</v>
      </c>
      <c r="H336" s="628"/>
      <c r="I336" s="526"/>
      <c r="J336" s="628"/>
      <c r="K336" s="628"/>
    </row>
    <row r="337" spans="1:11" s="192" customFormat="1" ht="30">
      <c r="A337" s="525">
        <v>329</v>
      </c>
      <c r="B337" s="525" t="s">
        <v>3238</v>
      </c>
      <c r="C337" s="525" t="s">
        <v>3239</v>
      </c>
      <c r="D337" s="526" t="s">
        <v>4522</v>
      </c>
      <c r="E337" s="526" t="s">
        <v>4498</v>
      </c>
      <c r="F337" s="539" t="s">
        <v>3247</v>
      </c>
      <c r="G337" s="526" t="s">
        <v>4548</v>
      </c>
      <c r="H337" s="529">
        <v>625</v>
      </c>
      <c r="I337" s="526"/>
      <c r="J337" s="529" t="s">
        <v>4549</v>
      </c>
      <c r="K337" s="529" t="s">
        <v>4550</v>
      </c>
    </row>
    <row r="338" spans="1:11" s="192" customFormat="1" ht="30">
      <c r="A338" s="525">
        <v>330</v>
      </c>
      <c r="B338" s="525" t="s">
        <v>3238</v>
      </c>
      <c r="C338" s="525" t="s">
        <v>3239</v>
      </c>
      <c r="D338" s="526" t="s">
        <v>4522</v>
      </c>
      <c r="E338" s="526" t="s">
        <v>4494</v>
      </c>
      <c r="F338" s="539" t="s">
        <v>3247</v>
      </c>
      <c r="G338" s="526" t="s">
        <v>4551</v>
      </c>
      <c r="H338" s="529">
        <v>625</v>
      </c>
      <c r="I338" s="526"/>
      <c r="J338" s="529" t="s">
        <v>4552</v>
      </c>
      <c r="K338" s="529" t="s">
        <v>4553</v>
      </c>
    </row>
    <row r="339" spans="1:11" s="192" customFormat="1" ht="30">
      <c r="A339" s="525">
        <v>331</v>
      </c>
      <c r="B339" s="525" t="s">
        <v>3238</v>
      </c>
      <c r="C339" s="525" t="s">
        <v>3239</v>
      </c>
      <c r="D339" s="526" t="s">
        <v>4522</v>
      </c>
      <c r="E339" s="526" t="s">
        <v>4554</v>
      </c>
      <c r="F339" s="539" t="s">
        <v>4174</v>
      </c>
      <c r="G339" s="526" t="s">
        <v>4555</v>
      </c>
      <c r="H339" s="529">
        <v>625</v>
      </c>
      <c r="I339" s="526"/>
      <c r="J339" s="529" t="s">
        <v>4556</v>
      </c>
      <c r="K339" s="529" t="s">
        <v>4557</v>
      </c>
    </row>
    <row r="340" spans="1:11" s="192" customFormat="1" ht="15">
      <c r="A340" s="525">
        <v>332</v>
      </c>
      <c r="B340" s="525" t="s">
        <v>3238</v>
      </c>
      <c r="C340" s="525" t="s">
        <v>3239</v>
      </c>
      <c r="D340" s="526" t="s">
        <v>3245</v>
      </c>
      <c r="E340" s="526" t="s">
        <v>4490</v>
      </c>
      <c r="F340" s="539" t="s">
        <v>4129</v>
      </c>
      <c r="G340" s="526" t="s">
        <v>4558</v>
      </c>
      <c r="H340" s="529">
        <v>625</v>
      </c>
      <c r="I340" s="526"/>
      <c r="J340" s="529" t="s">
        <v>4559</v>
      </c>
      <c r="K340" s="529" t="s">
        <v>4560</v>
      </c>
    </row>
    <row r="341" spans="1:11" s="192" customFormat="1" ht="30">
      <c r="A341" s="525">
        <v>333</v>
      </c>
      <c r="B341" s="525" t="s">
        <v>3238</v>
      </c>
      <c r="C341" s="525" t="s">
        <v>3239</v>
      </c>
      <c r="D341" s="526" t="s">
        <v>3245</v>
      </c>
      <c r="E341" s="526" t="s">
        <v>4561</v>
      </c>
      <c r="F341" s="539" t="s">
        <v>4110</v>
      </c>
      <c r="G341" s="526" t="s">
        <v>4562</v>
      </c>
      <c r="H341" s="529">
        <v>625</v>
      </c>
      <c r="I341" s="526"/>
      <c r="J341" s="529" t="s">
        <v>4563</v>
      </c>
      <c r="K341" s="529" t="s">
        <v>4564</v>
      </c>
    </row>
    <row r="342" spans="1:11" s="192" customFormat="1" ht="30">
      <c r="A342" s="525">
        <v>334</v>
      </c>
      <c r="B342" s="525" t="s">
        <v>3238</v>
      </c>
      <c r="C342" s="525" t="s">
        <v>3239</v>
      </c>
      <c r="D342" s="526" t="s">
        <v>4522</v>
      </c>
      <c r="E342" s="526" t="s">
        <v>4565</v>
      </c>
      <c r="F342" s="539" t="s">
        <v>4129</v>
      </c>
      <c r="G342" s="526" t="s">
        <v>4566</v>
      </c>
      <c r="H342" s="529">
        <v>625</v>
      </c>
      <c r="I342" s="526"/>
      <c r="J342" s="529" t="s">
        <v>4567</v>
      </c>
      <c r="K342" s="529" t="s">
        <v>4568</v>
      </c>
    </row>
    <row r="343" spans="1:11" s="192" customFormat="1" ht="30">
      <c r="A343" s="525">
        <v>335</v>
      </c>
      <c r="B343" s="525" t="s">
        <v>3238</v>
      </c>
      <c r="C343" s="525" t="s">
        <v>3239</v>
      </c>
      <c r="D343" s="526" t="s">
        <v>4522</v>
      </c>
      <c r="E343" s="526" t="s">
        <v>4421</v>
      </c>
      <c r="F343" s="539" t="s">
        <v>4181</v>
      </c>
      <c r="G343" s="526" t="s">
        <v>4569</v>
      </c>
      <c r="H343" s="529">
        <v>625</v>
      </c>
      <c r="I343" s="526"/>
      <c r="J343" s="529" t="s">
        <v>4570</v>
      </c>
      <c r="K343" s="529" t="s">
        <v>4571</v>
      </c>
    </row>
    <row r="344" spans="1:11" s="192" customFormat="1" ht="30">
      <c r="A344" s="525">
        <v>336</v>
      </c>
      <c r="B344" s="525" t="s">
        <v>3238</v>
      </c>
      <c r="C344" s="525" t="s">
        <v>3239</v>
      </c>
      <c r="D344" s="526" t="s">
        <v>4522</v>
      </c>
      <c r="E344" s="526" t="s">
        <v>4572</v>
      </c>
      <c r="F344" s="539" t="s">
        <v>4137</v>
      </c>
      <c r="G344" s="526" t="s">
        <v>4573</v>
      </c>
      <c r="H344" s="529">
        <v>625</v>
      </c>
      <c r="I344" s="526"/>
      <c r="J344" s="529" t="s">
        <v>4574</v>
      </c>
      <c r="K344" s="529" t="s">
        <v>4575</v>
      </c>
    </row>
    <row r="345" spans="1:11" s="192" customFormat="1" ht="30">
      <c r="A345" s="525">
        <v>337</v>
      </c>
      <c r="B345" s="525" t="s">
        <v>3238</v>
      </c>
      <c r="C345" s="525" t="s">
        <v>3239</v>
      </c>
      <c r="D345" s="526" t="s">
        <v>3240</v>
      </c>
      <c r="E345" s="526" t="s">
        <v>4576</v>
      </c>
      <c r="F345" s="539" t="s">
        <v>3255</v>
      </c>
      <c r="G345" s="526" t="s">
        <v>4577</v>
      </c>
      <c r="H345" s="529">
        <v>625</v>
      </c>
      <c r="I345" s="526"/>
      <c r="J345" s="529" t="s">
        <v>4578</v>
      </c>
      <c r="K345" s="529" t="s">
        <v>4579</v>
      </c>
    </row>
    <row r="346" spans="1:11" s="192" customFormat="1" ht="30">
      <c r="A346" s="525">
        <v>338</v>
      </c>
      <c r="B346" s="525" t="s">
        <v>3238</v>
      </c>
      <c r="C346" s="525" t="s">
        <v>3239</v>
      </c>
      <c r="D346" s="526" t="s">
        <v>4522</v>
      </c>
      <c r="E346" s="526" t="s">
        <v>4580</v>
      </c>
      <c r="F346" s="539" t="s">
        <v>3264</v>
      </c>
      <c r="G346" s="526" t="s">
        <v>4581</v>
      </c>
      <c r="H346" s="529">
        <v>625</v>
      </c>
      <c r="I346" s="526"/>
      <c r="J346" s="529" t="s">
        <v>4582</v>
      </c>
      <c r="K346" s="529" t="s">
        <v>4583</v>
      </c>
    </row>
    <row r="347" spans="1:11" s="192" customFormat="1" ht="15">
      <c r="A347" s="525">
        <v>339</v>
      </c>
      <c r="B347" s="525" t="s">
        <v>3238</v>
      </c>
      <c r="C347" s="525" t="s">
        <v>3239</v>
      </c>
      <c r="D347" s="526" t="s">
        <v>4154</v>
      </c>
      <c r="E347" s="526" t="s">
        <v>4490</v>
      </c>
      <c r="F347" s="539" t="s">
        <v>3252</v>
      </c>
      <c r="G347" s="526" t="s">
        <v>4584</v>
      </c>
      <c r="H347" s="529">
        <v>625</v>
      </c>
      <c r="I347" s="526"/>
      <c r="J347" s="529" t="s">
        <v>4585</v>
      </c>
      <c r="K347" s="529" t="s">
        <v>4586</v>
      </c>
    </row>
    <row r="348" spans="1:11" s="192" customFormat="1" ht="30">
      <c r="A348" s="525">
        <v>340</v>
      </c>
      <c r="B348" s="525" t="s">
        <v>3238</v>
      </c>
      <c r="C348" s="525" t="s">
        <v>3239</v>
      </c>
      <c r="D348" s="526" t="s">
        <v>4522</v>
      </c>
      <c r="E348" s="526" t="s">
        <v>4462</v>
      </c>
      <c r="F348" s="539" t="s">
        <v>3281</v>
      </c>
      <c r="G348" s="526" t="s">
        <v>4587</v>
      </c>
      <c r="H348" s="529">
        <v>625</v>
      </c>
      <c r="I348" s="526"/>
      <c r="J348" s="529" t="s">
        <v>4588</v>
      </c>
      <c r="K348" s="529" t="s">
        <v>4589</v>
      </c>
    </row>
    <row r="349" spans="1:11" s="192" customFormat="1" ht="30">
      <c r="A349" s="525">
        <v>341</v>
      </c>
      <c r="B349" s="525" t="s">
        <v>3238</v>
      </c>
      <c r="C349" s="541" t="s">
        <v>3239</v>
      </c>
      <c r="D349" s="542" t="s">
        <v>4522</v>
      </c>
      <c r="E349" s="542" t="s">
        <v>4164</v>
      </c>
      <c r="F349" s="542" t="s">
        <v>3247</v>
      </c>
      <c r="G349" s="542" t="s">
        <v>4590</v>
      </c>
      <c r="H349" s="529">
        <v>625</v>
      </c>
      <c r="I349" s="526"/>
      <c r="J349" s="529">
        <v>51001005531</v>
      </c>
      <c r="K349" s="529" t="s">
        <v>4591</v>
      </c>
    </row>
    <row r="350" spans="1:11" s="192" customFormat="1" ht="30">
      <c r="A350" s="525">
        <v>342</v>
      </c>
      <c r="B350" s="525" t="s">
        <v>3238</v>
      </c>
      <c r="C350" s="525" t="s">
        <v>3239</v>
      </c>
      <c r="D350" s="526" t="s">
        <v>4522</v>
      </c>
      <c r="E350" s="526" t="s">
        <v>4164</v>
      </c>
      <c r="F350" s="539" t="s">
        <v>3247</v>
      </c>
      <c r="G350" s="526" t="s">
        <v>4592</v>
      </c>
      <c r="H350" s="529">
        <v>625</v>
      </c>
      <c r="I350" s="526"/>
      <c r="J350" s="529" t="s">
        <v>4593</v>
      </c>
      <c r="K350" s="529" t="s">
        <v>4594</v>
      </c>
    </row>
    <row r="351" spans="1:11" s="192" customFormat="1" ht="30">
      <c r="A351" s="525">
        <v>343</v>
      </c>
      <c r="B351" s="525" t="s">
        <v>3238</v>
      </c>
      <c r="C351" s="525" t="s">
        <v>3239</v>
      </c>
      <c r="D351" s="526" t="s">
        <v>4522</v>
      </c>
      <c r="E351" s="526" t="s">
        <v>4462</v>
      </c>
      <c r="F351" s="539" t="s">
        <v>4181</v>
      </c>
      <c r="G351" s="526" t="s">
        <v>4595</v>
      </c>
      <c r="H351" s="529">
        <v>625</v>
      </c>
      <c r="I351" s="526"/>
      <c r="J351" s="529" t="s">
        <v>4596</v>
      </c>
      <c r="K351" s="529" t="s">
        <v>4597</v>
      </c>
    </row>
    <row r="352" spans="1:11" s="192" customFormat="1" ht="15">
      <c r="A352" s="525">
        <v>344</v>
      </c>
      <c r="B352" s="525" t="s">
        <v>3238</v>
      </c>
      <c r="C352" s="525" t="s">
        <v>3239</v>
      </c>
      <c r="D352" s="526" t="s">
        <v>4154</v>
      </c>
      <c r="E352" s="526" t="s">
        <v>4490</v>
      </c>
      <c r="F352" s="539" t="s">
        <v>3247</v>
      </c>
      <c r="G352" s="526" t="s">
        <v>4598</v>
      </c>
      <c r="H352" s="529">
        <v>625</v>
      </c>
      <c r="I352" s="526"/>
      <c r="J352" s="529" t="s">
        <v>4599</v>
      </c>
      <c r="K352" s="529" t="s">
        <v>4600</v>
      </c>
    </row>
    <row r="353" spans="1:11" s="192" customFormat="1" ht="30">
      <c r="A353" s="525">
        <v>345</v>
      </c>
      <c r="B353" s="525" t="s">
        <v>3238</v>
      </c>
      <c r="C353" s="525" t="s">
        <v>3239</v>
      </c>
      <c r="D353" s="526" t="s">
        <v>4350</v>
      </c>
      <c r="E353" s="526" t="s">
        <v>4601</v>
      </c>
      <c r="F353" s="539" t="s">
        <v>3247</v>
      </c>
      <c r="G353" s="526" t="s">
        <v>4602</v>
      </c>
      <c r="H353" s="529">
        <v>625</v>
      </c>
      <c r="I353" s="526"/>
      <c r="J353" s="529" t="s">
        <v>4603</v>
      </c>
      <c r="K353" s="529" t="s">
        <v>4604</v>
      </c>
    </row>
    <row r="354" spans="1:11" s="192" customFormat="1" ht="30">
      <c r="A354" s="525">
        <v>346</v>
      </c>
      <c r="B354" s="525" t="s">
        <v>3238</v>
      </c>
      <c r="C354" s="525" t="s">
        <v>3239</v>
      </c>
      <c r="D354" s="526" t="s">
        <v>4605</v>
      </c>
      <c r="E354" s="526" t="s">
        <v>4606</v>
      </c>
      <c r="F354" s="539" t="s">
        <v>4101</v>
      </c>
      <c r="G354" s="526" t="s">
        <v>4607</v>
      </c>
      <c r="H354" s="529">
        <v>625</v>
      </c>
      <c r="I354" s="526"/>
      <c r="J354" s="529" t="s">
        <v>4608</v>
      </c>
      <c r="K354" s="529" t="s">
        <v>4609</v>
      </c>
    </row>
    <row r="355" spans="1:11" s="192" customFormat="1" ht="30">
      <c r="A355" s="525">
        <v>347</v>
      </c>
      <c r="B355" s="525" t="s">
        <v>3238</v>
      </c>
      <c r="C355" s="525" t="s">
        <v>3239</v>
      </c>
      <c r="D355" s="526" t="s">
        <v>4522</v>
      </c>
      <c r="E355" s="526" t="s">
        <v>4610</v>
      </c>
      <c r="F355" s="539" t="s">
        <v>3252</v>
      </c>
      <c r="G355" s="526" t="s">
        <v>4611</v>
      </c>
      <c r="H355" s="529">
        <v>625</v>
      </c>
      <c r="I355" s="526"/>
      <c r="J355" s="529" t="s">
        <v>4612</v>
      </c>
      <c r="K355" s="529" t="s">
        <v>4613</v>
      </c>
    </row>
    <row r="356" spans="1:11" s="192" customFormat="1" ht="30">
      <c r="A356" s="525">
        <v>348</v>
      </c>
      <c r="B356" s="525" t="s">
        <v>3238</v>
      </c>
      <c r="C356" s="525" t="s">
        <v>3239</v>
      </c>
      <c r="D356" s="526" t="s">
        <v>4522</v>
      </c>
      <c r="E356" s="526" t="s">
        <v>4614</v>
      </c>
      <c r="F356" s="539" t="s">
        <v>3252</v>
      </c>
      <c r="G356" s="526" t="s">
        <v>4615</v>
      </c>
      <c r="H356" s="529">
        <v>625</v>
      </c>
      <c r="I356" s="526"/>
      <c r="J356" s="529" t="s">
        <v>4616</v>
      </c>
      <c r="K356" s="529" t="s">
        <v>4617</v>
      </c>
    </row>
    <row r="357" spans="1:11" s="192" customFormat="1" ht="30">
      <c r="A357" s="525">
        <v>349</v>
      </c>
      <c r="B357" s="525" t="s">
        <v>3238</v>
      </c>
      <c r="C357" s="525" t="s">
        <v>3239</v>
      </c>
      <c r="D357" s="526" t="s">
        <v>3338</v>
      </c>
      <c r="E357" s="526" t="s">
        <v>4618</v>
      </c>
      <c r="F357" s="539" t="s">
        <v>4110</v>
      </c>
      <c r="G357" s="526" t="s">
        <v>4619</v>
      </c>
      <c r="H357" s="529">
        <v>237.5</v>
      </c>
      <c r="I357" s="526"/>
      <c r="J357" s="529" t="s">
        <v>4620</v>
      </c>
      <c r="K357" s="529" t="s">
        <v>4621</v>
      </c>
    </row>
    <row r="358" spans="1:11" s="192" customFormat="1" ht="30">
      <c r="A358" s="525">
        <v>350</v>
      </c>
      <c r="B358" s="525" t="s">
        <v>3238</v>
      </c>
      <c r="C358" s="525" t="s">
        <v>3239</v>
      </c>
      <c r="D358" s="526" t="s">
        <v>3338</v>
      </c>
      <c r="E358" s="526" t="s">
        <v>4622</v>
      </c>
      <c r="F358" s="539" t="s">
        <v>4174</v>
      </c>
      <c r="G358" s="526" t="s">
        <v>4623</v>
      </c>
      <c r="H358" s="529">
        <v>237.5</v>
      </c>
      <c r="I358" s="526"/>
      <c r="J358" s="529" t="s">
        <v>4624</v>
      </c>
      <c r="K358" s="529" t="s">
        <v>4625</v>
      </c>
    </row>
    <row r="359" spans="1:11" s="192" customFormat="1" ht="30">
      <c r="A359" s="525">
        <v>351</v>
      </c>
      <c r="B359" s="525" t="s">
        <v>3238</v>
      </c>
      <c r="C359" s="525" t="s">
        <v>3239</v>
      </c>
      <c r="D359" s="526" t="s">
        <v>4626</v>
      </c>
      <c r="E359" s="526" t="s">
        <v>4418</v>
      </c>
      <c r="F359" s="539" t="s">
        <v>3258</v>
      </c>
      <c r="G359" s="526" t="s">
        <v>4627</v>
      </c>
      <c r="H359" s="540">
        <v>337.5</v>
      </c>
      <c r="I359" s="526"/>
      <c r="J359" s="529">
        <v>20001042701</v>
      </c>
      <c r="K359" s="529" t="s">
        <v>4628</v>
      </c>
    </row>
    <row r="360" spans="1:11" s="192" customFormat="1" ht="30">
      <c r="A360" s="525">
        <v>352</v>
      </c>
      <c r="B360" s="525" t="s">
        <v>3238</v>
      </c>
      <c r="C360" s="525" t="s">
        <v>3239</v>
      </c>
      <c r="D360" s="526" t="s">
        <v>4626</v>
      </c>
      <c r="E360" s="526" t="s">
        <v>4418</v>
      </c>
      <c r="F360" s="539" t="s">
        <v>4110</v>
      </c>
      <c r="G360" s="526" t="s">
        <v>4629</v>
      </c>
      <c r="H360" s="540">
        <v>337.5</v>
      </c>
      <c r="I360" s="526"/>
      <c r="J360" s="529">
        <v>20001006495</v>
      </c>
      <c r="K360" s="529" t="s">
        <v>4630</v>
      </c>
    </row>
    <row r="361" spans="1:11" s="192" customFormat="1" ht="30">
      <c r="A361" s="525">
        <v>353</v>
      </c>
      <c r="B361" s="525" t="s">
        <v>3238</v>
      </c>
      <c r="C361" s="525" t="s">
        <v>3239</v>
      </c>
      <c r="D361" s="526" t="s">
        <v>4626</v>
      </c>
      <c r="E361" s="526" t="s">
        <v>4631</v>
      </c>
      <c r="F361" s="539" t="s">
        <v>3252</v>
      </c>
      <c r="G361" s="526" t="s">
        <v>4632</v>
      </c>
      <c r="H361" s="540">
        <v>337.5</v>
      </c>
      <c r="I361" s="526"/>
      <c r="J361" s="529">
        <v>20001013554</v>
      </c>
      <c r="K361" s="529" t="s">
        <v>4633</v>
      </c>
    </row>
    <row r="362" spans="1:11" s="192" customFormat="1" ht="30">
      <c r="A362" s="525">
        <v>354</v>
      </c>
      <c r="B362" s="525" t="s">
        <v>3238</v>
      </c>
      <c r="C362" s="525" t="s">
        <v>3239</v>
      </c>
      <c r="D362" s="526" t="s">
        <v>4154</v>
      </c>
      <c r="E362" s="526" t="s">
        <v>4634</v>
      </c>
      <c r="F362" s="539" t="s">
        <v>4181</v>
      </c>
      <c r="G362" s="526" t="s">
        <v>4635</v>
      </c>
      <c r="H362" s="540">
        <v>375</v>
      </c>
      <c r="I362" s="526"/>
      <c r="J362" s="529" t="s">
        <v>4636</v>
      </c>
      <c r="K362" s="529" t="s">
        <v>4637</v>
      </c>
    </row>
    <row r="363" spans="1:11" s="192" customFormat="1" ht="30">
      <c r="A363" s="525">
        <v>355</v>
      </c>
      <c r="B363" s="525" t="s">
        <v>3238</v>
      </c>
      <c r="C363" s="525" t="s">
        <v>3239</v>
      </c>
      <c r="D363" s="526" t="s">
        <v>4626</v>
      </c>
      <c r="E363" s="526" t="s">
        <v>4638</v>
      </c>
      <c r="F363" s="539" t="s">
        <v>4088</v>
      </c>
      <c r="G363" s="526" t="s">
        <v>4639</v>
      </c>
      <c r="H363" s="529">
        <v>375</v>
      </c>
      <c r="I363" s="526"/>
      <c r="J363" s="529" t="s">
        <v>4640</v>
      </c>
      <c r="K363" s="529" t="s">
        <v>4641</v>
      </c>
    </row>
    <row r="364" spans="1:11" s="192" customFormat="1" ht="30">
      <c r="A364" s="525">
        <v>356</v>
      </c>
      <c r="B364" s="525" t="s">
        <v>3238</v>
      </c>
      <c r="C364" s="525" t="s">
        <v>3239</v>
      </c>
      <c r="D364" s="526" t="s">
        <v>3338</v>
      </c>
      <c r="E364" s="526" t="s">
        <v>4311</v>
      </c>
      <c r="F364" s="539" t="s">
        <v>4129</v>
      </c>
      <c r="G364" s="526" t="s">
        <v>4642</v>
      </c>
      <c r="H364" s="529">
        <v>312.5</v>
      </c>
      <c r="I364" s="526"/>
      <c r="J364" s="529" t="s">
        <v>4643</v>
      </c>
      <c r="K364" s="529" t="s">
        <v>4644</v>
      </c>
    </row>
    <row r="365" spans="1:11" s="192" customFormat="1" ht="30">
      <c r="A365" s="525">
        <v>357</v>
      </c>
      <c r="B365" s="525" t="s">
        <v>3238</v>
      </c>
      <c r="C365" s="525" t="s">
        <v>3239</v>
      </c>
      <c r="D365" s="526" t="s">
        <v>3338</v>
      </c>
      <c r="E365" s="526" t="s">
        <v>4645</v>
      </c>
      <c r="F365" s="539" t="s">
        <v>4110</v>
      </c>
      <c r="G365" s="526" t="s">
        <v>4646</v>
      </c>
      <c r="H365" s="529">
        <v>312.5</v>
      </c>
      <c r="I365" s="526"/>
      <c r="J365" s="529" t="s">
        <v>4647</v>
      </c>
      <c r="K365" s="529" t="s">
        <v>4648</v>
      </c>
    </row>
    <row r="366" spans="1:11" s="192" customFormat="1" ht="30">
      <c r="A366" s="525">
        <v>358</v>
      </c>
      <c r="B366" s="525" t="s">
        <v>3238</v>
      </c>
      <c r="C366" s="525" t="s">
        <v>3239</v>
      </c>
      <c r="D366" s="526" t="s">
        <v>3338</v>
      </c>
      <c r="E366" s="526" t="s">
        <v>4649</v>
      </c>
      <c r="F366" s="539" t="s">
        <v>4110</v>
      </c>
      <c r="G366" s="526" t="s">
        <v>4650</v>
      </c>
      <c r="H366" s="529">
        <v>312.5</v>
      </c>
      <c r="I366" s="526"/>
      <c r="J366" s="529" t="s">
        <v>4651</v>
      </c>
      <c r="K366" s="529" t="s">
        <v>4652</v>
      </c>
    </row>
    <row r="367" spans="1:11" s="192" customFormat="1" ht="30">
      <c r="A367" s="525">
        <v>359</v>
      </c>
      <c r="B367" s="525" t="s">
        <v>3238</v>
      </c>
      <c r="C367" s="525" t="s">
        <v>3239</v>
      </c>
      <c r="D367" s="526" t="s">
        <v>3338</v>
      </c>
      <c r="E367" s="526" t="s">
        <v>4311</v>
      </c>
      <c r="F367" s="539" t="s">
        <v>4129</v>
      </c>
      <c r="G367" s="526" t="s">
        <v>4653</v>
      </c>
      <c r="H367" s="529">
        <v>312.5</v>
      </c>
      <c r="I367" s="526"/>
      <c r="J367" s="529" t="s">
        <v>4654</v>
      </c>
      <c r="K367" s="529" t="s">
        <v>4655</v>
      </c>
    </row>
    <row r="368" spans="1:11" s="192" customFormat="1" ht="30">
      <c r="A368" s="525">
        <v>360</v>
      </c>
      <c r="B368" s="525" t="s">
        <v>3238</v>
      </c>
      <c r="C368" s="525" t="s">
        <v>3239</v>
      </c>
      <c r="D368" s="526" t="s">
        <v>3338</v>
      </c>
      <c r="E368" s="526" t="s">
        <v>4311</v>
      </c>
      <c r="F368" s="539" t="s">
        <v>3247</v>
      </c>
      <c r="G368" s="526" t="s">
        <v>4656</v>
      </c>
      <c r="H368" s="529">
        <v>312.5</v>
      </c>
      <c r="I368" s="526"/>
      <c r="J368" s="529" t="s">
        <v>4657</v>
      </c>
      <c r="K368" s="529" t="s">
        <v>4658</v>
      </c>
    </row>
    <row r="369" spans="1:11" s="192" customFormat="1" ht="30">
      <c r="A369" s="525">
        <v>361</v>
      </c>
      <c r="B369" s="525" t="s">
        <v>3238</v>
      </c>
      <c r="C369" s="525" t="s">
        <v>3239</v>
      </c>
      <c r="D369" s="526" t="s">
        <v>3338</v>
      </c>
      <c r="E369" s="526" t="s">
        <v>4606</v>
      </c>
      <c r="F369" s="539" t="s">
        <v>4088</v>
      </c>
      <c r="G369" s="526" t="s">
        <v>4659</v>
      </c>
      <c r="H369" s="529">
        <v>312.5</v>
      </c>
      <c r="I369" s="526"/>
      <c r="J369" s="529" t="s">
        <v>4660</v>
      </c>
      <c r="K369" s="529" t="s">
        <v>4661</v>
      </c>
    </row>
    <row r="370" spans="1:11" s="192" customFormat="1" ht="30">
      <c r="A370" s="525">
        <v>362</v>
      </c>
      <c r="B370" s="525" t="s">
        <v>3238</v>
      </c>
      <c r="C370" s="525" t="s">
        <v>3239</v>
      </c>
      <c r="D370" s="526" t="s">
        <v>4154</v>
      </c>
      <c r="E370" s="526" t="s">
        <v>4445</v>
      </c>
      <c r="F370" s="539" t="s">
        <v>4129</v>
      </c>
      <c r="G370" s="526" t="s">
        <v>4662</v>
      </c>
      <c r="H370" s="529">
        <v>312.5</v>
      </c>
      <c r="I370" s="526"/>
      <c r="J370" s="529" t="s">
        <v>4663</v>
      </c>
      <c r="K370" s="529" t="s">
        <v>4664</v>
      </c>
    </row>
    <row r="371" spans="1:11" s="192" customFormat="1" ht="30">
      <c r="A371" s="525">
        <v>363</v>
      </c>
      <c r="B371" s="525" t="s">
        <v>3238</v>
      </c>
      <c r="C371" s="525" t="s">
        <v>3239</v>
      </c>
      <c r="D371" s="526" t="s">
        <v>3338</v>
      </c>
      <c r="E371" s="526" t="s">
        <v>4665</v>
      </c>
      <c r="F371" s="539" t="s">
        <v>4209</v>
      </c>
      <c r="G371" s="526" t="s">
        <v>4666</v>
      </c>
      <c r="H371" s="529">
        <v>312.5</v>
      </c>
      <c r="I371" s="526"/>
      <c r="J371" s="529" t="s">
        <v>4667</v>
      </c>
      <c r="K371" s="529" t="s">
        <v>4668</v>
      </c>
    </row>
    <row r="372" spans="1:11" s="192" customFormat="1" ht="30">
      <c r="A372" s="525">
        <v>364</v>
      </c>
      <c r="B372" s="525" t="s">
        <v>3238</v>
      </c>
      <c r="C372" s="525" t="s">
        <v>3239</v>
      </c>
      <c r="D372" s="526" t="s">
        <v>3338</v>
      </c>
      <c r="E372" s="526" t="s">
        <v>4665</v>
      </c>
      <c r="F372" s="539" t="s">
        <v>3258</v>
      </c>
      <c r="G372" s="526" t="s">
        <v>4669</v>
      </c>
      <c r="H372" s="529">
        <v>312.5</v>
      </c>
      <c r="I372" s="526"/>
      <c r="J372" s="529" t="s">
        <v>4670</v>
      </c>
      <c r="K372" s="529" t="s">
        <v>4671</v>
      </c>
    </row>
    <row r="373" spans="1:11" s="192" customFormat="1" ht="30">
      <c r="A373" s="525">
        <v>365</v>
      </c>
      <c r="B373" s="525" t="s">
        <v>3238</v>
      </c>
      <c r="C373" s="525" t="s">
        <v>3239</v>
      </c>
      <c r="D373" s="526" t="s">
        <v>3338</v>
      </c>
      <c r="E373" s="526" t="s">
        <v>4164</v>
      </c>
      <c r="F373" s="539" t="s">
        <v>4209</v>
      </c>
      <c r="G373" s="526" t="s">
        <v>4672</v>
      </c>
      <c r="H373" s="529">
        <v>312.5</v>
      </c>
      <c r="I373" s="526"/>
      <c r="J373" s="529" t="s">
        <v>4673</v>
      </c>
      <c r="K373" s="529" t="s">
        <v>4674</v>
      </c>
    </row>
    <row r="374" spans="1:11" s="192" customFormat="1" ht="15">
      <c r="A374" s="525">
        <v>366</v>
      </c>
      <c r="B374" s="525" t="s">
        <v>3238</v>
      </c>
      <c r="C374" s="525" t="s">
        <v>3239</v>
      </c>
      <c r="D374" s="526" t="s">
        <v>4254</v>
      </c>
      <c r="E374" s="526" t="s">
        <v>3257</v>
      </c>
      <c r="F374" s="539" t="s">
        <v>3247</v>
      </c>
      <c r="G374" s="526" t="s">
        <v>4675</v>
      </c>
      <c r="H374" s="529">
        <v>250</v>
      </c>
      <c r="I374" s="526"/>
      <c r="J374" s="529" t="s">
        <v>4676</v>
      </c>
      <c r="K374" s="529" t="s">
        <v>4677</v>
      </c>
    </row>
    <row r="375" spans="1:11" s="192" customFormat="1" ht="15">
      <c r="A375" s="525">
        <v>367</v>
      </c>
      <c r="B375" s="525" t="s">
        <v>3238</v>
      </c>
      <c r="C375" s="525" t="s">
        <v>4253</v>
      </c>
      <c r="D375" s="526" t="s">
        <v>4254</v>
      </c>
      <c r="E375" s="526" t="s">
        <v>3257</v>
      </c>
      <c r="F375" s="539" t="s">
        <v>4137</v>
      </c>
      <c r="G375" s="526" t="s">
        <v>4678</v>
      </c>
      <c r="H375" s="529">
        <v>250</v>
      </c>
      <c r="I375" s="526"/>
      <c r="J375" s="529" t="s">
        <v>4679</v>
      </c>
      <c r="K375" s="529" t="s">
        <v>4680</v>
      </c>
    </row>
    <row r="376" spans="1:11" s="192" customFormat="1" ht="30">
      <c r="A376" s="525">
        <v>368</v>
      </c>
      <c r="B376" s="525" t="s">
        <v>3238</v>
      </c>
      <c r="C376" s="525" t="s">
        <v>4253</v>
      </c>
      <c r="D376" s="526" t="s">
        <v>3245</v>
      </c>
      <c r="E376" s="526" t="s">
        <v>4681</v>
      </c>
      <c r="F376" s="539" t="s">
        <v>4129</v>
      </c>
      <c r="G376" s="526" t="s">
        <v>4682</v>
      </c>
      <c r="H376" s="529">
        <v>187.5</v>
      </c>
      <c r="I376" s="526"/>
      <c r="J376" s="529" t="s">
        <v>4683</v>
      </c>
      <c r="K376" s="529" t="s">
        <v>4684</v>
      </c>
    </row>
    <row r="377" spans="1:11" s="192" customFormat="1" ht="30">
      <c r="A377" s="525">
        <v>369</v>
      </c>
      <c r="B377" s="525" t="s">
        <v>3238</v>
      </c>
      <c r="C377" s="525" t="s">
        <v>4185</v>
      </c>
      <c r="D377" s="526" t="s">
        <v>3245</v>
      </c>
      <c r="E377" s="526" t="s">
        <v>4685</v>
      </c>
      <c r="F377" s="539" t="s">
        <v>4427</v>
      </c>
      <c r="G377" s="526" t="s">
        <v>4686</v>
      </c>
      <c r="H377" s="529">
        <v>187.5</v>
      </c>
      <c r="I377" s="526"/>
      <c r="J377" s="529" t="s">
        <v>4687</v>
      </c>
      <c r="K377" s="529" t="s">
        <v>4688</v>
      </c>
    </row>
    <row r="378" spans="1:11" s="192" customFormat="1" ht="30">
      <c r="A378" s="525">
        <v>370</v>
      </c>
      <c r="B378" s="525" t="s">
        <v>3238</v>
      </c>
      <c r="C378" s="525" t="s">
        <v>3239</v>
      </c>
      <c r="D378" s="526" t="s">
        <v>3245</v>
      </c>
      <c r="E378" s="526" t="s">
        <v>4681</v>
      </c>
      <c r="F378" s="539" t="s">
        <v>4110</v>
      </c>
      <c r="G378" s="526" t="s">
        <v>4689</v>
      </c>
      <c r="H378" s="529">
        <v>187.5</v>
      </c>
      <c r="I378" s="526"/>
      <c r="J378" s="529" t="s">
        <v>4690</v>
      </c>
      <c r="K378" s="529" t="s">
        <v>4691</v>
      </c>
    </row>
    <row r="379" spans="1:11" s="192" customFormat="1" ht="30">
      <c r="A379" s="525">
        <v>371</v>
      </c>
      <c r="B379" s="525" t="s">
        <v>3238</v>
      </c>
      <c r="C379" s="525" t="s">
        <v>3239</v>
      </c>
      <c r="D379" s="526" t="s">
        <v>3245</v>
      </c>
      <c r="E379" s="526" t="s">
        <v>4692</v>
      </c>
      <c r="F379" s="539" t="s">
        <v>3247</v>
      </c>
      <c r="G379" s="526" t="s">
        <v>4693</v>
      </c>
      <c r="H379" s="529">
        <v>187.5</v>
      </c>
      <c r="I379" s="526"/>
      <c r="J379" s="529" t="s">
        <v>4694</v>
      </c>
      <c r="K379" s="529" t="s">
        <v>4695</v>
      </c>
    </row>
    <row r="380" spans="1:11" s="192" customFormat="1" ht="30">
      <c r="A380" s="525">
        <v>372</v>
      </c>
      <c r="B380" s="525" t="s">
        <v>3238</v>
      </c>
      <c r="C380" s="525" t="s">
        <v>3239</v>
      </c>
      <c r="D380" s="526" t="s">
        <v>3338</v>
      </c>
      <c r="E380" s="526" t="s">
        <v>4696</v>
      </c>
      <c r="F380" s="539" t="s">
        <v>4174</v>
      </c>
      <c r="G380" s="526" t="s">
        <v>4697</v>
      </c>
      <c r="H380" s="529">
        <v>162.5</v>
      </c>
      <c r="I380" s="526"/>
      <c r="J380" s="529" t="s">
        <v>4698</v>
      </c>
      <c r="K380" s="529" t="s">
        <v>4699</v>
      </c>
    </row>
    <row r="381" spans="1:11" s="192" customFormat="1" ht="30">
      <c r="A381" s="525">
        <v>373</v>
      </c>
      <c r="B381" s="525" t="s">
        <v>3238</v>
      </c>
      <c r="C381" s="525" t="s">
        <v>3239</v>
      </c>
      <c r="D381" s="526" t="s">
        <v>3338</v>
      </c>
      <c r="E381" s="526" t="s">
        <v>4700</v>
      </c>
      <c r="F381" s="539" t="s">
        <v>3252</v>
      </c>
      <c r="G381" s="526" t="s">
        <v>4701</v>
      </c>
      <c r="H381" s="529">
        <v>187.5</v>
      </c>
      <c r="I381" s="526"/>
      <c r="J381" s="529" t="s">
        <v>4702</v>
      </c>
      <c r="K381" s="529" t="s">
        <v>4703</v>
      </c>
    </row>
    <row r="382" spans="1:11" s="192" customFormat="1" ht="30">
      <c r="A382" s="525">
        <v>374</v>
      </c>
      <c r="B382" s="525" t="s">
        <v>3238</v>
      </c>
      <c r="C382" s="525" t="s">
        <v>3239</v>
      </c>
      <c r="D382" s="526" t="s">
        <v>3338</v>
      </c>
      <c r="E382" s="526" t="s">
        <v>4704</v>
      </c>
      <c r="F382" s="539" t="s">
        <v>4137</v>
      </c>
      <c r="G382" s="526" t="s">
        <v>4705</v>
      </c>
      <c r="H382" s="529">
        <v>162.5</v>
      </c>
      <c r="I382" s="526"/>
      <c r="J382" s="529" t="s">
        <v>4706</v>
      </c>
      <c r="K382" s="529" t="s">
        <v>4707</v>
      </c>
    </row>
    <row r="383" spans="1:11" s="192" customFormat="1" ht="30">
      <c r="A383" s="525">
        <v>375</v>
      </c>
      <c r="B383" s="525" t="s">
        <v>3238</v>
      </c>
      <c r="C383" s="525" t="s">
        <v>3239</v>
      </c>
      <c r="D383" s="526" t="s">
        <v>4154</v>
      </c>
      <c r="E383" s="526" t="s">
        <v>4454</v>
      </c>
      <c r="F383" s="539" t="s">
        <v>3281</v>
      </c>
      <c r="G383" s="526" t="s">
        <v>4708</v>
      </c>
      <c r="H383" s="529">
        <v>162.5</v>
      </c>
      <c r="I383" s="526"/>
      <c r="J383" s="529" t="s">
        <v>4709</v>
      </c>
      <c r="K383" s="529" t="s">
        <v>4710</v>
      </c>
    </row>
    <row r="384" spans="1:11" s="192" customFormat="1" ht="30">
      <c r="A384" s="525">
        <v>376</v>
      </c>
      <c r="B384" s="525" t="s">
        <v>3238</v>
      </c>
      <c r="C384" s="525" t="s">
        <v>3239</v>
      </c>
      <c r="D384" s="526" t="s">
        <v>4522</v>
      </c>
      <c r="E384" s="526" t="s">
        <v>3257</v>
      </c>
      <c r="F384" s="539" t="s">
        <v>4105</v>
      </c>
      <c r="G384" s="526" t="s">
        <v>4711</v>
      </c>
      <c r="H384" s="529">
        <v>437</v>
      </c>
      <c r="I384" s="526"/>
      <c r="J384" s="529" t="s">
        <v>4712</v>
      </c>
      <c r="K384" s="529" t="s">
        <v>4713</v>
      </c>
    </row>
    <row r="385" spans="1:11" s="192" customFormat="1" ht="30">
      <c r="A385" s="525">
        <v>377</v>
      </c>
      <c r="B385" s="525" t="s">
        <v>3238</v>
      </c>
      <c r="C385" s="525" t="s">
        <v>3239</v>
      </c>
      <c r="D385" s="526" t="s">
        <v>4522</v>
      </c>
      <c r="E385" s="526" t="s">
        <v>3257</v>
      </c>
      <c r="F385" s="539" t="s">
        <v>4209</v>
      </c>
      <c r="G385" s="526" t="s">
        <v>4714</v>
      </c>
      <c r="H385" s="529">
        <v>437</v>
      </c>
      <c r="I385" s="526"/>
      <c r="J385" s="529" t="s">
        <v>4715</v>
      </c>
      <c r="K385" s="529" t="s">
        <v>4716</v>
      </c>
    </row>
    <row r="386" spans="1:11" s="192" customFormat="1" ht="30">
      <c r="A386" s="525">
        <v>378</v>
      </c>
      <c r="B386" s="525" t="s">
        <v>3238</v>
      </c>
      <c r="C386" s="525" t="s">
        <v>3239</v>
      </c>
      <c r="D386" s="526" t="s">
        <v>4522</v>
      </c>
      <c r="E386" s="526" t="s">
        <v>4717</v>
      </c>
      <c r="F386" s="539" t="s">
        <v>4181</v>
      </c>
      <c r="G386" s="526" t="s">
        <v>4718</v>
      </c>
      <c r="H386" s="529">
        <v>437</v>
      </c>
      <c r="I386" s="526"/>
      <c r="J386" s="529" t="s">
        <v>4719</v>
      </c>
      <c r="K386" s="529" t="s">
        <v>4720</v>
      </c>
    </row>
    <row r="387" spans="1:11" s="192" customFormat="1" ht="30">
      <c r="A387" s="525">
        <v>379</v>
      </c>
      <c r="B387" s="525" t="s">
        <v>3238</v>
      </c>
      <c r="C387" s="525" t="s">
        <v>3239</v>
      </c>
      <c r="D387" s="526" t="s">
        <v>4522</v>
      </c>
      <c r="E387" s="526" t="s">
        <v>3257</v>
      </c>
      <c r="F387" s="539" t="s">
        <v>4110</v>
      </c>
      <c r="G387" s="526" t="s">
        <v>4721</v>
      </c>
      <c r="H387" s="529">
        <v>437</v>
      </c>
      <c r="I387" s="526"/>
      <c r="J387" s="529" t="s">
        <v>4722</v>
      </c>
      <c r="K387" s="529" t="s">
        <v>4723</v>
      </c>
    </row>
    <row r="388" spans="1:11" s="192" customFormat="1" ht="30">
      <c r="A388" s="525">
        <v>380</v>
      </c>
      <c r="B388" s="525" t="s">
        <v>3238</v>
      </c>
      <c r="C388" s="525" t="s">
        <v>3239</v>
      </c>
      <c r="D388" s="526" t="s">
        <v>3245</v>
      </c>
      <c r="E388" s="526" t="s">
        <v>3246</v>
      </c>
      <c r="F388" s="539" t="s">
        <v>4110</v>
      </c>
      <c r="G388" s="526" t="s">
        <v>4724</v>
      </c>
      <c r="H388" s="529">
        <v>312.5</v>
      </c>
      <c r="I388" s="526"/>
      <c r="J388" s="529" t="s">
        <v>4725</v>
      </c>
      <c r="K388" s="529" t="s">
        <v>4726</v>
      </c>
    </row>
    <row r="389" spans="1:11" s="192" customFormat="1" ht="30">
      <c r="A389" s="525">
        <v>381</v>
      </c>
      <c r="B389" s="525" t="s">
        <v>3238</v>
      </c>
      <c r="C389" s="525" t="s">
        <v>3239</v>
      </c>
      <c r="D389" s="526" t="s">
        <v>4522</v>
      </c>
      <c r="E389" s="526" t="s">
        <v>4518</v>
      </c>
      <c r="F389" s="539" t="s">
        <v>3258</v>
      </c>
      <c r="G389" s="526" t="s">
        <v>4727</v>
      </c>
      <c r="H389" s="529">
        <v>437</v>
      </c>
      <c r="I389" s="526"/>
      <c r="J389" s="529" t="s">
        <v>4728</v>
      </c>
      <c r="K389" s="529" t="s">
        <v>4729</v>
      </c>
    </row>
    <row r="390" spans="1:11" s="192" customFormat="1" ht="30">
      <c r="A390" s="525">
        <v>382</v>
      </c>
      <c r="B390" s="525" t="s">
        <v>3238</v>
      </c>
      <c r="C390" s="525" t="s">
        <v>3239</v>
      </c>
      <c r="D390" s="526" t="s">
        <v>4730</v>
      </c>
      <c r="E390" s="526" t="s">
        <v>4164</v>
      </c>
      <c r="F390" s="539" t="s">
        <v>4181</v>
      </c>
      <c r="G390" s="526" t="s">
        <v>4731</v>
      </c>
      <c r="H390" s="529">
        <v>500</v>
      </c>
      <c r="I390" s="526"/>
      <c r="J390" s="529">
        <v>26001012856</v>
      </c>
      <c r="K390" s="529" t="s">
        <v>4732</v>
      </c>
    </row>
    <row r="391" spans="1:11" s="192" customFormat="1" ht="30">
      <c r="A391" s="525">
        <v>383</v>
      </c>
      <c r="B391" s="525" t="s">
        <v>3238</v>
      </c>
      <c r="C391" s="525" t="s">
        <v>3239</v>
      </c>
      <c r="D391" s="526" t="s">
        <v>4730</v>
      </c>
      <c r="E391" s="526" t="s">
        <v>4164</v>
      </c>
      <c r="F391" s="539" t="s">
        <v>3247</v>
      </c>
      <c r="G391" s="526" t="s">
        <v>4733</v>
      </c>
      <c r="H391" s="529">
        <v>500</v>
      </c>
      <c r="I391" s="526"/>
      <c r="J391" s="529" t="s">
        <v>4734</v>
      </c>
      <c r="K391" s="529" t="s">
        <v>4735</v>
      </c>
    </row>
    <row r="392" spans="1:11" s="192" customFormat="1" ht="15">
      <c r="A392" s="525">
        <v>384</v>
      </c>
      <c r="B392" s="525" t="s">
        <v>3238</v>
      </c>
      <c r="C392" s="525" t="s">
        <v>3239</v>
      </c>
      <c r="D392" s="526" t="s">
        <v>4154</v>
      </c>
      <c r="E392" s="526" t="s">
        <v>4170</v>
      </c>
      <c r="F392" s="539" t="s">
        <v>3252</v>
      </c>
      <c r="G392" s="526" t="s">
        <v>4736</v>
      </c>
      <c r="H392" s="529">
        <v>500</v>
      </c>
      <c r="I392" s="526"/>
      <c r="J392" s="529" t="s">
        <v>4737</v>
      </c>
      <c r="K392" s="529" t="s">
        <v>4738</v>
      </c>
    </row>
    <row r="393" spans="1:11" s="192" customFormat="1" ht="30">
      <c r="A393" s="525">
        <v>385</v>
      </c>
      <c r="B393" s="525" t="s">
        <v>3238</v>
      </c>
      <c r="C393" s="525" t="s">
        <v>3239</v>
      </c>
      <c r="D393" s="526" t="s">
        <v>4730</v>
      </c>
      <c r="E393" s="526" t="s">
        <v>4164</v>
      </c>
      <c r="F393" s="539" t="s">
        <v>4181</v>
      </c>
      <c r="G393" s="526" t="s">
        <v>4739</v>
      </c>
      <c r="H393" s="529">
        <v>500</v>
      </c>
      <c r="I393" s="526"/>
      <c r="J393" s="529" t="s">
        <v>4740</v>
      </c>
      <c r="K393" s="529" t="s">
        <v>4741</v>
      </c>
    </row>
    <row r="394" spans="1:11" s="192" customFormat="1" ht="30">
      <c r="A394" s="525">
        <v>386</v>
      </c>
      <c r="B394" s="525" t="s">
        <v>3238</v>
      </c>
      <c r="C394" s="525" t="s">
        <v>3239</v>
      </c>
      <c r="D394" s="526" t="s">
        <v>4730</v>
      </c>
      <c r="E394" s="526" t="s">
        <v>4164</v>
      </c>
      <c r="F394" s="539" t="s">
        <v>4181</v>
      </c>
      <c r="G394" s="526" t="s">
        <v>4742</v>
      </c>
      <c r="H394" s="529">
        <v>637.76</v>
      </c>
      <c r="I394" s="526"/>
      <c r="J394" s="529" t="s">
        <v>4743</v>
      </c>
      <c r="K394" s="529" t="s">
        <v>4744</v>
      </c>
    </row>
    <row r="395" spans="1:11" s="192" customFormat="1" ht="30">
      <c r="A395" s="525">
        <v>387</v>
      </c>
      <c r="B395" s="525" t="s">
        <v>3238</v>
      </c>
      <c r="C395" s="525" t="s">
        <v>3239</v>
      </c>
      <c r="D395" s="526" t="s">
        <v>4730</v>
      </c>
      <c r="E395" s="526" t="s">
        <v>4164</v>
      </c>
      <c r="F395" s="539" t="s">
        <v>4181</v>
      </c>
      <c r="G395" s="526" t="s">
        <v>4745</v>
      </c>
      <c r="H395" s="529">
        <v>500</v>
      </c>
      <c r="I395" s="526"/>
      <c r="J395" s="529" t="s">
        <v>4746</v>
      </c>
      <c r="K395" s="529" t="s">
        <v>4747</v>
      </c>
    </row>
    <row r="396" spans="1:11" s="192" customFormat="1" ht="30">
      <c r="A396" s="525">
        <v>388</v>
      </c>
      <c r="B396" s="525" t="s">
        <v>3238</v>
      </c>
      <c r="C396" s="525" t="s">
        <v>3239</v>
      </c>
      <c r="D396" s="526" t="s">
        <v>4730</v>
      </c>
      <c r="E396" s="526" t="s">
        <v>4164</v>
      </c>
      <c r="F396" s="539" t="s">
        <v>3252</v>
      </c>
      <c r="G396" s="526" t="s">
        <v>4748</v>
      </c>
      <c r="H396" s="529">
        <v>500</v>
      </c>
      <c r="I396" s="526"/>
      <c r="J396" s="529" t="s">
        <v>4749</v>
      </c>
      <c r="K396" s="529" t="s">
        <v>4750</v>
      </c>
    </row>
    <row r="397" spans="1:11" s="192" customFormat="1" ht="30">
      <c r="A397" s="525">
        <v>389</v>
      </c>
      <c r="B397" s="525" t="s">
        <v>3238</v>
      </c>
      <c r="C397" s="525" t="s">
        <v>3239</v>
      </c>
      <c r="D397" s="526" t="s">
        <v>4730</v>
      </c>
      <c r="E397" s="526" t="s">
        <v>4164</v>
      </c>
      <c r="F397" s="539" t="s">
        <v>4181</v>
      </c>
      <c r="G397" s="526" t="s">
        <v>4751</v>
      </c>
      <c r="H397" s="529">
        <v>500</v>
      </c>
      <c r="I397" s="526"/>
      <c r="J397" s="529">
        <v>26001031271</v>
      </c>
      <c r="K397" s="529" t="s">
        <v>4752</v>
      </c>
    </row>
    <row r="398" spans="1:11" s="192" customFormat="1" ht="30">
      <c r="A398" s="525">
        <v>390</v>
      </c>
      <c r="B398" s="525" t="s">
        <v>3238</v>
      </c>
      <c r="C398" s="525" t="s">
        <v>3239</v>
      </c>
      <c r="D398" s="526" t="s">
        <v>4730</v>
      </c>
      <c r="E398" s="526" t="s">
        <v>4164</v>
      </c>
      <c r="F398" s="539" t="s">
        <v>3258</v>
      </c>
      <c r="G398" s="526" t="s">
        <v>4753</v>
      </c>
      <c r="H398" s="529">
        <v>500</v>
      </c>
      <c r="I398" s="526"/>
      <c r="J398" s="529">
        <v>26001001268</v>
      </c>
      <c r="K398" s="529" t="s">
        <v>4754</v>
      </c>
    </row>
    <row r="399" spans="1:11" s="192" customFormat="1" ht="30">
      <c r="A399" s="525">
        <v>391</v>
      </c>
      <c r="B399" s="525" t="s">
        <v>3238</v>
      </c>
      <c r="C399" s="525" t="s">
        <v>3239</v>
      </c>
      <c r="D399" s="526" t="s">
        <v>4730</v>
      </c>
      <c r="E399" s="526" t="s">
        <v>4164</v>
      </c>
      <c r="F399" s="539" t="s">
        <v>4181</v>
      </c>
      <c r="G399" s="526" t="s">
        <v>4755</v>
      </c>
      <c r="H399" s="529">
        <v>500</v>
      </c>
      <c r="I399" s="526"/>
      <c r="J399" s="529">
        <v>26001001131</v>
      </c>
      <c r="K399" s="529" t="s">
        <v>4756</v>
      </c>
    </row>
    <row r="400" spans="1:11" s="192" customFormat="1" ht="30">
      <c r="A400" s="525">
        <v>392</v>
      </c>
      <c r="B400" s="525" t="s">
        <v>3238</v>
      </c>
      <c r="C400" s="525" t="s">
        <v>3239</v>
      </c>
      <c r="D400" s="526" t="s">
        <v>3338</v>
      </c>
      <c r="E400" s="526" t="s">
        <v>4631</v>
      </c>
      <c r="F400" s="539" t="s">
        <v>4129</v>
      </c>
      <c r="G400" s="526" t="s">
        <v>4757</v>
      </c>
      <c r="H400" s="529">
        <v>687.5</v>
      </c>
      <c r="I400" s="526"/>
      <c r="J400" s="529" t="s">
        <v>4758</v>
      </c>
      <c r="K400" s="529" t="s">
        <v>4759</v>
      </c>
    </row>
    <row r="401" spans="1:11" s="192" customFormat="1" ht="30">
      <c r="A401" s="525">
        <v>393</v>
      </c>
      <c r="B401" s="525" t="s">
        <v>3238</v>
      </c>
      <c r="C401" s="525" t="s">
        <v>3239</v>
      </c>
      <c r="D401" s="526" t="s">
        <v>4522</v>
      </c>
      <c r="E401" s="526" t="s">
        <v>3257</v>
      </c>
      <c r="F401" s="539" t="s">
        <v>3252</v>
      </c>
      <c r="G401" s="526" t="s">
        <v>4760</v>
      </c>
      <c r="H401" s="627">
        <v>4560</v>
      </c>
      <c r="I401" s="526"/>
      <c r="J401" s="627" t="s">
        <v>4761</v>
      </c>
      <c r="K401" s="627" t="s">
        <v>4762</v>
      </c>
    </row>
    <row r="402" spans="1:11" s="192" customFormat="1" ht="30">
      <c r="A402" s="525">
        <v>394</v>
      </c>
      <c r="B402" s="525" t="s">
        <v>3238</v>
      </c>
      <c r="C402" s="525" t="s">
        <v>3239</v>
      </c>
      <c r="D402" s="526" t="s">
        <v>4522</v>
      </c>
      <c r="E402" s="526" t="s">
        <v>3257</v>
      </c>
      <c r="F402" s="539" t="s">
        <v>3281</v>
      </c>
      <c r="G402" s="526" t="s">
        <v>4763</v>
      </c>
      <c r="H402" s="629"/>
      <c r="I402" s="526"/>
      <c r="J402" s="629"/>
      <c r="K402" s="629"/>
    </row>
    <row r="403" spans="1:11" s="192" customFormat="1" ht="30">
      <c r="A403" s="525">
        <v>395</v>
      </c>
      <c r="B403" s="525" t="s">
        <v>3238</v>
      </c>
      <c r="C403" s="525" t="s">
        <v>3239</v>
      </c>
      <c r="D403" s="526" t="s">
        <v>4522</v>
      </c>
      <c r="E403" s="526" t="s">
        <v>3257</v>
      </c>
      <c r="F403" s="539" t="s">
        <v>3247</v>
      </c>
      <c r="G403" s="526" t="s">
        <v>4764</v>
      </c>
      <c r="H403" s="629"/>
      <c r="I403" s="526"/>
      <c r="J403" s="629"/>
      <c r="K403" s="629"/>
    </row>
    <row r="404" spans="1:11" s="192" customFormat="1" ht="15">
      <c r="A404" s="525">
        <v>396</v>
      </c>
      <c r="B404" s="525" t="s">
        <v>3238</v>
      </c>
      <c r="C404" s="525" t="s">
        <v>3239</v>
      </c>
      <c r="D404" s="526" t="s">
        <v>4765</v>
      </c>
      <c r="E404" s="526" t="s">
        <v>4766</v>
      </c>
      <c r="F404" s="539" t="s">
        <v>3255</v>
      </c>
      <c r="G404" s="526" t="s">
        <v>4767</v>
      </c>
      <c r="H404" s="629"/>
      <c r="I404" s="526"/>
      <c r="J404" s="629"/>
      <c r="K404" s="629"/>
    </row>
    <row r="405" spans="1:11" s="192" customFormat="1" ht="15">
      <c r="A405" s="525">
        <v>397</v>
      </c>
      <c r="B405" s="525" t="s">
        <v>3238</v>
      </c>
      <c r="C405" s="525" t="s">
        <v>3239</v>
      </c>
      <c r="D405" s="526" t="s">
        <v>4765</v>
      </c>
      <c r="E405" s="526" t="s">
        <v>4766</v>
      </c>
      <c r="F405" s="539" t="s">
        <v>3267</v>
      </c>
      <c r="G405" s="526" t="s">
        <v>4768</v>
      </c>
      <c r="H405" s="629"/>
      <c r="I405" s="526"/>
      <c r="J405" s="629"/>
      <c r="K405" s="629"/>
    </row>
    <row r="406" spans="1:11" s="192" customFormat="1" ht="30">
      <c r="A406" s="525">
        <v>398</v>
      </c>
      <c r="B406" s="525" t="s">
        <v>3238</v>
      </c>
      <c r="C406" s="525" t="s">
        <v>3239</v>
      </c>
      <c r="D406" s="526" t="s">
        <v>4522</v>
      </c>
      <c r="E406" s="526" t="s">
        <v>4769</v>
      </c>
      <c r="F406" s="539" t="s">
        <v>4770</v>
      </c>
      <c r="G406" s="526" t="s">
        <v>4771</v>
      </c>
      <c r="H406" s="629"/>
      <c r="I406" s="526"/>
      <c r="J406" s="629"/>
      <c r="K406" s="629"/>
    </row>
    <row r="407" spans="1:11" s="192" customFormat="1" ht="30">
      <c r="A407" s="525">
        <v>399</v>
      </c>
      <c r="B407" s="525" t="s">
        <v>3238</v>
      </c>
      <c r="C407" s="525" t="s">
        <v>3239</v>
      </c>
      <c r="D407" s="526" t="s">
        <v>4522</v>
      </c>
      <c r="E407" s="526" t="s">
        <v>4772</v>
      </c>
      <c r="F407" s="539" t="s">
        <v>3252</v>
      </c>
      <c r="G407" s="526" t="s">
        <v>4773</v>
      </c>
      <c r="H407" s="629"/>
      <c r="I407" s="526"/>
      <c r="J407" s="629"/>
      <c r="K407" s="629"/>
    </row>
    <row r="408" spans="1:11" s="192" customFormat="1" ht="30">
      <c r="A408" s="525">
        <v>400</v>
      </c>
      <c r="B408" s="525" t="s">
        <v>3238</v>
      </c>
      <c r="C408" s="525" t="s">
        <v>3239</v>
      </c>
      <c r="D408" s="526" t="s">
        <v>4522</v>
      </c>
      <c r="E408" s="526" t="s">
        <v>4421</v>
      </c>
      <c r="F408" s="539" t="s">
        <v>3252</v>
      </c>
      <c r="G408" s="526" t="s">
        <v>4774</v>
      </c>
      <c r="H408" s="629"/>
      <c r="I408" s="526"/>
      <c r="J408" s="629"/>
      <c r="K408" s="629"/>
    </row>
    <row r="409" spans="1:11" s="192" customFormat="1" ht="30">
      <c r="A409" s="525">
        <v>401</v>
      </c>
      <c r="B409" s="525" t="s">
        <v>3238</v>
      </c>
      <c r="C409" s="525" t="s">
        <v>3239</v>
      </c>
      <c r="D409" s="526" t="s">
        <v>4522</v>
      </c>
      <c r="E409" s="526" t="s">
        <v>4772</v>
      </c>
      <c r="F409" s="539" t="s">
        <v>3247</v>
      </c>
      <c r="G409" s="526" t="s">
        <v>4775</v>
      </c>
      <c r="H409" s="629"/>
      <c r="I409" s="526"/>
      <c r="J409" s="629"/>
      <c r="K409" s="629"/>
    </row>
    <row r="410" spans="1:11" s="192" customFormat="1" ht="30">
      <c r="A410" s="525">
        <v>402</v>
      </c>
      <c r="B410" s="525" t="s">
        <v>3238</v>
      </c>
      <c r="C410" s="525" t="s">
        <v>3239</v>
      </c>
      <c r="D410" s="526" t="s">
        <v>4522</v>
      </c>
      <c r="E410" s="526" t="s">
        <v>3257</v>
      </c>
      <c r="F410" s="539" t="s">
        <v>3270</v>
      </c>
      <c r="G410" s="526" t="s">
        <v>4776</v>
      </c>
      <c r="H410" s="629"/>
      <c r="I410" s="526"/>
      <c r="J410" s="629"/>
      <c r="K410" s="629"/>
    </row>
    <row r="411" spans="1:11" s="192" customFormat="1" ht="30">
      <c r="A411" s="525">
        <v>403</v>
      </c>
      <c r="B411" s="525" t="s">
        <v>3238</v>
      </c>
      <c r="C411" s="525" t="s">
        <v>3239</v>
      </c>
      <c r="D411" s="526" t="s">
        <v>4522</v>
      </c>
      <c r="E411" s="526" t="s">
        <v>3257</v>
      </c>
      <c r="F411" s="539" t="s">
        <v>4777</v>
      </c>
      <c r="G411" s="526" t="s">
        <v>4778</v>
      </c>
      <c r="H411" s="629"/>
      <c r="I411" s="526"/>
      <c r="J411" s="629"/>
      <c r="K411" s="629"/>
    </row>
    <row r="412" spans="1:11" s="192" customFormat="1" ht="30">
      <c r="A412" s="525">
        <v>404</v>
      </c>
      <c r="B412" s="525" t="s">
        <v>3238</v>
      </c>
      <c r="C412" s="525" t="s">
        <v>3239</v>
      </c>
      <c r="D412" s="526" t="s">
        <v>4522</v>
      </c>
      <c r="E412" s="526" t="s">
        <v>3257</v>
      </c>
      <c r="F412" s="539" t="s">
        <v>4129</v>
      </c>
      <c r="G412" s="526" t="s">
        <v>4779</v>
      </c>
      <c r="H412" s="629"/>
      <c r="I412" s="526"/>
      <c r="J412" s="629"/>
      <c r="K412" s="629"/>
    </row>
    <row r="413" spans="1:11" s="192" customFormat="1" ht="30">
      <c r="A413" s="525">
        <v>405</v>
      </c>
      <c r="B413" s="525" t="s">
        <v>3238</v>
      </c>
      <c r="C413" s="525" t="s">
        <v>3239</v>
      </c>
      <c r="D413" s="526" t="s">
        <v>4522</v>
      </c>
      <c r="E413" s="526" t="s">
        <v>3257</v>
      </c>
      <c r="F413" s="539" t="s">
        <v>4209</v>
      </c>
      <c r="G413" s="526" t="s">
        <v>4780</v>
      </c>
      <c r="H413" s="629"/>
      <c r="I413" s="526"/>
      <c r="J413" s="629"/>
      <c r="K413" s="629"/>
    </row>
    <row r="414" spans="1:11" s="192" customFormat="1" ht="30">
      <c r="A414" s="525">
        <v>406</v>
      </c>
      <c r="B414" s="525" t="s">
        <v>3238</v>
      </c>
      <c r="C414" s="525" t="s">
        <v>3239</v>
      </c>
      <c r="D414" s="526" t="s">
        <v>4522</v>
      </c>
      <c r="E414" s="526" t="s">
        <v>3257</v>
      </c>
      <c r="F414" s="539" t="s">
        <v>4781</v>
      </c>
      <c r="G414" s="526" t="s">
        <v>4782</v>
      </c>
      <c r="H414" s="629"/>
      <c r="I414" s="526"/>
      <c r="J414" s="629"/>
      <c r="K414" s="629"/>
    </row>
    <row r="415" spans="1:11" s="192" customFormat="1" ht="15">
      <c r="A415" s="525">
        <v>407</v>
      </c>
      <c r="B415" s="525" t="s">
        <v>3238</v>
      </c>
      <c r="C415" s="525" t="s">
        <v>3239</v>
      </c>
      <c r="D415" s="526" t="s">
        <v>4765</v>
      </c>
      <c r="E415" s="526" t="s">
        <v>4766</v>
      </c>
      <c r="F415" s="539" t="s">
        <v>3252</v>
      </c>
      <c r="G415" s="526" t="s">
        <v>4783</v>
      </c>
      <c r="H415" s="629"/>
      <c r="I415" s="526"/>
      <c r="J415" s="629"/>
      <c r="K415" s="629"/>
    </row>
    <row r="416" spans="1:11" s="192" customFormat="1" ht="15">
      <c r="A416" s="525">
        <v>408</v>
      </c>
      <c r="B416" s="525" t="s">
        <v>3238</v>
      </c>
      <c r="C416" s="525" t="s">
        <v>3239</v>
      </c>
      <c r="D416" s="526" t="s">
        <v>4765</v>
      </c>
      <c r="E416" s="526" t="s">
        <v>4766</v>
      </c>
      <c r="F416" s="539" t="s">
        <v>3252</v>
      </c>
      <c r="G416" s="526" t="s">
        <v>4784</v>
      </c>
      <c r="H416" s="629"/>
      <c r="I416" s="526"/>
      <c r="J416" s="629"/>
      <c r="K416" s="629"/>
    </row>
    <row r="417" spans="1:11" s="192" customFormat="1" ht="30">
      <c r="A417" s="525">
        <v>409</v>
      </c>
      <c r="B417" s="525" t="s">
        <v>3238</v>
      </c>
      <c r="C417" s="525" t="s">
        <v>3239</v>
      </c>
      <c r="D417" s="526" t="s">
        <v>4522</v>
      </c>
      <c r="E417" s="526" t="s">
        <v>3257</v>
      </c>
      <c r="F417" s="539" t="s">
        <v>3252</v>
      </c>
      <c r="G417" s="526" t="s">
        <v>4785</v>
      </c>
      <c r="H417" s="629"/>
      <c r="I417" s="526"/>
      <c r="J417" s="629"/>
      <c r="K417" s="629"/>
    </row>
    <row r="418" spans="1:11" s="192" customFormat="1" ht="15">
      <c r="A418" s="525">
        <v>410</v>
      </c>
      <c r="B418" s="525" t="s">
        <v>3238</v>
      </c>
      <c r="C418" s="525" t="s">
        <v>3239</v>
      </c>
      <c r="D418" s="526" t="s">
        <v>4765</v>
      </c>
      <c r="E418" s="526" t="s">
        <v>4766</v>
      </c>
      <c r="F418" s="539" t="s">
        <v>4181</v>
      </c>
      <c r="G418" s="526" t="s">
        <v>4786</v>
      </c>
      <c r="H418" s="629"/>
      <c r="I418" s="526"/>
      <c r="J418" s="629"/>
      <c r="K418" s="629"/>
    </row>
    <row r="419" spans="1:11" s="192" customFormat="1" ht="30">
      <c r="A419" s="525">
        <v>411</v>
      </c>
      <c r="B419" s="525" t="s">
        <v>3238</v>
      </c>
      <c r="C419" s="525" t="s">
        <v>3239</v>
      </c>
      <c r="D419" s="526" t="s">
        <v>4522</v>
      </c>
      <c r="E419" s="526" t="s">
        <v>3257</v>
      </c>
      <c r="F419" s="539" t="s">
        <v>4129</v>
      </c>
      <c r="G419" s="526" t="s">
        <v>4787</v>
      </c>
      <c r="H419" s="629"/>
      <c r="I419" s="526"/>
      <c r="J419" s="629"/>
      <c r="K419" s="629"/>
    </row>
    <row r="420" spans="1:11" s="192" customFormat="1" ht="15">
      <c r="A420" s="525">
        <v>412</v>
      </c>
      <c r="B420" s="525" t="s">
        <v>3238</v>
      </c>
      <c r="C420" s="525" t="s">
        <v>3239</v>
      </c>
      <c r="D420" s="526" t="s">
        <v>4765</v>
      </c>
      <c r="E420" s="526" t="s">
        <v>4766</v>
      </c>
      <c r="F420" s="539" t="s">
        <v>4129</v>
      </c>
      <c r="G420" s="526" t="s">
        <v>4788</v>
      </c>
      <c r="H420" s="629"/>
      <c r="I420" s="526"/>
      <c r="J420" s="629"/>
      <c r="K420" s="629"/>
    </row>
    <row r="421" spans="1:11" s="192" customFormat="1" ht="15">
      <c r="A421" s="525">
        <v>413</v>
      </c>
      <c r="B421" s="525" t="s">
        <v>3238</v>
      </c>
      <c r="C421" s="525" t="s">
        <v>3239</v>
      </c>
      <c r="D421" s="526" t="s">
        <v>4765</v>
      </c>
      <c r="E421" s="526" t="s">
        <v>4766</v>
      </c>
      <c r="F421" s="539" t="s">
        <v>3252</v>
      </c>
      <c r="G421" s="526" t="s">
        <v>4789</v>
      </c>
      <c r="H421" s="629"/>
      <c r="I421" s="526"/>
      <c r="J421" s="629"/>
      <c r="K421" s="629"/>
    </row>
    <row r="422" spans="1:11" s="192" customFormat="1" ht="15">
      <c r="A422" s="525">
        <v>414</v>
      </c>
      <c r="B422" s="525" t="s">
        <v>3238</v>
      </c>
      <c r="C422" s="525" t="s">
        <v>3239</v>
      </c>
      <c r="D422" s="526" t="s">
        <v>4765</v>
      </c>
      <c r="E422" s="526" t="s">
        <v>4766</v>
      </c>
      <c r="F422" s="539" t="s">
        <v>4181</v>
      </c>
      <c r="G422" s="526" t="s">
        <v>4790</v>
      </c>
      <c r="H422" s="629"/>
      <c r="I422" s="526"/>
      <c r="J422" s="629"/>
      <c r="K422" s="629"/>
    </row>
    <row r="423" spans="1:11" s="192" customFormat="1" ht="15">
      <c r="A423" s="525">
        <v>415</v>
      </c>
      <c r="B423" s="525" t="s">
        <v>3238</v>
      </c>
      <c r="C423" s="525" t="s">
        <v>3239</v>
      </c>
      <c r="D423" s="526" t="s">
        <v>4765</v>
      </c>
      <c r="E423" s="526" t="s">
        <v>4766</v>
      </c>
      <c r="F423" s="539" t="s">
        <v>3270</v>
      </c>
      <c r="G423" s="526" t="s">
        <v>4791</v>
      </c>
      <c r="H423" s="629"/>
      <c r="I423" s="526"/>
      <c r="J423" s="629"/>
      <c r="K423" s="629"/>
    </row>
    <row r="424" spans="1:11" s="192" customFormat="1" ht="30">
      <c r="A424" s="525">
        <v>416</v>
      </c>
      <c r="B424" s="525" t="s">
        <v>3238</v>
      </c>
      <c r="C424" s="525" t="s">
        <v>3239</v>
      </c>
      <c r="D424" s="526" t="s">
        <v>4522</v>
      </c>
      <c r="E424" s="526" t="s">
        <v>3257</v>
      </c>
      <c r="F424" s="539" t="s">
        <v>3247</v>
      </c>
      <c r="G424" s="526" t="s">
        <v>4792</v>
      </c>
      <c r="H424" s="629"/>
      <c r="I424" s="526"/>
      <c r="J424" s="629"/>
      <c r="K424" s="629"/>
    </row>
    <row r="425" spans="1:11" s="192" customFormat="1" ht="30">
      <c r="A425" s="525">
        <v>417</v>
      </c>
      <c r="B425" s="525" t="s">
        <v>3238</v>
      </c>
      <c r="C425" s="525" t="s">
        <v>3239</v>
      </c>
      <c r="D425" s="526" t="s">
        <v>4522</v>
      </c>
      <c r="E425" s="526" t="s">
        <v>3257</v>
      </c>
      <c r="F425" s="539" t="s">
        <v>3247</v>
      </c>
      <c r="G425" s="526" t="s">
        <v>4793</v>
      </c>
      <c r="H425" s="629"/>
      <c r="I425" s="526"/>
      <c r="J425" s="629"/>
      <c r="K425" s="629"/>
    </row>
    <row r="426" spans="1:11" s="192" customFormat="1" ht="30">
      <c r="A426" s="525">
        <v>418</v>
      </c>
      <c r="B426" s="525" t="s">
        <v>3238</v>
      </c>
      <c r="C426" s="525" t="s">
        <v>3239</v>
      </c>
      <c r="D426" s="526" t="s">
        <v>4522</v>
      </c>
      <c r="E426" s="526" t="s">
        <v>3257</v>
      </c>
      <c r="F426" s="539" t="s">
        <v>4129</v>
      </c>
      <c r="G426" s="526" t="s">
        <v>4794</v>
      </c>
      <c r="H426" s="629"/>
      <c r="I426" s="526"/>
      <c r="J426" s="629"/>
      <c r="K426" s="629"/>
    </row>
    <row r="427" spans="1:11" s="192" customFormat="1" ht="30">
      <c r="A427" s="525">
        <v>419</v>
      </c>
      <c r="B427" s="525" t="s">
        <v>3238</v>
      </c>
      <c r="C427" s="525" t="s">
        <v>3239</v>
      </c>
      <c r="D427" s="526" t="s">
        <v>4522</v>
      </c>
      <c r="E427" s="526" t="s">
        <v>3257</v>
      </c>
      <c r="F427" s="539">
        <v>1993</v>
      </c>
      <c r="G427" s="526" t="s">
        <v>4795</v>
      </c>
      <c r="H427" s="629"/>
      <c r="I427" s="526"/>
      <c r="J427" s="629"/>
      <c r="K427" s="629"/>
    </row>
    <row r="428" spans="1:11" s="192" customFormat="1" ht="30">
      <c r="A428" s="525">
        <v>420</v>
      </c>
      <c r="B428" s="525" t="s">
        <v>3238</v>
      </c>
      <c r="C428" s="525" t="s">
        <v>3239</v>
      </c>
      <c r="D428" s="526" t="s">
        <v>4522</v>
      </c>
      <c r="E428" s="526" t="s">
        <v>3257</v>
      </c>
      <c r="F428" s="539">
        <v>1998</v>
      </c>
      <c r="G428" s="526" t="s">
        <v>4796</v>
      </c>
      <c r="H428" s="629"/>
      <c r="I428" s="526"/>
      <c r="J428" s="629"/>
      <c r="K428" s="629"/>
    </row>
    <row r="429" spans="1:11" s="192" customFormat="1" ht="15">
      <c r="A429" s="525">
        <v>421</v>
      </c>
      <c r="B429" s="525" t="s">
        <v>3238</v>
      </c>
      <c r="C429" s="525" t="s">
        <v>3239</v>
      </c>
      <c r="D429" s="526" t="s">
        <v>4765</v>
      </c>
      <c r="E429" s="526" t="s">
        <v>4766</v>
      </c>
      <c r="F429" s="539">
        <v>1999</v>
      </c>
      <c r="G429" s="526" t="s">
        <v>4797</v>
      </c>
      <c r="H429" s="629"/>
      <c r="I429" s="526"/>
      <c r="J429" s="629"/>
      <c r="K429" s="629"/>
    </row>
    <row r="430" spans="1:11" s="192" customFormat="1" ht="30">
      <c r="A430" s="525">
        <v>422</v>
      </c>
      <c r="B430" s="525" t="s">
        <v>3238</v>
      </c>
      <c r="C430" s="525" t="s">
        <v>3239</v>
      </c>
      <c r="D430" s="526" t="s">
        <v>4522</v>
      </c>
      <c r="E430" s="526" t="s">
        <v>3257</v>
      </c>
      <c r="F430" s="539">
        <v>1999</v>
      </c>
      <c r="G430" s="526" t="s">
        <v>4798</v>
      </c>
      <c r="H430" s="629"/>
      <c r="I430" s="526"/>
      <c r="J430" s="629"/>
      <c r="K430" s="629"/>
    </row>
    <row r="431" spans="1:11" s="192" customFormat="1" ht="30">
      <c r="A431" s="525">
        <v>423</v>
      </c>
      <c r="B431" s="525" t="s">
        <v>3238</v>
      </c>
      <c r="C431" s="525" t="s">
        <v>3239</v>
      </c>
      <c r="D431" s="526" t="s">
        <v>4522</v>
      </c>
      <c r="E431" s="526" t="s">
        <v>3257</v>
      </c>
      <c r="F431" s="539">
        <v>2003</v>
      </c>
      <c r="G431" s="526" t="s">
        <v>4799</v>
      </c>
      <c r="H431" s="629"/>
      <c r="I431" s="526"/>
      <c r="J431" s="629"/>
      <c r="K431" s="629"/>
    </row>
    <row r="432" spans="1:11" s="192" customFormat="1" ht="30">
      <c r="A432" s="525">
        <v>424</v>
      </c>
      <c r="B432" s="525" t="s">
        <v>3238</v>
      </c>
      <c r="C432" s="525" t="s">
        <v>3239</v>
      </c>
      <c r="D432" s="526" t="s">
        <v>4522</v>
      </c>
      <c r="E432" s="526" t="s">
        <v>3257</v>
      </c>
      <c r="F432" s="539">
        <v>2000</v>
      </c>
      <c r="G432" s="526" t="s">
        <v>4800</v>
      </c>
      <c r="H432" s="629"/>
      <c r="I432" s="526"/>
      <c r="J432" s="629"/>
      <c r="K432" s="629"/>
    </row>
    <row r="433" spans="1:11" s="192" customFormat="1" ht="30">
      <c r="A433" s="525">
        <v>425</v>
      </c>
      <c r="B433" s="525" t="s">
        <v>3238</v>
      </c>
      <c r="C433" s="525" t="s">
        <v>3239</v>
      </c>
      <c r="D433" s="526" t="s">
        <v>4522</v>
      </c>
      <c r="E433" s="526" t="s">
        <v>3257</v>
      </c>
      <c r="F433" s="539">
        <v>2005</v>
      </c>
      <c r="G433" s="526" t="s">
        <v>4801</v>
      </c>
      <c r="H433" s="629"/>
      <c r="I433" s="526"/>
      <c r="J433" s="629"/>
      <c r="K433" s="629"/>
    </row>
    <row r="434" spans="1:11" s="192" customFormat="1" ht="15">
      <c r="A434" s="525">
        <v>426</v>
      </c>
      <c r="B434" s="525" t="s">
        <v>3238</v>
      </c>
      <c r="C434" s="525" t="s">
        <v>3239</v>
      </c>
      <c r="D434" s="526" t="s">
        <v>4765</v>
      </c>
      <c r="E434" s="526" t="s">
        <v>4766</v>
      </c>
      <c r="F434" s="539">
        <v>1996</v>
      </c>
      <c r="G434" s="526" t="s">
        <v>4802</v>
      </c>
      <c r="H434" s="629"/>
      <c r="I434" s="526"/>
      <c r="J434" s="629"/>
      <c r="K434" s="629"/>
    </row>
    <row r="435" spans="1:11" s="192" customFormat="1" ht="15">
      <c r="A435" s="525">
        <v>427</v>
      </c>
      <c r="B435" s="525" t="s">
        <v>3238</v>
      </c>
      <c r="C435" s="525" t="s">
        <v>3239</v>
      </c>
      <c r="D435" s="526" t="s">
        <v>4765</v>
      </c>
      <c r="E435" s="526" t="s">
        <v>4766</v>
      </c>
      <c r="F435" s="539">
        <v>1995</v>
      </c>
      <c r="G435" s="526" t="s">
        <v>4803</v>
      </c>
      <c r="H435" s="629"/>
      <c r="I435" s="526"/>
      <c r="J435" s="629"/>
      <c r="K435" s="629"/>
    </row>
    <row r="436" spans="1:11" s="192" customFormat="1" ht="30">
      <c r="A436" s="525">
        <v>428</v>
      </c>
      <c r="B436" s="525" t="s">
        <v>3238</v>
      </c>
      <c r="C436" s="525" t="s">
        <v>3239</v>
      </c>
      <c r="D436" s="526" t="s">
        <v>4522</v>
      </c>
      <c r="E436" s="526" t="s">
        <v>3257</v>
      </c>
      <c r="F436" s="539">
        <v>1990</v>
      </c>
      <c r="G436" s="526" t="s">
        <v>4804</v>
      </c>
      <c r="H436" s="629"/>
      <c r="I436" s="526"/>
      <c r="J436" s="629"/>
      <c r="K436" s="629"/>
    </row>
    <row r="437" spans="1:11" s="192" customFormat="1" ht="15">
      <c r="A437" s="525">
        <v>429</v>
      </c>
      <c r="B437" s="525" t="s">
        <v>3238</v>
      </c>
      <c r="C437" s="525" t="s">
        <v>3239</v>
      </c>
      <c r="D437" s="526" t="s">
        <v>4765</v>
      </c>
      <c r="E437" s="526" t="s">
        <v>4766</v>
      </c>
      <c r="F437" s="539">
        <v>1995</v>
      </c>
      <c r="G437" s="526" t="s">
        <v>4805</v>
      </c>
      <c r="H437" s="629"/>
      <c r="I437" s="526"/>
      <c r="J437" s="629"/>
      <c r="K437" s="629"/>
    </row>
    <row r="438" spans="1:11" s="192" customFormat="1" ht="30">
      <c r="A438" s="525">
        <v>430</v>
      </c>
      <c r="B438" s="525" t="s">
        <v>3238</v>
      </c>
      <c r="C438" s="525" t="s">
        <v>3239</v>
      </c>
      <c r="D438" s="526" t="s">
        <v>4522</v>
      </c>
      <c r="E438" s="526" t="s">
        <v>3257</v>
      </c>
      <c r="F438" s="539">
        <v>1996</v>
      </c>
      <c r="G438" s="526" t="s">
        <v>4806</v>
      </c>
      <c r="H438" s="628"/>
      <c r="I438" s="526"/>
      <c r="J438" s="628"/>
      <c r="K438" s="628"/>
    </row>
    <row r="439" spans="1:11" s="192" customFormat="1" ht="30">
      <c r="A439" s="525">
        <v>431</v>
      </c>
      <c r="B439" s="525" t="s">
        <v>3238</v>
      </c>
      <c r="C439" s="525" t="s">
        <v>3239</v>
      </c>
      <c r="D439" s="526" t="s">
        <v>4159</v>
      </c>
      <c r="E439" s="526" t="s">
        <v>4807</v>
      </c>
      <c r="F439" s="539" t="s">
        <v>4174</v>
      </c>
      <c r="G439" s="526" t="s">
        <v>4808</v>
      </c>
      <c r="H439" s="529">
        <v>500</v>
      </c>
      <c r="I439" s="526"/>
      <c r="J439" s="529" t="s">
        <v>4809</v>
      </c>
      <c r="K439" s="529" t="s">
        <v>4810</v>
      </c>
    </row>
    <row r="440" spans="1:11" s="192" customFormat="1" ht="30">
      <c r="A440" s="525">
        <v>432</v>
      </c>
      <c r="B440" s="525" t="s">
        <v>3238</v>
      </c>
      <c r="C440" s="525" t="s">
        <v>3239</v>
      </c>
      <c r="D440" s="526" t="s">
        <v>4159</v>
      </c>
      <c r="E440" s="526" t="s">
        <v>4811</v>
      </c>
      <c r="F440" s="539" t="s">
        <v>4129</v>
      </c>
      <c r="G440" s="526" t="s">
        <v>4812</v>
      </c>
      <c r="H440" s="529">
        <v>500</v>
      </c>
      <c r="I440" s="526"/>
      <c r="J440" s="529" t="s">
        <v>4813</v>
      </c>
      <c r="K440" s="529" t="s">
        <v>4814</v>
      </c>
    </row>
    <row r="441" spans="1:11" s="192" customFormat="1" ht="30">
      <c r="A441" s="525">
        <v>433</v>
      </c>
      <c r="B441" s="525" t="s">
        <v>3238</v>
      </c>
      <c r="C441" s="525" t="s">
        <v>3239</v>
      </c>
      <c r="D441" s="526" t="s">
        <v>4154</v>
      </c>
      <c r="E441" s="526" t="s">
        <v>4815</v>
      </c>
      <c r="F441" s="539" t="s">
        <v>4181</v>
      </c>
      <c r="G441" s="526" t="s">
        <v>4816</v>
      </c>
      <c r="H441" s="529">
        <v>500</v>
      </c>
      <c r="I441" s="526"/>
      <c r="J441" s="529" t="s">
        <v>4817</v>
      </c>
      <c r="K441" s="529" t="s">
        <v>4818</v>
      </c>
    </row>
    <row r="442" spans="1:11" s="192" customFormat="1" ht="30">
      <c r="A442" s="525">
        <v>434</v>
      </c>
      <c r="B442" s="525" t="s">
        <v>3238</v>
      </c>
      <c r="C442" s="525" t="s">
        <v>3239</v>
      </c>
      <c r="D442" s="526" t="s">
        <v>4159</v>
      </c>
      <c r="E442" s="526" t="s">
        <v>4819</v>
      </c>
      <c r="F442" s="539" t="s">
        <v>4101</v>
      </c>
      <c r="G442" s="526" t="s">
        <v>4820</v>
      </c>
      <c r="H442" s="529">
        <v>500</v>
      </c>
      <c r="I442" s="526"/>
      <c r="J442" s="529" t="s">
        <v>4821</v>
      </c>
      <c r="K442" s="529" t="s">
        <v>4822</v>
      </c>
    </row>
    <row r="443" spans="1:11" s="192" customFormat="1" ht="30">
      <c r="A443" s="525">
        <v>435</v>
      </c>
      <c r="B443" s="525" t="s">
        <v>3238</v>
      </c>
      <c r="C443" s="525" t="s">
        <v>3239</v>
      </c>
      <c r="D443" s="526" t="s">
        <v>4159</v>
      </c>
      <c r="E443" s="526" t="s">
        <v>4819</v>
      </c>
      <c r="F443" s="539" t="s">
        <v>4209</v>
      </c>
      <c r="G443" s="526" t="s">
        <v>4823</v>
      </c>
      <c r="H443" s="529">
        <v>500</v>
      </c>
      <c r="I443" s="526"/>
      <c r="J443" s="529" t="s">
        <v>4824</v>
      </c>
      <c r="K443" s="529" t="s">
        <v>4825</v>
      </c>
    </row>
    <row r="444" spans="1:11" s="192" customFormat="1" ht="15">
      <c r="A444" s="525">
        <v>436</v>
      </c>
      <c r="B444" s="525" t="s">
        <v>3238</v>
      </c>
      <c r="C444" s="525" t="s">
        <v>3239</v>
      </c>
      <c r="D444" s="526" t="s">
        <v>4826</v>
      </c>
      <c r="E444" s="526" t="s">
        <v>4827</v>
      </c>
      <c r="F444" s="539" t="s">
        <v>4219</v>
      </c>
      <c r="G444" s="526" t="s">
        <v>4828</v>
      </c>
      <c r="H444" s="529">
        <v>1000</v>
      </c>
      <c r="I444" s="526"/>
      <c r="J444" s="529">
        <v>30001001789</v>
      </c>
      <c r="K444" s="529" t="s">
        <v>4829</v>
      </c>
    </row>
    <row r="445" spans="1:11" s="192" customFormat="1" ht="30">
      <c r="A445" s="525">
        <v>437</v>
      </c>
      <c r="B445" s="525" t="s">
        <v>3238</v>
      </c>
      <c r="C445" s="525" t="s">
        <v>3239</v>
      </c>
      <c r="D445" s="526" t="s">
        <v>4826</v>
      </c>
      <c r="E445" s="526" t="s">
        <v>4164</v>
      </c>
      <c r="F445" s="539" t="s">
        <v>3258</v>
      </c>
      <c r="G445" s="526" t="s">
        <v>4830</v>
      </c>
      <c r="H445" s="529">
        <v>1000</v>
      </c>
      <c r="I445" s="526"/>
      <c r="J445" s="529">
        <v>30001002759</v>
      </c>
      <c r="K445" s="529" t="s">
        <v>4831</v>
      </c>
    </row>
    <row r="446" spans="1:11" s="192" customFormat="1" ht="30">
      <c r="A446" s="525">
        <v>438</v>
      </c>
      <c r="B446" s="525" t="s">
        <v>3238</v>
      </c>
      <c r="C446" s="525" t="s">
        <v>3239</v>
      </c>
      <c r="D446" s="526" t="s">
        <v>4826</v>
      </c>
      <c r="E446" s="526" t="s">
        <v>4832</v>
      </c>
      <c r="F446" s="539" t="s">
        <v>4181</v>
      </c>
      <c r="G446" s="526" t="s">
        <v>4833</v>
      </c>
      <c r="H446" s="529">
        <v>1000</v>
      </c>
      <c r="I446" s="526"/>
      <c r="J446" s="529">
        <v>30001002357</v>
      </c>
      <c r="K446" s="529" t="s">
        <v>4834</v>
      </c>
    </row>
    <row r="447" spans="1:11" s="192" customFormat="1" ht="15">
      <c r="A447" s="525">
        <v>439</v>
      </c>
      <c r="B447" s="525" t="s">
        <v>3238</v>
      </c>
      <c r="C447" s="525" t="s">
        <v>3239</v>
      </c>
      <c r="D447" s="526" t="s">
        <v>4232</v>
      </c>
      <c r="E447" s="526" t="s">
        <v>4170</v>
      </c>
      <c r="F447" s="539" t="s">
        <v>3270</v>
      </c>
      <c r="G447" s="526" t="s">
        <v>4835</v>
      </c>
      <c r="H447" s="529">
        <v>500</v>
      </c>
      <c r="I447" s="526"/>
      <c r="J447" s="529" t="s">
        <v>4836</v>
      </c>
      <c r="K447" s="529" t="s">
        <v>4837</v>
      </c>
    </row>
    <row r="448" spans="1:11" s="192" customFormat="1" ht="30">
      <c r="A448" s="525">
        <v>440</v>
      </c>
      <c r="B448" s="525" t="s">
        <v>3238</v>
      </c>
      <c r="C448" s="525" t="s">
        <v>4340</v>
      </c>
      <c r="D448" s="526" t="s">
        <v>4232</v>
      </c>
      <c r="E448" s="526" t="s">
        <v>4170</v>
      </c>
      <c r="F448" s="539" t="s">
        <v>4174</v>
      </c>
      <c r="G448" s="526" t="s">
        <v>4838</v>
      </c>
      <c r="H448" s="529">
        <v>500</v>
      </c>
      <c r="I448" s="526"/>
      <c r="J448" s="529" t="s">
        <v>4839</v>
      </c>
      <c r="K448" s="529" t="s">
        <v>4840</v>
      </c>
    </row>
    <row r="449" spans="1:11" s="192" customFormat="1" ht="30">
      <c r="A449" s="525">
        <v>441</v>
      </c>
      <c r="B449" s="525" t="s">
        <v>3238</v>
      </c>
      <c r="C449" s="525" t="s">
        <v>3239</v>
      </c>
      <c r="D449" s="526" t="s">
        <v>4232</v>
      </c>
      <c r="E449" s="526" t="s">
        <v>4170</v>
      </c>
      <c r="F449" s="539" t="s">
        <v>4181</v>
      </c>
      <c r="G449" s="526" t="s">
        <v>4841</v>
      </c>
      <c r="H449" s="529">
        <v>500</v>
      </c>
      <c r="I449" s="526"/>
      <c r="J449" s="529" t="s">
        <v>4842</v>
      </c>
      <c r="K449" s="529" t="s">
        <v>4843</v>
      </c>
    </row>
    <row r="450" spans="1:11" s="192" customFormat="1" ht="15">
      <c r="A450" s="525">
        <v>442</v>
      </c>
      <c r="B450" s="525" t="s">
        <v>3238</v>
      </c>
      <c r="C450" s="525" t="s">
        <v>3239</v>
      </c>
      <c r="D450" s="526" t="s">
        <v>4844</v>
      </c>
      <c r="E450" s="526" t="s">
        <v>4164</v>
      </c>
      <c r="F450" s="539" t="s">
        <v>4181</v>
      </c>
      <c r="G450" s="526" t="s">
        <v>4845</v>
      </c>
      <c r="H450" s="529">
        <v>500</v>
      </c>
      <c r="I450" s="526"/>
      <c r="J450" s="529" t="s">
        <v>4846</v>
      </c>
      <c r="K450" s="529" t="s">
        <v>4847</v>
      </c>
    </row>
    <row r="451" spans="1:11" s="192" customFormat="1" ht="15">
      <c r="A451" s="525">
        <v>443</v>
      </c>
      <c r="B451" s="525" t="s">
        <v>3238</v>
      </c>
      <c r="C451" s="525" t="s">
        <v>3239</v>
      </c>
      <c r="D451" s="526" t="s">
        <v>4844</v>
      </c>
      <c r="E451" s="526" t="s">
        <v>4164</v>
      </c>
      <c r="F451" s="539" t="s">
        <v>4114</v>
      </c>
      <c r="G451" s="526" t="s">
        <v>4848</v>
      </c>
      <c r="H451" s="529">
        <v>500</v>
      </c>
      <c r="I451" s="526"/>
      <c r="J451" s="529" t="s">
        <v>4849</v>
      </c>
      <c r="K451" s="529" t="s">
        <v>4850</v>
      </c>
    </row>
    <row r="452" spans="1:11" s="192" customFormat="1" ht="15">
      <c r="A452" s="525">
        <v>444</v>
      </c>
      <c r="B452" s="525" t="s">
        <v>3238</v>
      </c>
      <c r="C452" s="525" t="s">
        <v>4340</v>
      </c>
      <c r="D452" s="526" t="s">
        <v>4154</v>
      </c>
      <c r="E452" s="526" t="s">
        <v>4170</v>
      </c>
      <c r="F452" s="539" t="s">
        <v>3264</v>
      </c>
      <c r="G452" s="526" t="s">
        <v>4851</v>
      </c>
      <c r="H452" s="529">
        <v>500</v>
      </c>
      <c r="I452" s="526"/>
      <c r="J452" s="529" t="s">
        <v>4852</v>
      </c>
      <c r="K452" s="529" t="s">
        <v>4853</v>
      </c>
    </row>
    <row r="453" spans="1:11" s="192" customFormat="1" ht="15">
      <c r="A453" s="525">
        <v>445</v>
      </c>
      <c r="B453" s="525" t="s">
        <v>3238</v>
      </c>
      <c r="C453" s="525" t="s">
        <v>3239</v>
      </c>
      <c r="D453" s="526" t="s">
        <v>4232</v>
      </c>
      <c r="E453" s="526" t="s">
        <v>4170</v>
      </c>
      <c r="F453" s="539" t="s">
        <v>4137</v>
      </c>
      <c r="G453" s="526" t="s">
        <v>4854</v>
      </c>
      <c r="H453" s="529">
        <v>500</v>
      </c>
      <c r="I453" s="526"/>
      <c r="J453" s="529" t="s">
        <v>4855</v>
      </c>
      <c r="K453" s="529" t="s">
        <v>4856</v>
      </c>
    </row>
    <row r="454" spans="1:11" s="192" customFormat="1" ht="15">
      <c r="A454" s="525">
        <v>446</v>
      </c>
      <c r="B454" s="525" t="s">
        <v>3238</v>
      </c>
      <c r="C454" s="525" t="s">
        <v>3239</v>
      </c>
      <c r="D454" s="526" t="s">
        <v>4232</v>
      </c>
      <c r="E454" s="526" t="s">
        <v>4170</v>
      </c>
      <c r="F454" s="539" t="s">
        <v>4110</v>
      </c>
      <c r="G454" s="526" t="s">
        <v>4857</v>
      </c>
      <c r="H454" s="529">
        <v>500</v>
      </c>
      <c r="I454" s="526"/>
      <c r="J454" s="529" t="s">
        <v>4858</v>
      </c>
      <c r="K454" s="529" t="s">
        <v>4859</v>
      </c>
    </row>
    <row r="455" spans="1:11" s="192" customFormat="1" ht="15">
      <c r="A455" s="525">
        <v>447</v>
      </c>
      <c r="B455" s="525" t="s">
        <v>3238</v>
      </c>
      <c r="C455" s="525" t="s">
        <v>4340</v>
      </c>
      <c r="D455" s="526" t="s">
        <v>4154</v>
      </c>
      <c r="E455" s="526" t="s">
        <v>4170</v>
      </c>
      <c r="F455" s="539" t="s">
        <v>4209</v>
      </c>
      <c r="G455" s="526" t="s">
        <v>4860</v>
      </c>
      <c r="H455" s="529">
        <v>500</v>
      </c>
      <c r="I455" s="526"/>
      <c r="J455" s="529" t="s">
        <v>4861</v>
      </c>
      <c r="K455" s="529" t="s">
        <v>4862</v>
      </c>
    </row>
    <row r="456" spans="1:11" s="192" customFormat="1" ht="15">
      <c r="A456" s="525">
        <v>448</v>
      </c>
      <c r="B456" s="525" t="s">
        <v>3238</v>
      </c>
      <c r="C456" s="525" t="s">
        <v>4340</v>
      </c>
      <c r="D456" s="526" t="s">
        <v>4154</v>
      </c>
      <c r="E456" s="526" t="s">
        <v>4170</v>
      </c>
      <c r="F456" s="539" t="s">
        <v>4110</v>
      </c>
      <c r="G456" s="526" t="s">
        <v>4863</v>
      </c>
      <c r="H456" s="529">
        <v>500</v>
      </c>
      <c r="I456" s="526"/>
      <c r="J456" s="529" t="s">
        <v>4864</v>
      </c>
      <c r="K456" s="529" t="s">
        <v>4865</v>
      </c>
    </row>
    <row r="457" spans="1:11" s="192" customFormat="1" ht="15">
      <c r="A457" s="525">
        <v>449</v>
      </c>
      <c r="B457" s="525" t="s">
        <v>3238</v>
      </c>
      <c r="C457" s="525" t="s">
        <v>4340</v>
      </c>
      <c r="D457" s="526" t="s">
        <v>4866</v>
      </c>
      <c r="E457" s="526" t="s">
        <v>4867</v>
      </c>
      <c r="F457" s="539" t="s">
        <v>4129</v>
      </c>
      <c r="G457" s="526" t="s">
        <v>4868</v>
      </c>
      <c r="H457" s="529">
        <v>1500</v>
      </c>
      <c r="I457" s="526"/>
      <c r="J457" s="529" t="s">
        <v>4869</v>
      </c>
      <c r="K457" s="529" t="s">
        <v>4870</v>
      </c>
    </row>
    <row r="458" spans="1:11" s="192" customFormat="1" ht="30">
      <c r="A458" s="525">
        <v>450</v>
      </c>
      <c r="B458" s="525" t="s">
        <v>3238</v>
      </c>
      <c r="C458" s="525" t="s">
        <v>4340</v>
      </c>
      <c r="D458" s="526" t="s">
        <v>4154</v>
      </c>
      <c r="E458" s="526" t="s">
        <v>4871</v>
      </c>
      <c r="F458" s="539" t="s">
        <v>4181</v>
      </c>
      <c r="G458" s="526" t="s">
        <v>4872</v>
      </c>
      <c r="H458" s="529">
        <v>500</v>
      </c>
      <c r="I458" s="526"/>
      <c r="J458" s="529" t="s">
        <v>4873</v>
      </c>
      <c r="K458" s="529" t="s">
        <v>4874</v>
      </c>
    </row>
    <row r="459" spans="1:11" s="192" customFormat="1" ht="30">
      <c r="A459" s="525">
        <v>451</v>
      </c>
      <c r="B459" s="525" t="s">
        <v>3238</v>
      </c>
      <c r="C459" s="525" t="s">
        <v>4340</v>
      </c>
      <c r="D459" s="526" t="s">
        <v>4154</v>
      </c>
      <c r="E459" s="526" t="s">
        <v>4471</v>
      </c>
      <c r="F459" s="539" t="s">
        <v>4181</v>
      </c>
      <c r="G459" s="526" t="s">
        <v>4875</v>
      </c>
      <c r="H459" s="529">
        <v>500</v>
      </c>
      <c r="I459" s="526"/>
      <c r="J459" s="529">
        <v>33001006855</v>
      </c>
      <c r="K459" s="529" t="s">
        <v>4876</v>
      </c>
    </row>
    <row r="460" spans="1:11" s="192" customFormat="1" ht="30">
      <c r="A460" s="525">
        <v>452</v>
      </c>
      <c r="B460" s="525" t="s">
        <v>3238</v>
      </c>
      <c r="C460" s="525" t="s">
        <v>4340</v>
      </c>
      <c r="D460" s="526" t="s">
        <v>3338</v>
      </c>
      <c r="E460" s="526" t="s">
        <v>4696</v>
      </c>
      <c r="F460" s="539" t="s">
        <v>4137</v>
      </c>
      <c r="G460" s="526" t="s">
        <v>4877</v>
      </c>
      <c r="H460" s="529">
        <v>500</v>
      </c>
      <c r="I460" s="526"/>
      <c r="J460" s="529">
        <v>33001065132</v>
      </c>
      <c r="K460" s="529" t="s">
        <v>4878</v>
      </c>
    </row>
    <row r="461" spans="1:11" s="192" customFormat="1" ht="30">
      <c r="A461" s="525">
        <v>453</v>
      </c>
      <c r="B461" s="525" t="s">
        <v>3238</v>
      </c>
      <c r="C461" s="525" t="s">
        <v>3239</v>
      </c>
      <c r="D461" s="526" t="s">
        <v>3338</v>
      </c>
      <c r="E461" s="526" t="s">
        <v>4696</v>
      </c>
      <c r="F461" s="539" t="s">
        <v>4105</v>
      </c>
      <c r="G461" s="526" t="s">
        <v>4879</v>
      </c>
      <c r="H461" s="529">
        <v>500</v>
      </c>
      <c r="I461" s="526"/>
      <c r="J461" s="529">
        <v>33001053480</v>
      </c>
      <c r="K461" s="529" t="s">
        <v>4880</v>
      </c>
    </row>
    <row r="462" spans="1:11" s="192" customFormat="1" ht="30">
      <c r="A462" s="525">
        <v>454</v>
      </c>
      <c r="B462" s="525" t="s">
        <v>3238</v>
      </c>
      <c r="C462" s="525" t="s">
        <v>3239</v>
      </c>
      <c r="D462" s="526" t="s">
        <v>3338</v>
      </c>
      <c r="E462" s="526" t="s">
        <v>4881</v>
      </c>
      <c r="F462" s="539" t="s">
        <v>3281</v>
      </c>
      <c r="G462" s="526" t="s">
        <v>4882</v>
      </c>
      <c r="H462" s="529">
        <v>500</v>
      </c>
      <c r="I462" s="526"/>
      <c r="J462" s="529" t="s">
        <v>4883</v>
      </c>
      <c r="K462" s="529" t="s">
        <v>4884</v>
      </c>
    </row>
    <row r="463" spans="1:11" s="192" customFormat="1" ht="30">
      <c r="A463" s="525">
        <v>455</v>
      </c>
      <c r="B463" s="525" t="s">
        <v>3238</v>
      </c>
      <c r="C463" s="525" t="s">
        <v>3239</v>
      </c>
      <c r="D463" s="526" t="s">
        <v>3338</v>
      </c>
      <c r="E463" s="526" t="s">
        <v>4421</v>
      </c>
      <c r="F463" s="539" t="s">
        <v>3252</v>
      </c>
      <c r="G463" s="526" t="s">
        <v>4885</v>
      </c>
      <c r="H463" s="529">
        <v>500</v>
      </c>
      <c r="I463" s="526"/>
      <c r="J463" s="529" t="s">
        <v>4886</v>
      </c>
      <c r="K463" s="529" t="s">
        <v>4887</v>
      </c>
    </row>
    <row r="464" spans="1:11" s="192" customFormat="1" ht="15">
      <c r="A464" s="525">
        <v>456</v>
      </c>
      <c r="B464" s="525" t="s">
        <v>3238</v>
      </c>
      <c r="C464" s="525" t="s">
        <v>3239</v>
      </c>
      <c r="D464" s="526" t="s">
        <v>4154</v>
      </c>
      <c r="E464" s="526" t="s">
        <v>4170</v>
      </c>
      <c r="F464" s="539" t="s">
        <v>3247</v>
      </c>
      <c r="G464" s="526" t="s">
        <v>4888</v>
      </c>
      <c r="H464" s="529">
        <v>500</v>
      </c>
      <c r="I464" s="526"/>
      <c r="J464" s="529">
        <v>33001044752</v>
      </c>
      <c r="K464" s="529" t="s">
        <v>4889</v>
      </c>
    </row>
    <row r="465" spans="1:11" s="192" customFormat="1" ht="30">
      <c r="A465" s="525">
        <v>457</v>
      </c>
      <c r="B465" s="525" t="s">
        <v>3238</v>
      </c>
      <c r="C465" s="525" t="s">
        <v>3239</v>
      </c>
      <c r="D465" s="526" t="s">
        <v>3338</v>
      </c>
      <c r="E465" s="526" t="s">
        <v>4890</v>
      </c>
      <c r="F465" s="539" t="s">
        <v>4110</v>
      </c>
      <c r="G465" s="526" t="s">
        <v>4891</v>
      </c>
      <c r="H465" s="529">
        <v>500</v>
      </c>
      <c r="I465" s="526"/>
      <c r="J465" s="529">
        <v>33001015042</v>
      </c>
      <c r="K465" s="529" t="s">
        <v>4892</v>
      </c>
    </row>
    <row r="466" spans="1:11" s="192" customFormat="1" ht="15">
      <c r="A466" s="525">
        <v>458</v>
      </c>
      <c r="B466" s="525" t="s">
        <v>3238</v>
      </c>
      <c r="C466" s="525" t="s">
        <v>3239</v>
      </c>
      <c r="D466" s="526" t="s">
        <v>4154</v>
      </c>
      <c r="E466" s="526" t="s">
        <v>4893</v>
      </c>
      <c r="F466" s="539" t="s">
        <v>3255</v>
      </c>
      <c r="G466" s="526" t="s">
        <v>4894</v>
      </c>
      <c r="H466" s="529">
        <v>500</v>
      </c>
      <c r="I466" s="526"/>
      <c r="J466" s="529">
        <v>33001005718</v>
      </c>
      <c r="K466" s="529" t="s">
        <v>4895</v>
      </c>
    </row>
    <row r="467" spans="1:11" s="192" customFormat="1" ht="15">
      <c r="A467" s="525">
        <v>459</v>
      </c>
      <c r="B467" s="525" t="s">
        <v>3238</v>
      </c>
      <c r="C467" s="525" t="s">
        <v>3239</v>
      </c>
      <c r="D467" s="526" t="s">
        <v>4154</v>
      </c>
      <c r="E467" s="526" t="s">
        <v>4896</v>
      </c>
      <c r="F467" s="539" t="s">
        <v>3255</v>
      </c>
      <c r="G467" s="526" t="s">
        <v>4897</v>
      </c>
      <c r="H467" s="529">
        <v>500</v>
      </c>
      <c r="I467" s="526"/>
      <c r="J467" s="529">
        <v>33001003824</v>
      </c>
      <c r="K467" s="529" t="s">
        <v>4898</v>
      </c>
    </row>
    <row r="468" spans="1:11" s="192" customFormat="1" ht="30">
      <c r="A468" s="525">
        <v>460</v>
      </c>
      <c r="B468" s="525" t="s">
        <v>3238</v>
      </c>
      <c r="C468" s="525" t="s">
        <v>3239</v>
      </c>
      <c r="D468" s="526" t="s">
        <v>3338</v>
      </c>
      <c r="E468" s="526" t="s">
        <v>4164</v>
      </c>
      <c r="F468" s="539" t="s">
        <v>3264</v>
      </c>
      <c r="G468" s="526" t="s">
        <v>4899</v>
      </c>
      <c r="H468" s="529">
        <v>500</v>
      </c>
      <c r="I468" s="526"/>
      <c r="J468" s="529" t="s">
        <v>4900</v>
      </c>
      <c r="K468" s="529" t="s">
        <v>4901</v>
      </c>
    </row>
    <row r="469" spans="1:11" s="192" customFormat="1" ht="30">
      <c r="A469" s="525">
        <v>461</v>
      </c>
      <c r="B469" s="525" t="s">
        <v>3238</v>
      </c>
      <c r="C469" s="525" t="s">
        <v>3239</v>
      </c>
      <c r="D469" s="526" t="s">
        <v>4154</v>
      </c>
      <c r="E469" s="526" t="s">
        <v>4450</v>
      </c>
      <c r="F469" s="539" t="s">
        <v>3281</v>
      </c>
      <c r="G469" s="526" t="s">
        <v>4902</v>
      </c>
      <c r="H469" s="529">
        <v>500</v>
      </c>
      <c r="I469" s="526"/>
      <c r="J469" s="529" t="s">
        <v>4903</v>
      </c>
      <c r="K469" s="529" t="s">
        <v>4904</v>
      </c>
    </row>
    <row r="470" spans="1:11" s="192" customFormat="1" ht="30">
      <c r="A470" s="525">
        <v>462</v>
      </c>
      <c r="B470" s="525" t="s">
        <v>3238</v>
      </c>
      <c r="C470" s="525" t="s">
        <v>3239</v>
      </c>
      <c r="D470" s="526" t="s">
        <v>4154</v>
      </c>
      <c r="E470" s="526" t="s">
        <v>4905</v>
      </c>
      <c r="F470" s="539" t="s">
        <v>3247</v>
      </c>
      <c r="G470" s="526" t="s">
        <v>4906</v>
      </c>
      <c r="H470" s="529">
        <v>500</v>
      </c>
      <c r="I470" s="526"/>
      <c r="J470" s="529">
        <v>33001014028</v>
      </c>
      <c r="K470" s="529" t="s">
        <v>4907</v>
      </c>
    </row>
    <row r="471" spans="1:11" s="192" customFormat="1" ht="30">
      <c r="A471" s="525">
        <v>463</v>
      </c>
      <c r="B471" s="525" t="s">
        <v>3238</v>
      </c>
      <c r="C471" s="525" t="s">
        <v>3239</v>
      </c>
      <c r="D471" s="526" t="s">
        <v>4154</v>
      </c>
      <c r="E471" s="526" t="s">
        <v>4908</v>
      </c>
      <c r="F471" s="539" t="s">
        <v>3252</v>
      </c>
      <c r="G471" s="526" t="s">
        <v>4909</v>
      </c>
      <c r="H471" s="529">
        <v>500</v>
      </c>
      <c r="I471" s="526"/>
      <c r="J471" s="529" t="s">
        <v>4910</v>
      </c>
      <c r="K471" s="529" t="s">
        <v>4911</v>
      </c>
    </row>
    <row r="472" spans="1:11" s="192" customFormat="1" ht="30">
      <c r="A472" s="525">
        <v>464</v>
      </c>
      <c r="B472" s="525" t="s">
        <v>3238</v>
      </c>
      <c r="C472" s="525" t="s">
        <v>3239</v>
      </c>
      <c r="D472" s="526" t="s">
        <v>3338</v>
      </c>
      <c r="E472" s="526" t="s">
        <v>4696</v>
      </c>
      <c r="F472" s="539" t="s">
        <v>4110</v>
      </c>
      <c r="G472" s="526" t="s">
        <v>4912</v>
      </c>
      <c r="H472" s="529">
        <v>500</v>
      </c>
      <c r="I472" s="526"/>
      <c r="J472" s="529" t="s">
        <v>4913</v>
      </c>
      <c r="K472" s="529" t="s">
        <v>4914</v>
      </c>
    </row>
    <row r="473" spans="1:11" s="192" customFormat="1" ht="30">
      <c r="A473" s="525">
        <v>465</v>
      </c>
      <c r="B473" s="525" t="s">
        <v>3238</v>
      </c>
      <c r="C473" s="525" t="s">
        <v>3239</v>
      </c>
      <c r="D473" s="526" t="s">
        <v>4154</v>
      </c>
      <c r="E473" s="526" t="s">
        <v>4915</v>
      </c>
      <c r="F473" s="539" t="s">
        <v>3247</v>
      </c>
      <c r="G473" s="526" t="s">
        <v>4916</v>
      </c>
      <c r="H473" s="529">
        <v>500</v>
      </c>
      <c r="I473" s="526"/>
      <c r="J473" s="529" t="s">
        <v>4917</v>
      </c>
      <c r="K473" s="529" t="s">
        <v>4918</v>
      </c>
    </row>
    <row r="474" spans="1:11" s="192" customFormat="1" ht="30">
      <c r="A474" s="525">
        <v>466</v>
      </c>
      <c r="B474" s="525" t="s">
        <v>3238</v>
      </c>
      <c r="C474" s="525" t="s">
        <v>3239</v>
      </c>
      <c r="D474" s="526" t="s">
        <v>3338</v>
      </c>
      <c r="E474" s="526" t="s">
        <v>4164</v>
      </c>
      <c r="F474" s="539" t="s">
        <v>3264</v>
      </c>
      <c r="G474" s="526" t="s">
        <v>4919</v>
      </c>
      <c r="H474" s="529">
        <v>500</v>
      </c>
      <c r="I474" s="526"/>
      <c r="J474" s="529" t="s">
        <v>4920</v>
      </c>
      <c r="K474" s="529" t="s">
        <v>4921</v>
      </c>
    </row>
    <row r="475" spans="1:11" s="192" customFormat="1" ht="30">
      <c r="A475" s="525">
        <v>467</v>
      </c>
      <c r="B475" s="525" t="s">
        <v>3238</v>
      </c>
      <c r="C475" s="525" t="s">
        <v>3239</v>
      </c>
      <c r="D475" s="526" t="s">
        <v>3338</v>
      </c>
      <c r="E475" s="526" t="s">
        <v>4164</v>
      </c>
      <c r="F475" s="539" t="s">
        <v>4110</v>
      </c>
      <c r="G475" s="526" t="s">
        <v>4922</v>
      </c>
      <c r="H475" s="529">
        <v>500</v>
      </c>
      <c r="I475" s="526"/>
      <c r="J475" s="529" t="s">
        <v>4923</v>
      </c>
      <c r="K475" s="529" t="s">
        <v>4924</v>
      </c>
    </row>
    <row r="476" spans="1:11" s="192" customFormat="1" ht="30">
      <c r="A476" s="525">
        <v>468</v>
      </c>
      <c r="B476" s="525" t="s">
        <v>3238</v>
      </c>
      <c r="C476" s="525" t="s">
        <v>3239</v>
      </c>
      <c r="D476" s="526" t="s">
        <v>3338</v>
      </c>
      <c r="E476" s="526" t="s">
        <v>4164</v>
      </c>
      <c r="F476" s="539" t="s">
        <v>4174</v>
      </c>
      <c r="G476" s="526" t="s">
        <v>4925</v>
      </c>
      <c r="H476" s="529">
        <v>500</v>
      </c>
      <c r="I476" s="526"/>
      <c r="J476" s="529" t="s">
        <v>4926</v>
      </c>
      <c r="K476" s="529" t="s">
        <v>4927</v>
      </c>
    </row>
    <row r="477" spans="1:11" s="192" customFormat="1" ht="30">
      <c r="A477" s="525">
        <v>469</v>
      </c>
      <c r="B477" s="525" t="s">
        <v>3238</v>
      </c>
      <c r="C477" s="525" t="s">
        <v>3239</v>
      </c>
      <c r="D477" s="526" t="s">
        <v>3338</v>
      </c>
      <c r="E477" s="526" t="s">
        <v>4928</v>
      </c>
      <c r="F477" s="539" t="s">
        <v>3247</v>
      </c>
      <c r="G477" s="526" t="s">
        <v>4929</v>
      </c>
      <c r="H477" s="529">
        <v>500</v>
      </c>
      <c r="I477" s="526"/>
      <c r="J477" s="529" t="s">
        <v>4930</v>
      </c>
      <c r="K477" s="529" t="s">
        <v>4931</v>
      </c>
    </row>
    <row r="478" spans="1:11" s="192" customFormat="1" ht="30">
      <c r="A478" s="525">
        <v>470</v>
      </c>
      <c r="B478" s="525" t="s">
        <v>3238</v>
      </c>
      <c r="C478" s="525" t="s">
        <v>3239</v>
      </c>
      <c r="D478" s="526" t="s">
        <v>3338</v>
      </c>
      <c r="E478" s="526" t="s">
        <v>4932</v>
      </c>
      <c r="F478" s="539" t="s">
        <v>4110</v>
      </c>
      <c r="G478" s="526" t="s">
        <v>4933</v>
      </c>
      <c r="H478" s="529">
        <v>500</v>
      </c>
      <c r="I478" s="526"/>
      <c r="J478" s="529" t="s">
        <v>4934</v>
      </c>
      <c r="K478" s="529" t="s">
        <v>4935</v>
      </c>
    </row>
    <row r="479" spans="1:11" s="192" customFormat="1" ht="30">
      <c r="A479" s="525">
        <v>471</v>
      </c>
      <c r="B479" s="525" t="s">
        <v>3238</v>
      </c>
      <c r="C479" s="525" t="s">
        <v>3239</v>
      </c>
      <c r="D479" s="526" t="s">
        <v>4154</v>
      </c>
      <c r="E479" s="526" t="s">
        <v>4936</v>
      </c>
      <c r="F479" s="539" t="s">
        <v>4105</v>
      </c>
      <c r="G479" s="526" t="s">
        <v>4937</v>
      </c>
      <c r="H479" s="529">
        <v>500</v>
      </c>
      <c r="I479" s="526"/>
      <c r="J479" s="529" t="s">
        <v>4938</v>
      </c>
      <c r="K479" s="529" t="s">
        <v>4939</v>
      </c>
    </row>
    <row r="480" spans="1:11" s="192" customFormat="1" ht="30">
      <c r="A480" s="525">
        <v>472</v>
      </c>
      <c r="B480" s="525" t="s">
        <v>3238</v>
      </c>
      <c r="C480" s="525" t="s">
        <v>3239</v>
      </c>
      <c r="D480" s="526" t="s">
        <v>3338</v>
      </c>
      <c r="E480" s="526" t="s">
        <v>4940</v>
      </c>
      <c r="F480" s="539" t="s">
        <v>3252</v>
      </c>
      <c r="G480" s="526" t="s">
        <v>4941</v>
      </c>
      <c r="H480" s="529">
        <v>500</v>
      </c>
      <c r="I480" s="526"/>
      <c r="J480" s="529" t="s">
        <v>4942</v>
      </c>
      <c r="K480" s="529" t="s">
        <v>4943</v>
      </c>
    </row>
    <row r="481" spans="1:11" s="192" customFormat="1" ht="30">
      <c r="A481" s="525">
        <v>473</v>
      </c>
      <c r="B481" s="525" t="s">
        <v>3238</v>
      </c>
      <c r="C481" s="525" t="s">
        <v>3239</v>
      </c>
      <c r="D481" s="526" t="s">
        <v>3338</v>
      </c>
      <c r="E481" s="526" t="s">
        <v>4944</v>
      </c>
      <c r="F481" s="539" t="s">
        <v>3264</v>
      </c>
      <c r="G481" s="526" t="s">
        <v>4945</v>
      </c>
      <c r="H481" s="529">
        <v>500</v>
      </c>
      <c r="I481" s="526"/>
      <c r="J481" s="529" t="s">
        <v>4946</v>
      </c>
      <c r="K481" s="529" t="s">
        <v>4947</v>
      </c>
    </row>
    <row r="482" spans="1:11" s="192" customFormat="1" ht="30">
      <c r="A482" s="525">
        <v>474</v>
      </c>
      <c r="B482" s="525" t="s">
        <v>3238</v>
      </c>
      <c r="C482" s="525" t="s">
        <v>3239</v>
      </c>
      <c r="D482" s="526" t="s">
        <v>3338</v>
      </c>
      <c r="E482" s="526" t="s">
        <v>4948</v>
      </c>
      <c r="F482" s="539">
        <v>2005</v>
      </c>
      <c r="G482" s="526" t="s">
        <v>4949</v>
      </c>
      <c r="H482" s="529">
        <v>562.5</v>
      </c>
      <c r="I482" s="526"/>
      <c r="J482" s="529" t="s">
        <v>4950</v>
      </c>
      <c r="K482" s="529" t="s">
        <v>4951</v>
      </c>
    </row>
    <row r="483" spans="1:11" s="192" customFormat="1" ht="30">
      <c r="A483" s="525">
        <v>475</v>
      </c>
      <c r="B483" s="525" t="s">
        <v>3238</v>
      </c>
      <c r="C483" s="525" t="s">
        <v>3239</v>
      </c>
      <c r="D483" s="526" t="s">
        <v>3338</v>
      </c>
      <c r="E483" s="526" t="s">
        <v>4606</v>
      </c>
      <c r="F483" s="539">
        <v>2005</v>
      </c>
      <c r="G483" s="526" t="s">
        <v>4952</v>
      </c>
      <c r="H483" s="627">
        <v>1125</v>
      </c>
      <c r="I483" s="526"/>
      <c r="J483" s="627">
        <v>400191635</v>
      </c>
      <c r="K483" s="627" t="s">
        <v>4953</v>
      </c>
    </row>
    <row r="484" spans="1:11" s="192" customFormat="1" ht="30">
      <c r="A484" s="525">
        <v>476</v>
      </c>
      <c r="B484" s="525" t="s">
        <v>3238</v>
      </c>
      <c r="C484" s="525" t="s">
        <v>3239</v>
      </c>
      <c r="D484" s="526" t="s">
        <v>3338</v>
      </c>
      <c r="E484" s="526" t="s">
        <v>4518</v>
      </c>
      <c r="F484" s="539">
        <v>2004</v>
      </c>
      <c r="G484" s="526" t="s">
        <v>4954</v>
      </c>
      <c r="H484" s="628"/>
      <c r="I484" s="526"/>
      <c r="J484" s="628"/>
      <c r="K484" s="628"/>
    </row>
    <row r="485" spans="1:11" s="192" customFormat="1" ht="45" customHeight="1">
      <c r="A485" s="525">
        <v>477</v>
      </c>
      <c r="B485" s="525" t="s">
        <v>3238</v>
      </c>
      <c r="C485" s="525" t="s">
        <v>3239</v>
      </c>
      <c r="D485" s="526" t="s">
        <v>3245</v>
      </c>
      <c r="E485" s="526" t="s">
        <v>3246</v>
      </c>
      <c r="F485" s="539">
        <v>1994</v>
      </c>
      <c r="G485" s="526" t="s">
        <v>4955</v>
      </c>
      <c r="H485" s="627">
        <v>3500</v>
      </c>
      <c r="I485" s="526"/>
      <c r="J485" s="627" t="s">
        <v>4956</v>
      </c>
      <c r="K485" s="627" t="s">
        <v>4957</v>
      </c>
    </row>
    <row r="486" spans="1:11" s="192" customFormat="1" ht="15">
      <c r="A486" s="525">
        <v>478</v>
      </c>
      <c r="B486" s="525" t="s">
        <v>3238</v>
      </c>
      <c r="C486" s="525" t="s">
        <v>3239</v>
      </c>
      <c r="D486" s="526" t="s">
        <v>3250</v>
      </c>
      <c r="E486" s="526" t="s">
        <v>4958</v>
      </c>
      <c r="F486" s="539">
        <v>2003</v>
      </c>
      <c r="G486" s="526" t="s">
        <v>4959</v>
      </c>
      <c r="H486" s="629"/>
      <c r="I486" s="526"/>
      <c r="J486" s="629"/>
      <c r="K486" s="629"/>
    </row>
    <row r="487" spans="1:11" s="192" customFormat="1" ht="15">
      <c r="A487" s="525">
        <v>479</v>
      </c>
      <c r="B487" s="525" t="s">
        <v>3238</v>
      </c>
      <c r="C487" s="525" t="s">
        <v>3239</v>
      </c>
      <c r="D487" s="526" t="s">
        <v>3250</v>
      </c>
      <c r="E487" s="526" t="s">
        <v>4958</v>
      </c>
      <c r="F487" s="539">
        <v>1996</v>
      </c>
      <c r="G487" s="526" t="s">
        <v>4960</v>
      </c>
      <c r="H487" s="629"/>
      <c r="I487" s="526"/>
      <c r="J487" s="629"/>
      <c r="K487" s="629"/>
    </row>
    <row r="488" spans="1:11" s="192" customFormat="1" ht="15">
      <c r="A488" s="525">
        <v>480</v>
      </c>
      <c r="B488" s="525" t="s">
        <v>3238</v>
      </c>
      <c r="C488" s="525" t="s">
        <v>3239</v>
      </c>
      <c r="D488" s="526" t="s">
        <v>3245</v>
      </c>
      <c r="E488" s="526" t="s">
        <v>3246</v>
      </c>
      <c r="F488" s="539">
        <v>1998</v>
      </c>
      <c r="G488" s="526" t="s">
        <v>4961</v>
      </c>
      <c r="H488" s="629"/>
      <c r="I488" s="526"/>
      <c r="J488" s="629"/>
      <c r="K488" s="629"/>
    </row>
    <row r="489" spans="1:11" s="192" customFormat="1" ht="15">
      <c r="A489" s="525">
        <v>481</v>
      </c>
      <c r="B489" s="525" t="s">
        <v>3238</v>
      </c>
      <c r="C489" s="525" t="s">
        <v>3239</v>
      </c>
      <c r="D489" s="526" t="s">
        <v>3245</v>
      </c>
      <c r="E489" s="526" t="s">
        <v>3246</v>
      </c>
      <c r="F489" s="539">
        <v>1996</v>
      </c>
      <c r="G489" s="526" t="s">
        <v>4962</v>
      </c>
      <c r="H489" s="629"/>
      <c r="I489" s="526"/>
      <c r="J489" s="629"/>
      <c r="K489" s="629"/>
    </row>
    <row r="490" spans="1:11" s="192" customFormat="1" ht="15">
      <c r="A490" s="525">
        <v>482</v>
      </c>
      <c r="B490" s="525" t="s">
        <v>3238</v>
      </c>
      <c r="C490" s="525" t="s">
        <v>3239</v>
      </c>
      <c r="D490" s="526" t="s">
        <v>3245</v>
      </c>
      <c r="E490" s="526" t="s">
        <v>3246</v>
      </c>
      <c r="F490" s="539">
        <v>1996</v>
      </c>
      <c r="G490" s="526" t="s">
        <v>4963</v>
      </c>
      <c r="H490" s="629"/>
      <c r="I490" s="526"/>
      <c r="J490" s="629"/>
      <c r="K490" s="629"/>
    </row>
    <row r="491" spans="1:11" s="192" customFormat="1" ht="15">
      <c r="A491" s="525">
        <v>483</v>
      </c>
      <c r="B491" s="525" t="s">
        <v>3238</v>
      </c>
      <c r="C491" s="525" t="s">
        <v>3239</v>
      </c>
      <c r="D491" s="526" t="s">
        <v>3245</v>
      </c>
      <c r="E491" s="526" t="s">
        <v>3246</v>
      </c>
      <c r="F491" s="539" t="s">
        <v>3252</v>
      </c>
      <c r="G491" s="526" t="s">
        <v>4964</v>
      </c>
      <c r="H491" s="629"/>
      <c r="I491" s="526"/>
      <c r="J491" s="629"/>
      <c r="K491" s="629"/>
    </row>
    <row r="492" spans="1:11" s="192" customFormat="1" ht="15">
      <c r="A492" s="525">
        <v>484</v>
      </c>
      <c r="B492" s="525" t="s">
        <v>3238</v>
      </c>
      <c r="C492" s="525" t="s">
        <v>3239</v>
      </c>
      <c r="D492" s="526" t="s">
        <v>3250</v>
      </c>
      <c r="E492" s="526" t="s">
        <v>4958</v>
      </c>
      <c r="F492" s="539">
        <v>2000</v>
      </c>
      <c r="G492" s="526" t="s">
        <v>4965</v>
      </c>
      <c r="H492" s="629"/>
      <c r="I492" s="526"/>
      <c r="J492" s="629"/>
      <c r="K492" s="629"/>
    </row>
    <row r="493" spans="1:11" s="192" customFormat="1" ht="15">
      <c r="A493" s="525">
        <v>485</v>
      </c>
      <c r="B493" s="525" t="s">
        <v>3238</v>
      </c>
      <c r="C493" s="525" t="s">
        <v>3239</v>
      </c>
      <c r="D493" s="526" t="s">
        <v>3250</v>
      </c>
      <c r="E493" s="526" t="s">
        <v>4958</v>
      </c>
      <c r="F493" s="539">
        <v>2000</v>
      </c>
      <c r="G493" s="526" t="s">
        <v>4966</v>
      </c>
      <c r="H493" s="629"/>
      <c r="I493" s="526"/>
      <c r="J493" s="629"/>
      <c r="K493" s="629"/>
    </row>
    <row r="494" spans="1:11" s="192" customFormat="1" ht="15">
      <c r="A494" s="525">
        <v>486</v>
      </c>
      <c r="B494" s="525" t="s">
        <v>3238</v>
      </c>
      <c r="C494" s="525" t="s">
        <v>3239</v>
      </c>
      <c r="D494" s="526" t="s">
        <v>3245</v>
      </c>
      <c r="E494" s="526" t="s">
        <v>3246</v>
      </c>
      <c r="F494" s="539">
        <v>1997</v>
      </c>
      <c r="G494" s="526" t="s">
        <v>4967</v>
      </c>
      <c r="H494" s="629"/>
      <c r="I494" s="526"/>
      <c r="J494" s="629"/>
      <c r="K494" s="629"/>
    </row>
    <row r="495" spans="1:11" s="192" customFormat="1" ht="15">
      <c r="A495" s="525">
        <v>487</v>
      </c>
      <c r="B495" s="525" t="s">
        <v>3238</v>
      </c>
      <c r="C495" s="525" t="s">
        <v>3239</v>
      </c>
      <c r="D495" s="526" t="s">
        <v>3245</v>
      </c>
      <c r="E495" s="526" t="s">
        <v>3246</v>
      </c>
      <c r="F495" s="539">
        <v>1995</v>
      </c>
      <c r="G495" s="526" t="s">
        <v>4968</v>
      </c>
      <c r="H495" s="629"/>
      <c r="I495" s="526"/>
      <c r="J495" s="629"/>
      <c r="K495" s="629"/>
    </row>
    <row r="496" spans="1:11" s="192" customFormat="1" ht="15">
      <c r="A496" s="525">
        <v>488</v>
      </c>
      <c r="B496" s="525" t="s">
        <v>3238</v>
      </c>
      <c r="C496" s="525" t="s">
        <v>3239</v>
      </c>
      <c r="D496" s="526" t="s">
        <v>3250</v>
      </c>
      <c r="E496" s="526" t="s">
        <v>4958</v>
      </c>
      <c r="F496" s="539">
        <v>1996</v>
      </c>
      <c r="G496" s="526" t="s">
        <v>4969</v>
      </c>
      <c r="H496" s="629"/>
      <c r="I496" s="526"/>
      <c r="J496" s="629"/>
      <c r="K496" s="629"/>
    </row>
    <row r="497" spans="1:11" s="192" customFormat="1" ht="15">
      <c r="A497" s="525">
        <v>489</v>
      </c>
      <c r="B497" s="525" t="s">
        <v>3238</v>
      </c>
      <c r="C497" s="525" t="s">
        <v>3239</v>
      </c>
      <c r="D497" s="526" t="s">
        <v>3245</v>
      </c>
      <c r="E497" s="526" t="s">
        <v>3246</v>
      </c>
      <c r="F497" s="539">
        <v>1997</v>
      </c>
      <c r="G497" s="526" t="s">
        <v>4970</v>
      </c>
      <c r="H497" s="629"/>
      <c r="I497" s="526"/>
      <c r="J497" s="629"/>
      <c r="K497" s="629"/>
    </row>
    <row r="498" spans="1:11" s="192" customFormat="1" ht="15">
      <c r="A498" s="525">
        <v>490</v>
      </c>
      <c r="B498" s="525" t="s">
        <v>3238</v>
      </c>
      <c r="C498" s="525" t="s">
        <v>3239</v>
      </c>
      <c r="D498" s="526" t="s">
        <v>3245</v>
      </c>
      <c r="E498" s="526" t="s">
        <v>3246</v>
      </c>
      <c r="F498" s="539">
        <v>1996</v>
      </c>
      <c r="G498" s="526" t="s">
        <v>4971</v>
      </c>
      <c r="H498" s="629"/>
      <c r="I498" s="526"/>
      <c r="J498" s="629"/>
      <c r="K498" s="629"/>
    </row>
    <row r="499" spans="1:11" s="192" customFormat="1" ht="15">
      <c r="A499" s="525">
        <v>491</v>
      </c>
      <c r="B499" s="525" t="s">
        <v>3238</v>
      </c>
      <c r="C499" s="525" t="s">
        <v>3239</v>
      </c>
      <c r="D499" s="526" t="s">
        <v>3245</v>
      </c>
      <c r="E499" s="526" t="s">
        <v>3246</v>
      </c>
      <c r="F499" s="539">
        <v>1998</v>
      </c>
      <c r="G499" s="526" t="s">
        <v>4972</v>
      </c>
      <c r="H499" s="629"/>
      <c r="I499" s="526"/>
      <c r="J499" s="629"/>
      <c r="K499" s="629"/>
    </row>
    <row r="500" spans="1:11" s="192" customFormat="1" ht="15">
      <c r="A500" s="525">
        <v>492</v>
      </c>
      <c r="B500" s="525" t="s">
        <v>3238</v>
      </c>
      <c r="C500" s="525" t="s">
        <v>3239</v>
      </c>
      <c r="D500" s="526" t="s">
        <v>3245</v>
      </c>
      <c r="E500" s="526" t="s">
        <v>3246</v>
      </c>
      <c r="F500" s="539">
        <v>1998</v>
      </c>
      <c r="G500" s="526" t="s">
        <v>4973</v>
      </c>
      <c r="H500" s="629"/>
      <c r="I500" s="526"/>
      <c r="J500" s="629"/>
      <c r="K500" s="629"/>
    </row>
    <row r="501" spans="1:11" s="192" customFormat="1" ht="15">
      <c r="A501" s="525">
        <v>493</v>
      </c>
      <c r="B501" s="525" t="s">
        <v>3238</v>
      </c>
      <c r="C501" s="525" t="s">
        <v>3239</v>
      </c>
      <c r="D501" s="526" t="s">
        <v>3245</v>
      </c>
      <c r="E501" s="526" t="s">
        <v>3246</v>
      </c>
      <c r="F501" s="539">
        <v>1998</v>
      </c>
      <c r="G501" s="526" t="s">
        <v>4974</v>
      </c>
      <c r="H501" s="629"/>
      <c r="I501" s="526"/>
      <c r="J501" s="629"/>
      <c r="K501" s="629"/>
    </row>
    <row r="502" spans="1:11" s="192" customFormat="1" ht="15">
      <c r="A502" s="525">
        <v>494</v>
      </c>
      <c r="B502" s="525" t="s">
        <v>3238</v>
      </c>
      <c r="C502" s="525" t="s">
        <v>3239</v>
      </c>
      <c r="D502" s="526" t="s">
        <v>3245</v>
      </c>
      <c r="E502" s="526" t="s">
        <v>3246</v>
      </c>
      <c r="F502" s="539">
        <v>1996</v>
      </c>
      <c r="G502" s="526" t="s">
        <v>4975</v>
      </c>
      <c r="H502" s="629"/>
      <c r="I502" s="526"/>
      <c r="J502" s="629"/>
      <c r="K502" s="629"/>
    </row>
    <row r="503" spans="1:11" s="192" customFormat="1" ht="15">
      <c r="A503" s="525">
        <v>495</v>
      </c>
      <c r="B503" s="525" t="s">
        <v>3238</v>
      </c>
      <c r="C503" s="525" t="s">
        <v>3239</v>
      </c>
      <c r="D503" s="526" t="s">
        <v>3245</v>
      </c>
      <c r="E503" s="526" t="s">
        <v>3246</v>
      </c>
      <c r="F503" s="539">
        <v>1999</v>
      </c>
      <c r="G503" s="526" t="s">
        <v>4976</v>
      </c>
      <c r="H503" s="629"/>
      <c r="I503" s="526"/>
      <c r="J503" s="629"/>
      <c r="K503" s="629"/>
    </row>
    <row r="504" spans="1:11" s="192" customFormat="1" ht="15">
      <c r="A504" s="525">
        <v>496</v>
      </c>
      <c r="B504" s="525" t="s">
        <v>3238</v>
      </c>
      <c r="C504" s="525" t="s">
        <v>3239</v>
      </c>
      <c r="D504" s="526" t="s">
        <v>3245</v>
      </c>
      <c r="E504" s="526" t="s">
        <v>3246</v>
      </c>
      <c r="F504" s="539">
        <v>1997</v>
      </c>
      <c r="G504" s="526" t="s">
        <v>4977</v>
      </c>
      <c r="H504" s="629"/>
      <c r="I504" s="526"/>
      <c r="J504" s="629"/>
      <c r="K504" s="629"/>
    </row>
    <row r="505" spans="1:11" s="192" customFormat="1" ht="15">
      <c r="A505" s="525">
        <v>497</v>
      </c>
      <c r="B505" s="525" t="s">
        <v>3238</v>
      </c>
      <c r="C505" s="525" t="s">
        <v>3239</v>
      </c>
      <c r="D505" s="526" t="s">
        <v>3245</v>
      </c>
      <c r="E505" s="526" t="s">
        <v>3246</v>
      </c>
      <c r="F505" s="539" t="s">
        <v>4181</v>
      </c>
      <c r="G505" s="526" t="s">
        <v>4978</v>
      </c>
      <c r="H505" s="629"/>
      <c r="I505" s="526"/>
      <c r="J505" s="629"/>
      <c r="K505" s="629"/>
    </row>
    <row r="506" spans="1:11" s="192" customFormat="1" ht="15">
      <c r="A506" s="525">
        <v>498</v>
      </c>
      <c r="B506" s="525" t="s">
        <v>3238</v>
      </c>
      <c r="C506" s="525" t="s">
        <v>3239</v>
      </c>
      <c r="D506" s="526" t="s">
        <v>3245</v>
      </c>
      <c r="E506" s="526" t="s">
        <v>3246</v>
      </c>
      <c r="F506" s="539">
        <v>1997</v>
      </c>
      <c r="G506" s="526" t="s">
        <v>4979</v>
      </c>
      <c r="H506" s="629"/>
      <c r="I506" s="526"/>
      <c r="J506" s="629"/>
      <c r="K506" s="629"/>
    </row>
    <row r="507" spans="1:11" s="192" customFormat="1" ht="15">
      <c r="A507" s="525">
        <v>499</v>
      </c>
      <c r="B507" s="525" t="s">
        <v>3238</v>
      </c>
      <c r="C507" s="525" t="s">
        <v>3239</v>
      </c>
      <c r="D507" s="526" t="s">
        <v>3250</v>
      </c>
      <c r="E507" s="526" t="s">
        <v>4958</v>
      </c>
      <c r="F507" s="539">
        <v>2003</v>
      </c>
      <c r="G507" s="526" t="s">
        <v>4980</v>
      </c>
      <c r="H507" s="629"/>
      <c r="I507" s="526"/>
      <c r="J507" s="629"/>
      <c r="K507" s="629"/>
    </row>
    <row r="508" spans="1:11" s="192" customFormat="1" ht="15">
      <c r="A508" s="525">
        <v>500</v>
      </c>
      <c r="B508" s="525" t="s">
        <v>3238</v>
      </c>
      <c r="C508" s="525" t="s">
        <v>3239</v>
      </c>
      <c r="D508" s="526" t="s">
        <v>3245</v>
      </c>
      <c r="E508" s="526" t="s">
        <v>3246</v>
      </c>
      <c r="F508" s="539">
        <v>1996</v>
      </c>
      <c r="G508" s="526" t="s">
        <v>4981</v>
      </c>
      <c r="H508" s="629"/>
      <c r="I508" s="526"/>
      <c r="J508" s="629"/>
      <c r="K508" s="629"/>
    </row>
    <row r="509" spans="1:11" s="192" customFormat="1" ht="15">
      <c r="A509" s="525">
        <v>501</v>
      </c>
      <c r="B509" s="525" t="s">
        <v>3238</v>
      </c>
      <c r="C509" s="525" t="s">
        <v>3239</v>
      </c>
      <c r="D509" s="526" t="s">
        <v>3245</v>
      </c>
      <c r="E509" s="526" t="s">
        <v>3246</v>
      </c>
      <c r="F509" s="539">
        <v>1995</v>
      </c>
      <c r="G509" s="526" t="s">
        <v>4982</v>
      </c>
      <c r="H509" s="629"/>
      <c r="I509" s="526"/>
      <c r="J509" s="629"/>
      <c r="K509" s="629"/>
    </row>
    <row r="510" spans="1:11" s="192" customFormat="1" ht="15">
      <c r="A510" s="525">
        <v>502</v>
      </c>
      <c r="B510" s="525" t="s">
        <v>3238</v>
      </c>
      <c r="C510" s="525" t="s">
        <v>3239</v>
      </c>
      <c r="D510" s="526" t="s">
        <v>3245</v>
      </c>
      <c r="E510" s="526" t="s">
        <v>3246</v>
      </c>
      <c r="F510" s="539" t="s">
        <v>3258</v>
      </c>
      <c r="G510" s="526" t="s">
        <v>4983</v>
      </c>
      <c r="H510" s="629"/>
      <c r="I510" s="526"/>
      <c r="J510" s="629"/>
      <c r="K510" s="629"/>
    </row>
    <row r="511" spans="1:11" s="192" customFormat="1" ht="15">
      <c r="A511" s="525">
        <v>503</v>
      </c>
      <c r="B511" s="525" t="s">
        <v>3238</v>
      </c>
      <c r="C511" s="525" t="s">
        <v>3239</v>
      </c>
      <c r="D511" s="526" t="s">
        <v>3245</v>
      </c>
      <c r="E511" s="526" t="s">
        <v>3246</v>
      </c>
      <c r="F511" s="539">
        <v>1992</v>
      </c>
      <c r="G511" s="526" t="s">
        <v>4984</v>
      </c>
      <c r="H511" s="629"/>
      <c r="I511" s="526"/>
      <c r="J511" s="629"/>
      <c r="K511" s="629"/>
    </row>
    <row r="512" spans="1:11" s="192" customFormat="1" ht="15">
      <c r="A512" s="525">
        <v>504</v>
      </c>
      <c r="B512" s="525" t="s">
        <v>3238</v>
      </c>
      <c r="C512" s="525" t="s">
        <v>3239</v>
      </c>
      <c r="D512" s="526" t="s">
        <v>3245</v>
      </c>
      <c r="E512" s="526" t="s">
        <v>3246</v>
      </c>
      <c r="F512" s="539">
        <v>1998</v>
      </c>
      <c r="G512" s="526" t="s">
        <v>4985</v>
      </c>
      <c r="H512" s="629"/>
      <c r="I512" s="526"/>
      <c r="J512" s="629"/>
      <c r="K512" s="629"/>
    </row>
    <row r="513" spans="1:11" s="192" customFormat="1" ht="15">
      <c r="A513" s="525">
        <v>505</v>
      </c>
      <c r="B513" s="525" t="s">
        <v>3238</v>
      </c>
      <c r="C513" s="525" t="s">
        <v>3239</v>
      </c>
      <c r="D513" s="526" t="s">
        <v>3245</v>
      </c>
      <c r="E513" s="526" t="s">
        <v>3246</v>
      </c>
      <c r="F513" s="539">
        <v>1998</v>
      </c>
      <c r="G513" s="526" t="s">
        <v>4986</v>
      </c>
      <c r="H513" s="629"/>
      <c r="I513" s="526"/>
      <c r="J513" s="629"/>
      <c r="K513" s="629"/>
    </row>
    <row r="514" spans="1:11" s="192" customFormat="1" ht="15">
      <c r="A514" s="525">
        <v>506</v>
      </c>
      <c r="B514" s="525" t="s">
        <v>3238</v>
      </c>
      <c r="C514" s="525" t="s">
        <v>3239</v>
      </c>
      <c r="D514" s="526" t="s">
        <v>3245</v>
      </c>
      <c r="E514" s="526" t="s">
        <v>3246</v>
      </c>
      <c r="F514" s="539">
        <v>1998</v>
      </c>
      <c r="G514" s="526" t="s">
        <v>4987</v>
      </c>
      <c r="H514" s="629"/>
      <c r="I514" s="526"/>
      <c r="J514" s="629"/>
      <c r="K514" s="629"/>
    </row>
    <row r="515" spans="1:11" s="192" customFormat="1" ht="15">
      <c r="A515" s="525">
        <v>507</v>
      </c>
      <c r="B515" s="525" t="s">
        <v>3238</v>
      </c>
      <c r="C515" s="525" t="s">
        <v>3239</v>
      </c>
      <c r="D515" s="526" t="s">
        <v>3250</v>
      </c>
      <c r="E515" s="526" t="s">
        <v>4958</v>
      </c>
      <c r="F515" s="539">
        <v>1996</v>
      </c>
      <c r="G515" s="526" t="s">
        <v>4988</v>
      </c>
      <c r="H515" s="629"/>
      <c r="I515" s="526"/>
      <c r="J515" s="629"/>
      <c r="K515" s="629"/>
    </row>
    <row r="516" spans="1:11" s="192" customFormat="1" ht="15">
      <c r="A516" s="525">
        <v>508</v>
      </c>
      <c r="B516" s="525" t="s">
        <v>3238</v>
      </c>
      <c r="C516" s="525" t="s">
        <v>3239</v>
      </c>
      <c r="D516" s="526" t="s">
        <v>3245</v>
      </c>
      <c r="E516" s="526" t="s">
        <v>3246</v>
      </c>
      <c r="F516" s="539">
        <v>1995</v>
      </c>
      <c r="G516" s="526" t="s">
        <v>4989</v>
      </c>
      <c r="H516" s="629"/>
      <c r="I516" s="526"/>
      <c r="J516" s="629"/>
      <c r="K516" s="629"/>
    </row>
    <row r="517" spans="1:11" s="192" customFormat="1" ht="15">
      <c r="A517" s="525">
        <v>509</v>
      </c>
      <c r="B517" s="525" t="s">
        <v>3238</v>
      </c>
      <c r="C517" s="525" t="s">
        <v>3239</v>
      </c>
      <c r="D517" s="526" t="s">
        <v>3245</v>
      </c>
      <c r="E517" s="526" t="s">
        <v>3246</v>
      </c>
      <c r="F517" s="539">
        <v>1993</v>
      </c>
      <c r="G517" s="526" t="s">
        <v>4990</v>
      </c>
      <c r="H517" s="629"/>
      <c r="I517" s="526"/>
      <c r="J517" s="629"/>
      <c r="K517" s="629"/>
    </row>
    <row r="518" spans="1:11" s="192" customFormat="1" ht="15">
      <c r="A518" s="525">
        <v>510</v>
      </c>
      <c r="B518" s="525" t="s">
        <v>3238</v>
      </c>
      <c r="C518" s="525" t="s">
        <v>3239</v>
      </c>
      <c r="D518" s="526" t="s">
        <v>3250</v>
      </c>
      <c r="E518" s="526" t="s">
        <v>4958</v>
      </c>
      <c r="F518" s="539">
        <v>2004</v>
      </c>
      <c r="G518" s="526" t="s">
        <v>4991</v>
      </c>
      <c r="H518" s="629"/>
      <c r="I518" s="526"/>
      <c r="J518" s="629"/>
      <c r="K518" s="629"/>
    </row>
    <row r="519" spans="1:11" s="192" customFormat="1" ht="15">
      <c r="A519" s="525">
        <v>511</v>
      </c>
      <c r="B519" s="525" t="s">
        <v>3238</v>
      </c>
      <c r="C519" s="525" t="s">
        <v>3239</v>
      </c>
      <c r="D519" s="526" t="s">
        <v>3245</v>
      </c>
      <c r="E519" s="526" t="s">
        <v>3246</v>
      </c>
      <c r="F519" s="539">
        <v>1994</v>
      </c>
      <c r="G519" s="526" t="s">
        <v>4992</v>
      </c>
      <c r="H519" s="628"/>
      <c r="I519" s="526"/>
      <c r="J519" s="628"/>
      <c r="K519" s="628"/>
    </row>
    <row r="520" spans="1:11" s="192" customFormat="1" ht="30">
      <c r="A520" s="525">
        <v>512</v>
      </c>
      <c r="B520" s="525" t="s">
        <v>3238</v>
      </c>
      <c r="C520" s="525" t="s">
        <v>3239</v>
      </c>
      <c r="D520" s="526" t="s">
        <v>4350</v>
      </c>
      <c r="E520" s="526" t="s">
        <v>4993</v>
      </c>
      <c r="F520" s="539" t="s">
        <v>4181</v>
      </c>
      <c r="G520" s="526" t="s">
        <v>4994</v>
      </c>
      <c r="H520" s="627">
        <v>1125</v>
      </c>
      <c r="I520" s="526"/>
      <c r="J520" s="627" t="s">
        <v>4995</v>
      </c>
      <c r="K520" s="627" t="s">
        <v>4996</v>
      </c>
    </row>
    <row r="521" spans="1:11" s="192" customFormat="1" ht="15">
      <c r="A521" s="525">
        <v>513</v>
      </c>
      <c r="B521" s="525" t="s">
        <v>3238</v>
      </c>
      <c r="C521" s="525" t="s">
        <v>3239</v>
      </c>
      <c r="D521" s="526" t="s">
        <v>4997</v>
      </c>
      <c r="E521" s="526" t="s">
        <v>4494</v>
      </c>
      <c r="F521" s="539" t="s">
        <v>3252</v>
      </c>
      <c r="G521" s="526" t="s">
        <v>4998</v>
      </c>
      <c r="H521" s="629"/>
      <c r="I521" s="526"/>
      <c r="J521" s="629"/>
      <c r="K521" s="629"/>
    </row>
    <row r="522" spans="1:11" s="192" customFormat="1" ht="15">
      <c r="A522" s="525">
        <v>514</v>
      </c>
      <c r="B522" s="525" t="s">
        <v>3238</v>
      </c>
      <c r="C522" s="525" t="s">
        <v>3239</v>
      </c>
      <c r="D522" s="526" t="s">
        <v>4207</v>
      </c>
      <c r="E522" s="526" t="s">
        <v>4208</v>
      </c>
      <c r="F522" s="539" t="s">
        <v>3267</v>
      </c>
      <c r="G522" s="526" t="s">
        <v>4999</v>
      </c>
      <c r="H522" s="629"/>
      <c r="I522" s="526"/>
      <c r="J522" s="629"/>
      <c r="K522" s="629"/>
    </row>
    <row r="523" spans="1:11" s="192" customFormat="1" ht="15">
      <c r="A523" s="525">
        <v>515</v>
      </c>
      <c r="B523" s="525" t="s">
        <v>3238</v>
      </c>
      <c r="C523" s="525" t="s">
        <v>3239</v>
      </c>
      <c r="D523" s="526" t="s">
        <v>4207</v>
      </c>
      <c r="E523" s="526" t="s">
        <v>5000</v>
      </c>
      <c r="F523" s="539" t="s">
        <v>3252</v>
      </c>
      <c r="G523" s="526" t="s">
        <v>5001</v>
      </c>
      <c r="H523" s="629"/>
      <c r="I523" s="526"/>
      <c r="J523" s="629"/>
      <c r="K523" s="629"/>
    </row>
    <row r="524" spans="1:11" s="192" customFormat="1" ht="15">
      <c r="A524" s="525">
        <v>516</v>
      </c>
      <c r="B524" s="525" t="s">
        <v>3238</v>
      </c>
      <c r="C524" s="525" t="s">
        <v>3239</v>
      </c>
      <c r="D524" s="526" t="s">
        <v>4207</v>
      </c>
      <c r="E524" s="526" t="s">
        <v>5002</v>
      </c>
      <c r="F524" s="539" t="s">
        <v>4129</v>
      </c>
      <c r="G524" s="526" t="s">
        <v>5003</v>
      </c>
      <c r="H524" s="629"/>
      <c r="I524" s="526"/>
      <c r="J524" s="629"/>
      <c r="K524" s="629"/>
    </row>
    <row r="525" spans="1:11" s="192" customFormat="1" ht="15">
      <c r="A525" s="525">
        <v>517</v>
      </c>
      <c r="B525" s="525" t="s">
        <v>3238</v>
      </c>
      <c r="C525" s="525" t="s">
        <v>3239</v>
      </c>
      <c r="D525" s="526" t="s">
        <v>4207</v>
      </c>
      <c r="E525" s="526" t="s">
        <v>4208</v>
      </c>
      <c r="F525" s="539" t="s">
        <v>4110</v>
      </c>
      <c r="G525" s="526" t="s">
        <v>5004</v>
      </c>
      <c r="H525" s="628"/>
      <c r="I525" s="526"/>
      <c r="J525" s="628"/>
      <c r="K525" s="628"/>
    </row>
    <row r="526" spans="1:11" s="192" customFormat="1" ht="30">
      <c r="A526" s="525">
        <v>518</v>
      </c>
      <c r="B526" s="525" t="s">
        <v>3238</v>
      </c>
      <c r="C526" s="525" t="s">
        <v>3239</v>
      </c>
      <c r="D526" s="526" t="s">
        <v>5005</v>
      </c>
      <c r="E526" s="526" t="s">
        <v>4631</v>
      </c>
      <c r="F526" s="539" t="s">
        <v>3252</v>
      </c>
      <c r="G526" s="526" t="s">
        <v>5006</v>
      </c>
      <c r="H526" s="627">
        <v>6900</v>
      </c>
      <c r="I526" s="526"/>
      <c r="J526" s="627" t="s">
        <v>5007</v>
      </c>
      <c r="K526" s="627" t="s">
        <v>5008</v>
      </c>
    </row>
    <row r="527" spans="1:11" s="192" customFormat="1" ht="30">
      <c r="A527" s="525">
        <v>519</v>
      </c>
      <c r="B527" s="525" t="s">
        <v>3238</v>
      </c>
      <c r="C527" s="525" t="s">
        <v>3239</v>
      </c>
      <c r="D527" s="526" t="s">
        <v>5005</v>
      </c>
      <c r="E527" s="526" t="s">
        <v>4645</v>
      </c>
      <c r="F527" s="539" t="s">
        <v>4209</v>
      </c>
      <c r="G527" s="526" t="s">
        <v>5009</v>
      </c>
      <c r="H527" s="629"/>
      <c r="I527" s="526"/>
      <c r="J527" s="629"/>
      <c r="K527" s="629"/>
    </row>
    <row r="528" spans="1:11" s="192" customFormat="1" ht="30">
      <c r="A528" s="525">
        <v>520</v>
      </c>
      <c r="B528" s="525" t="s">
        <v>3238</v>
      </c>
      <c r="C528" s="525" t="s">
        <v>3239</v>
      </c>
      <c r="D528" s="526" t="s">
        <v>5005</v>
      </c>
      <c r="E528" s="526" t="s">
        <v>5010</v>
      </c>
      <c r="F528" s="539" t="s">
        <v>4181</v>
      </c>
      <c r="G528" s="526" t="s">
        <v>5011</v>
      </c>
      <c r="H528" s="629"/>
      <c r="I528" s="526"/>
      <c r="J528" s="629"/>
      <c r="K528" s="629"/>
    </row>
    <row r="529" spans="1:11" s="192" customFormat="1" ht="30">
      <c r="A529" s="525">
        <v>521</v>
      </c>
      <c r="B529" s="525" t="s">
        <v>3238</v>
      </c>
      <c r="C529" s="525" t="s">
        <v>3239</v>
      </c>
      <c r="D529" s="526" t="s">
        <v>5005</v>
      </c>
      <c r="E529" s="526" t="s">
        <v>5012</v>
      </c>
      <c r="F529" s="539" t="s">
        <v>3247</v>
      </c>
      <c r="G529" s="526" t="s">
        <v>5013</v>
      </c>
      <c r="H529" s="629"/>
      <c r="I529" s="526"/>
      <c r="J529" s="629"/>
      <c r="K529" s="629"/>
    </row>
    <row r="530" spans="1:11" s="192" customFormat="1" ht="30">
      <c r="A530" s="525">
        <v>522</v>
      </c>
      <c r="B530" s="525" t="s">
        <v>3238</v>
      </c>
      <c r="C530" s="525" t="s">
        <v>3239</v>
      </c>
      <c r="D530" s="526" t="s">
        <v>5005</v>
      </c>
      <c r="E530" s="526" t="s">
        <v>5014</v>
      </c>
      <c r="F530" s="539" t="s">
        <v>4174</v>
      </c>
      <c r="G530" s="526" t="s">
        <v>5015</v>
      </c>
      <c r="H530" s="629"/>
      <c r="I530" s="526"/>
      <c r="J530" s="629"/>
      <c r="K530" s="629"/>
    </row>
    <row r="531" spans="1:11" s="192" customFormat="1" ht="30">
      <c r="A531" s="525">
        <v>523</v>
      </c>
      <c r="B531" s="525" t="s">
        <v>3238</v>
      </c>
      <c r="C531" s="525" t="s">
        <v>3239</v>
      </c>
      <c r="D531" s="526" t="s">
        <v>5016</v>
      </c>
      <c r="E531" s="526" t="s">
        <v>4606</v>
      </c>
      <c r="F531" s="539" t="s">
        <v>3264</v>
      </c>
      <c r="G531" s="526" t="s">
        <v>5017</v>
      </c>
      <c r="H531" s="629"/>
      <c r="I531" s="526"/>
      <c r="J531" s="629"/>
      <c r="K531" s="629"/>
    </row>
    <row r="532" spans="1:11" s="192" customFormat="1" ht="30">
      <c r="A532" s="525">
        <v>524</v>
      </c>
      <c r="B532" s="525" t="s">
        <v>3238</v>
      </c>
      <c r="C532" s="525" t="s">
        <v>3239</v>
      </c>
      <c r="D532" s="526" t="s">
        <v>5005</v>
      </c>
      <c r="E532" s="526" t="s">
        <v>5012</v>
      </c>
      <c r="F532" s="539" t="s">
        <v>3252</v>
      </c>
      <c r="G532" s="526" t="s">
        <v>5018</v>
      </c>
      <c r="H532" s="629"/>
      <c r="I532" s="526"/>
      <c r="J532" s="629"/>
      <c r="K532" s="629"/>
    </row>
    <row r="533" spans="1:11" s="192" customFormat="1" ht="15">
      <c r="A533" s="525">
        <v>525</v>
      </c>
      <c r="B533" s="525" t="s">
        <v>3238</v>
      </c>
      <c r="C533" s="525" t="s">
        <v>3239</v>
      </c>
      <c r="D533" s="526" t="s">
        <v>4154</v>
      </c>
      <c r="E533" s="526" t="s">
        <v>4170</v>
      </c>
      <c r="F533" s="539" t="s">
        <v>4181</v>
      </c>
      <c r="G533" s="526" t="s">
        <v>5019</v>
      </c>
      <c r="H533" s="629"/>
      <c r="I533" s="526"/>
      <c r="J533" s="629"/>
      <c r="K533" s="629"/>
    </row>
    <row r="534" spans="1:11" s="192" customFormat="1" ht="30">
      <c r="A534" s="525">
        <v>526</v>
      </c>
      <c r="B534" s="525" t="s">
        <v>3238</v>
      </c>
      <c r="C534" s="525" t="s">
        <v>3239</v>
      </c>
      <c r="D534" s="526" t="s">
        <v>5005</v>
      </c>
      <c r="E534" s="526" t="s">
        <v>5020</v>
      </c>
      <c r="F534" s="539" t="s">
        <v>4129</v>
      </c>
      <c r="G534" s="526" t="s">
        <v>5021</v>
      </c>
      <c r="H534" s="629"/>
      <c r="I534" s="526"/>
      <c r="J534" s="629"/>
      <c r="K534" s="629"/>
    </row>
    <row r="535" spans="1:11" s="192" customFormat="1" ht="30">
      <c r="A535" s="525">
        <v>527</v>
      </c>
      <c r="B535" s="525" t="s">
        <v>3238</v>
      </c>
      <c r="C535" s="525" t="s">
        <v>4185</v>
      </c>
      <c r="D535" s="526" t="s">
        <v>5005</v>
      </c>
      <c r="E535" s="526" t="s">
        <v>5022</v>
      </c>
      <c r="F535" s="539" t="s">
        <v>3252</v>
      </c>
      <c r="G535" s="526" t="s">
        <v>5023</v>
      </c>
      <c r="H535" s="629"/>
      <c r="I535" s="526"/>
      <c r="J535" s="629"/>
      <c r="K535" s="629"/>
    </row>
    <row r="536" spans="1:11" s="192" customFormat="1" ht="30">
      <c r="A536" s="525">
        <v>528</v>
      </c>
      <c r="B536" s="525" t="s">
        <v>3238</v>
      </c>
      <c r="C536" s="525" t="s">
        <v>3239</v>
      </c>
      <c r="D536" s="526" t="s">
        <v>5024</v>
      </c>
      <c r="E536" s="526" t="s">
        <v>5025</v>
      </c>
      <c r="F536" s="539" t="s">
        <v>3247</v>
      </c>
      <c r="G536" s="526" t="s">
        <v>5026</v>
      </c>
      <c r="H536" s="629"/>
      <c r="I536" s="526"/>
      <c r="J536" s="629"/>
      <c r="K536" s="629"/>
    </row>
    <row r="537" spans="1:11" s="192" customFormat="1" ht="30">
      <c r="A537" s="525">
        <v>529</v>
      </c>
      <c r="B537" s="525" t="s">
        <v>3238</v>
      </c>
      <c r="C537" s="525" t="s">
        <v>3239</v>
      </c>
      <c r="D537" s="526" t="s">
        <v>5005</v>
      </c>
      <c r="E537" s="526" t="s">
        <v>4631</v>
      </c>
      <c r="F537" s="539" t="s">
        <v>4181</v>
      </c>
      <c r="G537" s="526" t="s">
        <v>5027</v>
      </c>
      <c r="H537" s="629"/>
      <c r="I537" s="526"/>
      <c r="J537" s="629"/>
      <c r="K537" s="629"/>
    </row>
    <row r="538" spans="1:11" s="192" customFormat="1" ht="30">
      <c r="A538" s="525">
        <v>530</v>
      </c>
      <c r="B538" s="525" t="s">
        <v>3238</v>
      </c>
      <c r="C538" s="525" t="s">
        <v>3239</v>
      </c>
      <c r="D538" s="526" t="s">
        <v>5005</v>
      </c>
      <c r="E538" s="526" t="s">
        <v>4645</v>
      </c>
      <c r="F538" s="539" t="s">
        <v>4114</v>
      </c>
      <c r="G538" s="526" t="s">
        <v>5028</v>
      </c>
      <c r="H538" s="629"/>
      <c r="I538" s="526"/>
      <c r="J538" s="629"/>
      <c r="K538" s="629"/>
    </row>
    <row r="539" spans="1:11" s="192" customFormat="1" ht="15">
      <c r="A539" s="525">
        <v>531</v>
      </c>
      <c r="B539" s="525" t="s">
        <v>3238</v>
      </c>
      <c r="C539" s="525" t="s">
        <v>3239</v>
      </c>
      <c r="D539" s="526" t="s">
        <v>5016</v>
      </c>
      <c r="E539" s="526" t="s">
        <v>4164</v>
      </c>
      <c r="F539" s="539" t="s">
        <v>4088</v>
      </c>
      <c r="G539" s="526" t="s">
        <v>5029</v>
      </c>
      <c r="H539" s="629"/>
      <c r="I539" s="526"/>
      <c r="J539" s="629"/>
      <c r="K539" s="629"/>
    </row>
    <row r="540" spans="1:11" s="192" customFormat="1" ht="30">
      <c r="A540" s="525">
        <v>532</v>
      </c>
      <c r="B540" s="525" t="s">
        <v>3238</v>
      </c>
      <c r="C540" s="525" t="s">
        <v>3239</v>
      </c>
      <c r="D540" s="526" t="s">
        <v>5005</v>
      </c>
      <c r="E540" s="526" t="s">
        <v>4645</v>
      </c>
      <c r="F540" s="539" t="s">
        <v>4181</v>
      </c>
      <c r="G540" s="526" t="s">
        <v>5030</v>
      </c>
      <c r="H540" s="628"/>
      <c r="I540" s="526"/>
      <c r="J540" s="628"/>
      <c r="K540" s="628"/>
    </row>
    <row r="541" spans="1:11" s="192" customFormat="1" ht="30">
      <c r="A541" s="525">
        <v>533</v>
      </c>
      <c r="B541" s="525" t="s">
        <v>3238</v>
      </c>
      <c r="C541" s="525" t="s">
        <v>3239</v>
      </c>
      <c r="D541" s="526" t="s">
        <v>4159</v>
      </c>
      <c r="E541" s="526" t="s">
        <v>5031</v>
      </c>
      <c r="F541" s="539" t="s">
        <v>5032</v>
      </c>
      <c r="G541" s="526" t="s">
        <v>5033</v>
      </c>
      <c r="H541" s="529">
        <v>562.5</v>
      </c>
      <c r="I541" s="526"/>
      <c r="J541" s="529" t="s">
        <v>5034</v>
      </c>
      <c r="K541" s="529" t="s">
        <v>5035</v>
      </c>
    </row>
    <row r="542" spans="1:11" s="192" customFormat="1" ht="30">
      <c r="A542" s="525">
        <v>534</v>
      </c>
      <c r="B542" s="525" t="s">
        <v>3238</v>
      </c>
      <c r="C542" s="525" t="s">
        <v>3239</v>
      </c>
      <c r="D542" s="526" t="s">
        <v>4159</v>
      </c>
      <c r="E542" s="526" t="s">
        <v>4164</v>
      </c>
      <c r="F542" s="539" t="s">
        <v>4101</v>
      </c>
      <c r="G542" s="526" t="s">
        <v>5036</v>
      </c>
      <c r="H542" s="529">
        <v>562.5</v>
      </c>
      <c r="I542" s="526"/>
      <c r="J542" s="529" t="s">
        <v>5037</v>
      </c>
      <c r="K542" s="529" t="s">
        <v>5038</v>
      </c>
    </row>
    <row r="543" spans="1:11" s="192" customFormat="1" ht="30">
      <c r="A543" s="525">
        <v>535</v>
      </c>
      <c r="B543" s="525" t="s">
        <v>3238</v>
      </c>
      <c r="C543" s="525" t="s">
        <v>3239</v>
      </c>
      <c r="D543" s="526" t="s">
        <v>4159</v>
      </c>
      <c r="E543" s="526" t="s">
        <v>4696</v>
      </c>
      <c r="F543" s="539" t="s">
        <v>4174</v>
      </c>
      <c r="G543" s="526" t="s">
        <v>5039</v>
      </c>
      <c r="H543" s="529">
        <v>562.5</v>
      </c>
      <c r="I543" s="526"/>
      <c r="J543" s="529" t="s">
        <v>5040</v>
      </c>
      <c r="K543" s="529" t="s">
        <v>5041</v>
      </c>
    </row>
    <row r="544" spans="1:11" s="192" customFormat="1" ht="30">
      <c r="A544" s="525">
        <v>536</v>
      </c>
      <c r="B544" s="525" t="s">
        <v>3238</v>
      </c>
      <c r="C544" s="525" t="s">
        <v>3239</v>
      </c>
      <c r="D544" s="526" t="s">
        <v>4159</v>
      </c>
      <c r="E544" s="526" t="s">
        <v>4164</v>
      </c>
      <c r="F544" s="539" t="s">
        <v>4114</v>
      </c>
      <c r="G544" s="526" t="s">
        <v>5042</v>
      </c>
      <c r="H544" s="529">
        <v>562.5</v>
      </c>
      <c r="I544" s="526"/>
      <c r="J544" s="529" t="s">
        <v>5043</v>
      </c>
      <c r="K544" s="529" t="s">
        <v>5044</v>
      </c>
    </row>
    <row r="545" spans="1:11" s="192" customFormat="1" ht="30">
      <c r="A545" s="525">
        <v>537</v>
      </c>
      <c r="B545" s="525" t="s">
        <v>3238</v>
      </c>
      <c r="C545" s="525" t="s">
        <v>3239</v>
      </c>
      <c r="D545" s="526" t="s">
        <v>4159</v>
      </c>
      <c r="E545" s="526" t="s">
        <v>4164</v>
      </c>
      <c r="F545" s="539" t="s">
        <v>3264</v>
      </c>
      <c r="G545" s="526" t="s">
        <v>5045</v>
      </c>
      <c r="H545" s="529">
        <v>562.5</v>
      </c>
      <c r="I545" s="526"/>
      <c r="J545" s="529" t="s">
        <v>5046</v>
      </c>
      <c r="K545" s="529" t="s">
        <v>5047</v>
      </c>
    </row>
    <row r="546" spans="1:11" s="192" customFormat="1" ht="30">
      <c r="A546" s="525">
        <v>538</v>
      </c>
      <c r="B546" s="525" t="s">
        <v>3238</v>
      </c>
      <c r="C546" s="525" t="s">
        <v>3239</v>
      </c>
      <c r="D546" s="526" t="s">
        <v>4159</v>
      </c>
      <c r="E546" s="526" t="s">
        <v>5048</v>
      </c>
      <c r="F546" s="539" t="s">
        <v>4137</v>
      </c>
      <c r="G546" s="526" t="s">
        <v>5049</v>
      </c>
      <c r="H546" s="529">
        <v>562.5</v>
      </c>
      <c r="I546" s="526"/>
      <c r="J546" s="529" t="s">
        <v>5050</v>
      </c>
      <c r="K546" s="529" t="s">
        <v>5051</v>
      </c>
    </row>
    <row r="547" spans="1:11" s="192" customFormat="1" ht="30">
      <c r="A547" s="525">
        <v>539</v>
      </c>
      <c r="B547" s="525" t="s">
        <v>3238</v>
      </c>
      <c r="C547" s="525" t="s">
        <v>3239</v>
      </c>
      <c r="D547" s="526" t="s">
        <v>4159</v>
      </c>
      <c r="E547" s="526" t="s">
        <v>4164</v>
      </c>
      <c r="F547" s="539" t="s">
        <v>4209</v>
      </c>
      <c r="G547" s="526" t="s">
        <v>5052</v>
      </c>
      <c r="H547" s="529">
        <v>562.5</v>
      </c>
      <c r="I547" s="526"/>
      <c r="J547" s="529" t="s">
        <v>5053</v>
      </c>
      <c r="K547" s="529" t="s">
        <v>5054</v>
      </c>
    </row>
    <row r="548" spans="1:11" s="192" customFormat="1" ht="30">
      <c r="A548" s="525">
        <v>540</v>
      </c>
      <c r="B548" s="525" t="s">
        <v>3238</v>
      </c>
      <c r="C548" s="525" t="s">
        <v>3239</v>
      </c>
      <c r="D548" s="526" t="s">
        <v>4159</v>
      </c>
      <c r="E548" s="526" t="s">
        <v>4164</v>
      </c>
      <c r="F548" s="539" t="s">
        <v>4088</v>
      </c>
      <c r="G548" s="526" t="s">
        <v>5055</v>
      </c>
      <c r="H548" s="529">
        <v>562.5</v>
      </c>
      <c r="I548" s="526"/>
      <c r="J548" s="529" t="s">
        <v>5056</v>
      </c>
      <c r="K548" s="529" t="s">
        <v>5057</v>
      </c>
    </row>
    <row r="549" spans="1:11" s="192" customFormat="1" ht="30">
      <c r="A549" s="525">
        <v>541</v>
      </c>
      <c r="B549" s="525" t="s">
        <v>3238</v>
      </c>
      <c r="C549" s="525" t="s">
        <v>3239</v>
      </c>
      <c r="D549" s="526" t="s">
        <v>4159</v>
      </c>
      <c r="E549" s="526" t="s">
        <v>5058</v>
      </c>
      <c r="F549" s="539" t="s">
        <v>3258</v>
      </c>
      <c r="G549" s="526" t="s">
        <v>5059</v>
      </c>
      <c r="H549" s="529">
        <v>562.5</v>
      </c>
      <c r="I549" s="526"/>
      <c r="J549" s="529" t="s">
        <v>5060</v>
      </c>
      <c r="K549" s="529" t="s">
        <v>5061</v>
      </c>
    </row>
    <row r="550" spans="1:11" s="192" customFormat="1" ht="30">
      <c r="A550" s="525">
        <v>542</v>
      </c>
      <c r="B550" s="525" t="s">
        <v>3238</v>
      </c>
      <c r="C550" s="525" t="s">
        <v>3239</v>
      </c>
      <c r="D550" s="526" t="s">
        <v>4159</v>
      </c>
      <c r="E550" s="526" t="s">
        <v>4164</v>
      </c>
      <c r="F550" s="539" t="s">
        <v>4174</v>
      </c>
      <c r="G550" s="526" t="s">
        <v>5062</v>
      </c>
      <c r="H550" s="529">
        <v>562.5</v>
      </c>
      <c r="I550" s="526"/>
      <c r="J550" s="529" t="s">
        <v>5063</v>
      </c>
      <c r="K550" s="529" t="s">
        <v>5064</v>
      </c>
    </row>
    <row r="551" spans="1:11" s="192" customFormat="1" ht="30">
      <c r="A551" s="525">
        <v>543</v>
      </c>
      <c r="B551" s="525" t="s">
        <v>3238</v>
      </c>
      <c r="C551" s="525" t="s">
        <v>3239</v>
      </c>
      <c r="D551" s="526" t="s">
        <v>4154</v>
      </c>
      <c r="E551" s="526" t="s">
        <v>4155</v>
      </c>
      <c r="F551" s="539" t="s">
        <v>4129</v>
      </c>
      <c r="G551" s="526" t="s">
        <v>5065</v>
      </c>
      <c r="H551" s="529">
        <v>275</v>
      </c>
      <c r="I551" s="526"/>
      <c r="J551" s="529" t="s">
        <v>5066</v>
      </c>
      <c r="K551" s="529" t="s">
        <v>5067</v>
      </c>
    </row>
    <row r="552" spans="1:11" s="192" customFormat="1" ht="30">
      <c r="A552" s="525">
        <v>544</v>
      </c>
      <c r="B552" s="525" t="s">
        <v>3238</v>
      </c>
      <c r="C552" s="525" t="s">
        <v>3239</v>
      </c>
      <c r="D552" s="526" t="s">
        <v>3338</v>
      </c>
      <c r="E552" s="526" t="s">
        <v>5068</v>
      </c>
      <c r="F552" s="539" t="s">
        <v>3247</v>
      </c>
      <c r="G552" s="526" t="s">
        <v>5069</v>
      </c>
      <c r="H552" s="529">
        <v>375</v>
      </c>
      <c r="I552" s="526"/>
      <c r="J552" s="529" t="s">
        <v>5070</v>
      </c>
      <c r="K552" s="529" t="s">
        <v>5071</v>
      </c>
    </row>
    <row r="553" spans="1:11" s="192" customFormat="1" ht="30">
      <c r="A553" s="525">
        <v>545</v>
      </c>
      <c r="B553" s="525" t="s">
        <v>3238</v>
      </c>
      <c r="C553" s="525" t="s">
        <v>3239</v>
      </c>
      <c r="D553" s="526" t="s">
        <v>3338</v>
      </c>
      <c r="E553" s="526" t="s">
        <v>5072</v>
      </c>
      <c r="F553" s="539" t="s">
        <v>4105</v>
      </c>
      <c r="G553" s="526" t="s">
        <v>5073</v>
      </c>
      <c r="H553" s="529">
        <v>375</v>
      </c>
      <c r="I553" s="526"/>
      <c r="J553" s="529" t="s">
        <v>5074</v>
      </c>
      <c r="K553" s="529" t="s">
        <v>5075</v>
      </c>
    </row>
    <row r="554" spans="1:11" s="192" customFormat="1" ht="15">
      <c r="A554" s="525">
        <v>546</v>
      </c>
      <c r="B554" s="525" t="s">
        <v>3238</v>
      </c>
      <c r="C554" s="525" t="s">
        <v>3239</v>
      </c>
      <c r="D554" s="526" t="s">
        <v>5076</v>
      </c>
      <c r="E554" s="526" t="s">
        <v>5077</v>
      </c>
      <c r="F554" s="539">
        <v>1999</v>
      </c>
      <c r="G554" s="526" t="s">
        <v>5078</v>
      </c>
      <c r="H554" s="529">
        <v>600</v>
      </c>
      <c r="I554" s="526"/>
      <c r="J554" s="529">
        <v>42001023715</v>
      </c>
      <c r="K554" s="529" t="s">
        <v>5079</v>
      </c>
    </row>
    <row r="555" spans="1:11" s="192" customFormat="1" ht="15">
      <c r="A555" s="525">
        <v>547</v>
      </c>
      <c r="B555" s="525" t="s">
        <v>3238</v>
      </c>
      <c r="C555" s="525" t="s">
        <v>3239</v>
      </c>
      <c r="D555" s="526" t="s">
        <v>5076</v>
      </c>
      <c r="E555" s="526" t="s">
        <v>5077</v>
      </c>
      <c r="F555" s="539">
        <v>2007</v>
      </c>
      <c r="G555" s="526" t="s">
        <v>5080</v>
      </c>
      <c r="H555" s="529">
        <v>600</v>
      </c>
      <c r="I555" s="526"/>
      <c r="J555" s="529">
        <v>42001009056</v>
      </c>
      <c r="K555" s="529" t="s">
        <v>5081</v>
      </c>
    </row>
    <row r="556" spans="1:11" s="192" customFormat="1" ht="15">
      <c r="A556" s="525">
        <v>548</v>
      </c>
      <c r="B556" s="525" t="s">
        <v>3238</v>
      </c>
      <c r="C556" s="525" t="s">
        <v>3239</v>
      </c>
      <c r="D556" s="526" t="s">
        <v>5076</v>
      </c>
      <c r="E556" s="526" t="s">
        <v>5077</v>
      </c>
      <c r="F556" s="539">
        <v>2004</v>
      </c>
      <c r="G556" s="526" t="s">
        <v>5082</v>
      </c>
      <c r="H556" s="529">
        <v>600</v>
      </c>
      <c r="I556" s="526"/>
      <c r="J556" s="529">
        <v>62001003498</v>
      </c>
      <c r="K556" s="529" t="s">
        <v>5083</v>
      </c>
    </row>
    <row r="557" spans="1:11" s="192" customFormat="1" ht="15">
      <c r="A557" s="525">
        <v>549</v>
      </c>
      <c r="B557" s="525" t="s">
        <v>3238</v>
      </c>
      <c r="C557" s="525" t="s">
        <v>3239</v>
      </c>
      <c r="D557" s="526" t="s">
        <v>5076</v>
      </c>
      <c r="E557" s="526" t="s">
        <v>5077</v>
      </c>
      <c r="F557" s="539">
        <v>2003</v>
      </c>
      <c r="G557" s="526" t="s">
        <v>5084</v>
      </c>
      <c r="H557" s="529">
        <v>600</v>
      </c>
      <c r="I557" s="526"/>
      <c r="J557" s="529">
        <v>62007005594</v>
      </c>
      <c r="K557" s="529" t="s">
        <v>5085</v>
      </c>
    </row>
    <row r="558" spans="1:11" s="192" customFormat="1" ht="15">
      <c r="A558" s="525">
        <v>550</v>
      </c>
      <c r="B558" s="525" t="s">
        <v>3238</v>
      </c>
      <c r="C558" s="525" t="s">
        <v>3239</v>
      </c>
      <c r="D558" s="526" t="s">
        <v>5076</v>
      </c>
      <c r="E558" s="526" t="s">
        <v>5077</v>
      </c>
      <c r="F558" s="539">
        <v>1989</v>
      </c>
      <c r="G558" s="526" t="s">
        <v>5086</v>
      </c>
      <c r="H558" s="529">
        <v>600</v>
      </c>
      <c r="I558" s="526"/>
      <c r="J558" s="529">
        <v>62004015680</v>
      </c>
      <c r="K558" s="529" t="s">
        <v>5087</v>
      </c>
    </row>
    <row r="559" spans="1:11" s="192" customFormat="1" ht="15">
      <c r="A559" s="525">
        <v>551</v>
      </c>
      <c r="B559" s="525" t="s">
        <v>3238</v>
      </c>
      <c r="C559" s="525" t="s">
        <v>3239</v>
      </c>
      <c r="D559" s="526" t="s">
        <v>5076</v>
      </c>
      <c r="E559" s="526" t="s">
        <v>5077</v>
      </c>
      <c r="F559" s="539">
        <v>2000</v>
      </c>
      <c r="G559" s="526" t="s">
        <v>5088</v>
      </c>
      <c r="H559" s="529">
        <v>600</v>
      </c>
      <c r="I559" s="526"/>
      <c r="J559" s="529">
        <v>42001000686</v>
      </c>
      <c r="K559" s="529" t="s">
        <v>5089</v>
      </c>
    </row>
    <row r="560" spans="1:11" s="192" customFormat="1" ht="30">
      <c r="A560" s="525">
        <v>552</v>
      </c>
      <c r="B560" s="525" t="s">
        <v>3238</v>
      </c>
      <c r="C560" s="525" t="s">
        <v>3239</v>
      </c>
      <c r="D560" s="526" t="s">
        <v>5076</v>
      </c>
      <c r="E560" s="526" t="s">
        <v>5077</v>
      </c>
      <c r="F560" s="539">
        <v>1998</v>
      </c>
      <c r="G560" s="526" t="s">
        <v>5090</v>
      </c>
      <c r="H560" s="529">
        <v>600</v>
      </c>
      <c r="I560" s="526"/>
      <c r="J560" s="529">
        <v>42001021433</v>
      </c>
      <c r="K560" s="529" t="s">
        <v>5091</v>
      </c>
    </row>
    <row r="561" spans="1:11" s="192" customFormat="1" ht="15">
      <c r="A561" s="525">
        <v>553</v>
      </c>
      <c r="B561" s="525" t="s">
        <v>3238</v>
      </c>
      <c r="C561" s="525" t="s">
        <v>3239</v>
      </c>
      <c r="D561" s="526" t="s">
        <v>5076</v>
      </c>
      <c r="E561" s="526" t="s">
        <v>5077</v>
      </c>
      <c r="F561" s="539">
        <v>2005</v>
      </c>
      <c r="G561" s="526" t="s">
        <v>5092</v>
      </c>
      <c r="H561" s="529">
        <v>600</v>
      </c>
      <c r="I561" s="526"/>
      <c r="J561" s="529" t="s">
        <v>5093</v>
      </c>
      <c r="K561" s="529" t="s">
        <v>5094</v>
      </c>
    </row>
    <row r="562" spans="1:11" s="192" customFormat="1" ht="15">
      <c r="A562" s="525">
        <v>554</v>
      </c>
      <c r="B562" s="525" t="s">
        <v>3238</v>
      </c>
      <c r="C562" s="525" t="s">
        <v>3239</v>
      </c>
      <c r="D562" s="526" t="s">
        <v>5076</v>
      </c>
      <c r="E562" s="526" t="s">
        <v>5077</v>
      </c>
      <c r="F562" s="539">
        <v>2004</v>
      </c>
      <c r="G562" s="526" t="s">
        <v>5095</v>
      </c>
      <c r="H562" s="529">
        <v>600</v>
      </c>
      <c r="I562" s="526"/>
      <c r="J562" s="529" t="s">
        <v>5096</v>
      </c>
      <c r="K562" s="529" t="s">
        <v>5097</v>
      </c>
    </row>
    <row r="563" spans="1:11" s="192" customFormat="1" ht="15">
      <c r="A563" s="525">
        <v>555</v>
      </c>
      <c r="B563" s="525" t="s">
        <v>3238</v>
      </c>
      <c r="C563" s="525" t="s">
        <v>3239</v>
      </c>
      <c r="D563" s="526" t="s">
        <v>5076</v>
      </c>
      <c r="E563" s="526" t="s">
        <v>5077</v>
      </c>
      <c r="F563" s="539">
        <v>1999</v>
      </c>
      <c r="G563" s="526" t="s">
        <v>5098</v>
      </c>
      <c r="H563" s="529">
        <v>600</v>
      </c>
      <c r="I563" s="526"/>
      <c r="J563" s="529" t="s">
        <v>5099</v>
      </c>
      <c r="K563" s="529" t="s">
        <v>5100</v>
      </c>
    </row>
    <row r="564" spans="1:11" s="192" customFormat="1" ht="30">
      <c r="A564" s="525">
        <v>556</v>
      </c>
      <c r="B564" s="525" t="s">
        <v>3238</v>
      </c>
      <c r="C564" s="525" t="s">
        <v>3239</v>
      </c>
      <c r="D564" s="526" t="s">
        <v>3338</v>
      </c>
      <c r="E564" s="526" t="s">
        <v>4164</v>
      </c>
      <c r="F564" s="539" t="s">
        <v>4174</v>
      </c>
      <c r="G564" s="526" t="s">
        <v>5101</v>
      </c>
      <c r="H564" s="529">
        <v>212.5</v>
      </c>
      <c r="I564" s="526"/>
      <c r="J564" s="529" t="s">
        <v>5102</v>
      </c>
      <c r="K564" s="529" t="s">
        <v>5103</v>
      </c>
    </row>
    <row r="565" spans="1:11" s="192" customFormat="1" ht="30">
      <c r="A565" s="525">
        <v>557</v>
      </c>
      <c r="B565" s="525" t="s">
        <v>3238</v>
      </c>
      <c r="C565" s="525" t="s">
        <v>3239</v>
      </c>
      <c r="D565" s="526" t="s">
        <v>3338</v>
      </c>
      <c r="E565" s="526" t="s">
        <v>4164</v>
      </c>
      <c r="F565" s="539" t="s">
        <v>4110</v>
      </c>
      <c r="G565" s="526" t="s">
        <v>5104</v>
      </c>
      <c r="H565" s="529">
        <v>212.5</v>
      </c>
      <c r="I565" s="526"/>
      <c r="J565" s="529" t="s">
        <v>5105</v>
      </c>
      <c r="K565" s="529" t="s">
        <v>5106</v>
      </c>
    </row>
    <row r="566" spans="1:11" s="192" customFormat="1" ht="30">
      <c r="A566" s="525">
        <v>558</v>
      </c>
      <c r="B566" s="525" t="s">
        <v>3238</v>
      </c>
      <c r="C566" s="525" t="s">
        <v>3239</v>
      </c>
      <c r="D566" s="526" t="s">
        <v>3338</v>
      </c>
      <c r="E566" s="526" t="s">
        <v>4164</v>
      </c>
      <c r="F566" s="539" t="s">
        <v>3281</v>
      </c>
      <c r="G566" s="526" t="s">
        <v>5107</v>
      </c>
      <c r="H566" s="529">
        <v>271.05</v>
      </c>
      <c r="I566" s="526"/>
      <c r="J566" s="529" t="s">
        <v>5108</v>
      </c>
      <c r="K566" s="529" t="s">
        <v>5109</v>
      </c>
    </row>
    <row r="567" spans="1:11" s="192" customFormat="1" ht="30">
      <c r="A567" s="525">
        <v>559</v>
      </c>
      <c r="B567" s="525" t="s">
        <v>3238</v>
      </c>
      <c r="C567" s="525" t="s">
        <v>3239</v>
      </c>
      <c r="D567" s="526" t="s">
        <v>4154</v>
      </c>
      <c r="E567" s="526" t="s">
        <v>4871</v>
      </c>
      <c r="F567" s="539" t="s">
        <v>3247</v>
      </c>
      <c r="G567" s="526" t="s">
        <v>5110</v>
      </c>
      <c r="H567" s="529">
        <v>212.5</v>
      </c>
      <c r="I567" s="526"/>
      <c r="J567" s="529" t="s">
        <v>5111</v>
      </c>
      <c r="K567" s="529" t="s">
        <v>5112</v>
      </c>
    </row>
    <row r="568" spans="1:11" s="192" customFormat="1" ht="30">
      <c r="A568" s="525">
        <v>560</v>
      </c>
      <c r="B568" s="525" t="s">
        <v>3238</v>
      </c>
      <c r="C568" s="525" t="s">
        <v>3239</v>
      </c>
      <c r="D568" s="526" t="s">
        <v>4154</v>
      </c>
      <c r="E568" s="526" t="s">
        <v>4170</v>
      </c>
      <c r="F568" s="539" t="s">
        <v>3252</v>
      </c>
      <c r="G568" s="526" t="s">
        <v>5113</v>
      </c>
      <c r="H568" s="529">
        <v>212.5</v>
      </c>
      <c r="I568" s="526"/>
      <c r="J568" s="529" t="s">
        <v>5114</v>
      </c>
      <c r="K568" s="529" t="s">
        <v>5115</v>
      </c>
    </row>
    <row r="569" spans="1:11" s="192" customFormat="1" ht="30">
      <c r="A569" s="525">
        <v>561</v>
      </c>
      <c r="B569" s="525" t="s">
        <v>3238</v>
      </c>
      <c r="C569" s="525" t="s">
        <v>3239</v>
      </c>
      <c r="D569" s="526" t="s">
        <v>4350</v>
      </c>
      <c r="E569" s="526" t="s">
        <v>3261</v>
      </c>
      <c r="F569" s="539" t="s">
        <v>4181</v>
      </c>
      <c r="G569" s="526" t="s">
        <v>5116</v>
      </c>
      <c r="H569" s="529">
        <v>212.5</v>
      </c>
      <c r="I569" s="526"/>
      <c r="J569" s="529" t="s">
        <v>5117</v>
      </c>
      <c r="K569" s="529" t="s">
        <v>5118</v>
      </c>
    </row>
    <row r="570" spans="1:11" s="192" customFormat="1" ht="30">
      <c r="A570" s="525">
        <v>562</v>
      </c>
      <c r="B570" s="525" t="s">
        <v>3238</v>
      </c>
      <c r="C570" s="525" t="s">
        <v>3239</v>
      </c>
      <c r="D570" s="526" t="s">
        <v>3338</v>
      </c>
      <c r="E570" s="526" t="s">
        <v>4164</v>
      </c>
      <c r="F570" s="539" t="s">
        <v>4209</v>
      </c>
      <c r="G570" s="526" t="s">
        <v>5119</v>
      </c>
      <c r="H570" s="529">
        <v>212.5</v>
      </c>
      <c r="I570" s="526"/>
      <c r="J570" s="529" t="s">
        <v>5120</v>
      </c>
      <c r="K570" s="529" t="s">
        <v>5121</v>
      </c>
    </row>
    <row r="571" spans="1:11" s="192" customFormat="1" ht="30">
      <c r="A571" s="525">
        <v>563</v>
      </c>
      <c r="B571" s="525" t="s">
        <v>3238</v>
      </c>
      <c r="C571" s="525" t="s">
        <v>3239</v>
      </c>
      <c r="D571" s="526" t="s">
        <v>3338</v>
      </c>
      <c r="E571" s="526" t="s">
        <v>4164</v>
      </c>
      <c r="F571" s="539" t="s">
        <v>4105</v>
      </c>
      <c r="G571" s="526" t="s">
        <v>5122</v>
      </c>
      <c r="H571" s="529">
        <v>212.5</v>
      </c>
      <c r="I571" s="526"/>
      <c r="J571" s="529" t="s">
        <v>5123</v>
      </c>
      <c r="K571" s="529" t="s">
        <v>5124</v>
      </c>
    </row>
    <row r="572" spans="1:11" s="192" customFormat="1" ht="30">
      <c r="A572" s="525">
        <v>564</v>
      </c>
      <c r="B572" s="525" t="s">
        <v>3238</v>
      </c>
      <c r="C572" s="525" t="s">
        <v>3239</v>
      </c>
      <c r="D572" s="526" t="s">
        <v>3338</v>
      </c>
      <c r="E572" s="526" t="s">
        <v>4164</v>
      </c>
      <c r="F572" s="539" t="s">
        <v>4110</v>
      </c>
      <c r="G572" s="526" t="s">
        <v>5125</v>
      </c>
      <c r="H572" s="529">
        <v>271.05</v>
      </c>
      <c r="I572" s="526"/>
      <c r="J572" s="529" t="s">
        <v>5126</v>
      </c>
      <c r="K572" s="529" t="s">
        <v>5127</v>
      </c>
    </row>
    <row r="573" spans="1:11" s="192" customFormat="1" ht="45" customHeight="1">
      <c r="A573" s="525">
        <v>565</v>
      </c>
      <c r="B573" s="525" t="s">
        <v>3238</v>
      </c>
      <c r="C573" s="525" t="s">
        <v>3239</v>
      </c>
      <c r="D573" s="526" t="s">
        <v>5128</v>
      </c>
      <c r="E573" s="526" t="s">
        <v>4601</v>
      </c>
      <c r="F573" s="539" t="s">
        <v>3258</v>
      </c>
      <c r="G573" s="526" t="s">
        <v>5129</v>
      </c>
      <c r="H573" s="627">
        <v>7500</v>
      </c>
      <c r="I573" s="526"/>
      <c r="J573" s="627" t="s">
        <v>5130</v>
      </c>
      <c r="K573" s="627" t="s">
        <v>5131</v>
      </c>
    </row>
    <row r="574" spans="1:11" s="192" customFormat="1" ht="30">
      <c r="A574" s="525">
        <v>566</v>
      </c>
      <c r="B574" s="525" t="s">
        <v>3238</v>
      </c>
      <c r="C574" s="525" t="s">
        <v>3239</v>
      </c>
      <c r="D574" s="526" t="s">
        <v>4605</v>
      </c>
      <c r="E574" s="526" t="s">
        <v>5132</v>
      </c>
      <c r="F574" s="539" t="s">
        <v>4174</v>
      </c>
      <c r="G574" s="526" t="s">
        <v>5133</v>
      </c>
      <c r="H574" s="629"/>
      <c r="I574" s="526"/>
      <c r="J574" s="629"/>
      <c r="K574" s="629"/>
    </row>
    <row r="575" spans="1:11" s="192" customFormat="1" ht="30">
      <c r="A575" s="525">
        <v>567</v>
      </c>
      <c r="B575" s="525" t="s">
        <v>3238</v>
      </c>
      <c r="C575" s="525" t="s">
        <v>3239</v>
      </c>
      <c r="D575" s="526" t="s">
        <v>3338</v>
      </c>
      <c r="E575" s="526" t="s">
        <v>5134</v>
      </c>
      <c r="F575" s="539" t="s">
        <v>3247</v>
      </c>
      <c r="G575" s="526" t="s">
        <v>5135</v>
      </c>
      <c r="H575" s="629"/>
      <c r="I575" s="526"/>
      <c r="J575" s="629"/>
      <c r="K575" s="629"/>
    </row>
    <row r="576" spans="1:11" s="192" customFormat="1" ht="30">
      <c r="A576" s="525">
        <v>568</v>
      </c>
      <c r="B576" s="525" t="s">
        <v>3238</v>
      </c>
      <c r="C576" s="525" t="s">
        <v>3239</v>
      </c>
      <c r="D576" s="526" t="s">
        <v>3338</v>
      </c>
      <c r="E576" s="526" t="s">
        <v>4164</v>
      </c>
      <c r="F576" s="539" t="s">
        <v>3252</v>
      </c>
      <c r="G576" s="526" t="s">
        <v>5136</v>
      </c>
      <c r="H576" s="629"/>
      <c r="I576" s="526"/>
      <c r="J576" s="629"/>
      <c r="K576" s="629"/>
    </row>
    <row r="577" spans="1:11" s="192" customFormat="1" ht="15">
      <c r="A577" s="525">
        <v>569</v>
      </c>
      <c r="B577" s="525" t="s">
        <v>3238</v>
      </c>
      <c r="C577" s="525" t="s">
        <v>3239</v>
      </c>
      <c r="D577" s="526" t="s">
        <v>5128</v>
      </c>
      <c r="E577" s="526" t="s">
        <v>4601</v>
      </c>
      <c r="F577" s="539" t="s">
        <v>3247</v>
      </c>
      <c r="G577" s="526" t="s">
        <v>5137</v>
      </c>
      <c r="H577" s="629"/>
      <c r="I577" s="526"/>
      <c r="J577" s="629"/>
      <c r="K577" s="629"/>
    </row>
    <row r="578" spans="1:11" s="192" customFormat="1" ht="30">
      <c r="A578" s="525">
        <v>570</v>
      </c>
      <c r="B578" s="525" t="s">
        <v>3238</v>
      </c>
      <c r="C578" s="525" t="s">
        <v>3239</v>
      </c>
      <c r="D578" s="526" t="s">
        <v>3338</v>
      </c>
      <c r="E578" s="526" t="s">
        <v>5138</v>
      </c>
      <c r="F578" s="539" t="s">
        <v>4105</v>
      </c>
      <c r="G578" s="526" t="s">
        <v>5139</v>
      </c>
      <c r="H578" s="629"/>
      <c r="I578" s="526"/>
      <c r="J578" s="629"/>
      <c r="K578" s="629"/>
    </row>
    <row r="579" spans="1:11" s="192" customFormat="1" ht="15">
      <c r="A579" s="525">
        <v>571</v>
      </c>
      <c r="B579" s="525" t="s">
        <v>3238</v>
      </c>
      <c r="C579" s="525" t="s">
        <v>3239</v>
      </c>
      <c r="D579" s="526" t="s">
        <v>4154</v>
      </c>
      <c r="E579" s="526" t="s">
        <v>5140</v>
      </c>
      <c r="F579" s="539" t="s">
        <v>4427</v>
      </c>
      <c r="G579" s="526" t="s">
        <v>5141</v>
      </c>
      <c r="H579" s="629"/>
      <c r="I579" s="526"/>
      <c r="J579" s="629"/>
      <c r="K579" s="629"/>
    </row>
    <row r="580" spans="1:11" s="192" customFormat="1" ht="30">
      <c r="A580" s="525">
        <v>572</v>
      </c>
      <c r="B580" s="525" t="s">
        <v>3238</v>
      </c>
      <c r="C580" s="525" t="s">
        <v>3239</v>
      </c>
      <c r="D580" s="526" t="s">
        <v>3338</v>
      </c>
      <c r="E580" s="526" t="s">
        <v>4421</v>
      </c>
      <c r="F580" s="539" t="s">
        <v>4181</v>
      </c>
      <c r="G580" s="526" t="s">
        <v>5142</v>
      </c>
      <c r="H580" s="629"/>
      <c r="I580" s="526"/>
      <c r="J580" s="629"/>
      <c r="K580" s="629"/>
    </row>
    <row r="581" spans="1:11" s="192" customFormat="1" ht="30">
      <c r="A581" s="525">
        <v>573</v>
      </c>
      <c r="B581" s="525" t="s">
        <v>3238</v>
      </c>
      <c r="C581" s="525" t="s">
        <v>3239</v>
      </c>
      <c r="D581" s="526" t="s">
        <v>3338</v>
      </c>
      <c r="E581" s="526" t="s">
        <v>5143</v>
      </c>
      <c r="F581" s="539" t="s">
        <v>4181</v>
      </c>
      <c r="G581" s="526" t="s">
        <v>5144</v>
      </c>
      <c r="H581" s="629"/>
      <c r="I581" s="526"/>
      <c r="J581" s="629"/>
      <c r="K581" s="629"/>
    </row>
    <row r="582" spans="1:11" s="192" customFormat="1" ht="30">
      <c r="A582" s="525">
        <v>574</v>
      </c>
      <c r="B582" s="525" t="s">
        <v>3238</v>
      </c>
      <c r="C582" s="525" t="s">
        <v>3239</v>
      </c>
      <c r="D582" s="526" t="s">
        <v>3338</v>
      </c>
      <c r="E582" s="526" t="s">
        <v>5145</v>
      </c>
      <c r="F582" s="539" t="s">
        <v>3258</v>
      </c>
      <c r="G582" s="526" t="s">
        <v>5146</v>
      </c>
      <c r="H582" s="628"/>
      <c r="I582" s="526"/>
      <c r="J582" s="628"/>
      <c r="K582" s="628"/>
    </row>
    <row r="583" spans="1:11" s="192" customFormat="1" ht="15">
      <c r="A583" s="525">
        <v>575</v>
      </c>
      <c r="B583" s="525" t="s">
        <v>3238</v>
      </c>
      <c r="C583" s="525" t="s">
        <v>3239</v>
      </c>
      <c r="D583" s="526" t="s">
        <v>4605</v>
      </c>
      <c r="E583" s="526" t="s">
        <v>5147</v>
      </c>
      <c r="F583" s="539" t="s">
        <v>4174</v>
      </c>
      <c r="G583" s="526" t="s">
        <v>5148</v>
      </c>
      <c r="H583" s="627">
        <v>22200</v>
      </c>
      <c r="I583" s="526"/>
      <c r="J583" s="627">
        <v>246954247</v>
      </c>
      <c r="K583" s="627" t="s">
        <v>5149</v>
      </c>
    </row>
    <row r="584" spans="1:11" s="192" customFormat="1" ht="15">
      <c r="A584" s="525">
        <v>576</v>
      </c>
      <c r="B584" s="525" t="s">
        <v>3238</v>
      </c>
      <c r="C584" s="525" t="s">
        <v>3239</v>
      </c>
      <c r="D584" s="526" t="s">
        <v>5150</v>
      </c>
      <c r="E584" s="526" t="s">
        <v>5147</v>
      </c>
      <c r="F584" s="539" t="s">
        <v>3258</v>
      </c>
      <c r="G584" s="526" t="s">
        <v>5151</v>
      </c>
      <c r="H584" s="629"/>
      <c r="I584" s="526"/>
      <c r="J584" s="629"/>
      <c r="K584" s="629"/>
    </row>
    <row r="585" spans="1:11" s="192" customFormat="1" ht="15">
      <c r="A585" s="525">
        <v>577</v>
      </c>
      <c r="B585" s="525" t="s">
        <v>3238</v>
      </c>
      <c r="C585" s="525" t="s">
        <v>3239</v>
      </c>
      <c r="D585" s="526" t="s">
        <v>5150</v>
      </c>
      <c r="E585" s="526" t="s">
        <v>4196</v>
      </c>
      <c r="F585" s="539" t="s">
        <v>3264</v>
      </c>
      <c r="G585" s="526" t="s">
        <v>5152</v>
      </c>
      <c r="H585" s="629"/>
      <c r="I585" s="526"/>
      <c r="J585" s="629"/>
      <c r="K585" s="629"/>
    </row>
    <row r="586" spans="1:11" s="192" customFormat="1" ht="15">
      <c r="A586" s="525">
        <v>578</v>
      </c>
      <c r="B586" s="525" t="s">
        <v>3238</v>
      </c>
      <c r="C586" s="525" t="s">
        <v>3239</v>
      </c>
      <c r="D586" s="526" t="s">
        <v>5150</v>
      </c>
      <c r="E586" s="526" t="s">
        <v>5147</v>
      </c>
      <c r="F586" s="539" t="s">
        <v>4174</v>
      </c>
      <c r="G586" s="526" t="s">
        <v>5153</v>
      </c>
      <c r="H586" s="629"/>
      <c r="I586" s="526"/>
      <c r="J586" s="629"/>
      <c r="K586" s="629"/>
    </row>
    <row r="587" spans="1:11" s="192" customFormat="1" ht="15">
      <c r="A587" s="525">
        <v>579</v>
      </c>
      <c r="B587" s="525" t="s">
        <v>3238</v>
      </c>
      <c r="C587" s="525" t="s">
        <v>3239</v>
      </c>
      <c r="D587" s="526" t="s">
        <v>5150</v>
      </c>
      <c r="E587" s="526" t="s">
        <v>5154</v>
      </c>
      <c r="F587" s="539" t="s">
        <v>4137</v>
      </c>
      <c r="G587" s="526" t="s">
        <v>5155</v>
      </c>
      <c r="H587" s="629"/>
      <c r="I587" s="526"/>
      <c r="J587" s="629"/>
      <c r="K587" s="629"/>
    </row>
    <row r="588" spans="1:11" s="192" customFormat="1" ht="15">
      <c r="A588" s="525">
        <v>580</v>
      </c>
      <c r="B588" s="525" t="s">
        <v>3238</v>
      </c>
      <c r="C588" s="525" t="s">
        <v>3239</v>
      </c>
      <c r="D588" s="526" t="s">
        <v>5150</v>
      </c>
      <c r="E588" s="526" t="s">
        <v>5156</v>
      </c>
      <c r="F588" s="539" t="s">
        <v>4110</v>
      </c>
      <c r="G588" s="526" t="s">
        <v>5157</v>
      </c>
      <c r="H588" s="629"/>
      <c r="I588" s="526"/>
      <c r="J588" s="629"/>
      <c r="K588" s="629"/>
    </row>
    <row r="589" spans="1:11" s="192" customFormat="1" ht="15">
      <c r="A589" s="525">
        <v>581</v>
      </c>
      <c r="B589" s="525" t="s">
        <v>3238</v>
      </c>
      <c r="C589" s="525" t="s">
        <v>3239</v>
      </c>
      <c r="D589" s="526" t="s">
        <v>5150</v>
      </c>
      <c r="E589" s="526" t="s">
        <v>5147</v>
      </c>
      <c r="F589" s="539" t="s">
        <v>4209</v>
      </c>
      <c r="G589" s="526" t="s">
        <v>5158</v>
      </c>
      <c r="H589" s="629"/>
      <c r="I589" s="526"/>
      <c r="J589" s="629"/>
      <c r="K589" s="629"/>
    </row>
    <row r="590" spans="1:11" s="192" customFormat="1" ht="15">
      <c r="A590" s="525">
        <v>582</v>
      </c>
      <c r="B590" s="525" t="s">
        <v>3238</v>
      </c>
      <c r="C590" s="525" t="s">
        <v>3239</v>
      </c>
      <c r="D590" s="526" t="s">
        <v>5150</v>
      </c>
      <c r="E590" s="526" t="s">
        <v>5159</v>
      </c>
      <c r="F590" s="539" t="s">
        <v>3264</v>
      </c>
      <c r="G590" s="526" t="s">
        <v>5160</v>
      </c>
      <c r="H590" s="629"/>
      <c r="I590" s="526"/>
      <c r="J590" s="629"/>
      <c r="K590" s="629"/>
    </row>
    <row r="591" spans="1:11" s="192" customFormat="1" ht="15">
      <c r="A591" s="525">
        <v>583</v>
      </c>
      <c r="B591" s="525" t="s">
        <v>3238</v>
      </c>
      <c r="C591" s="525" t="s">
        <v>3239</v>
      </c>
      <c r="D591" s="526" t="s">
        <v>5150</v>
      </c>
      <c r="E591" s="526" t="s">
        <v>5161</v>
      </c>
      <c r="F591" s="539" t="s">
        <v>3281</v>
      </c>
      <c r="G591" s="526" t="s">
        <v>5162</v>
      </c>
      <c r="H591" s="629"/>
      <c r="I591" s="526"/>
      <c r="J591" s="629"/>
      <c r="K591" s="629"/>
    </row>
    <row r="592" spans="1:11" s="192" customFormat="1" ht="15">
      <c r="A592" s="525">
        <v>584</v>
      </c>
      <c r="B592" s="525" t="s">
        <v>3238</v>
      </c>
      <c r="C592" s="525" t="s">
        <v>3239</v>
      </c>
      <c r="D592" s="526" t="s">
        <v>5150</v>
      </c>
      <c r="E592" s="526" t="s">
        <v>5147</v>
      </c>
      <c r="F592" s="539" t="s">
        <v>4174</v>
      </c>
      <c r="G592" s="526" t="s">
        <v>5163</v>
      </c>
      <c r="H592" s="629"/>
      <c r="I592" s="526"/>
      <c r="J592" s="629"/>
      <c r="K592" s="629"/>
    </row>
    <row r="593" spans="1:11" s="192" customFormat="1" ht="15">
      <c r="A593" s="525">
        <v>585</v>
      </c>
      <c r="B593" s="525" t="s">
        <v>3238</v>
      </c>
      <c r="C593" s="525" t="s">
        <v>3239</v>
      </c>
      <c r="D593" s="526" t="s">
        <v>5150</v>
      </c>
      <c r="E593" s="526" t="s">
        <v>5147</v>
      </c>
      <c r="F593" s="539" t="s">
        <v>4209</v>
      </c>
      <c r="G593" s="526" t="s">
        <v>5164</v>
      </c>
      <c r="H593" s="629"/>
      <c r="I593" s="526"/>
      <c r="J593" s="629"/>
      <c r="K593" s="629"/>
    </row>
    <row r="594" spans="1:11" s="192" customFormat="1" ht="15">
      <c r="A594" s="525">
        <v>586</v>
      </c>
      <c r="B594" s="525" t="s">
        <v>3238</v>
      </c>
      <c r="C594" s="525" t="s">
        <v>3239</v>
      </c>
      <c r="D594" s="526" t="s">
        <v>5150</v>
      </c>
      <c r="E594" s="526" t="s">
        <v>5147</v>
      </c>
      <c r="F594" s="539" t="s">
        <v>4110</v>
      </c>
      <c r="G594" s="526" t="s">
        <v>5165</v>
      </c>
      <c r="H594" s="629"/>
      <c r="I594" s="526"/>
      <c r="J594" s="629"/>
      <c r="K594" s="629"/>
    </row>
    <row r="595" spans="1:11" s="192" customFormat="1" ht="15">
      <c r="A595" s="525">
        <v>587</v>
      </c>
      <c r="B595" s="525" t="s">
        <v>3238</v>
      </c>
      <c r="C595" s="525" t="s">
        <v>3239</v>
      </c>
      <c r="D595" s="526" t="s">
        <v>5150</v>
      </c>
      <c r="E595" s="526" t="s">
        <v>5166</v>
      </c>
      <c r="F595" s="539" t="s">
        <v>4110</v>
      </c>
      <c r="G595" s="526" t="s">
        <v>5167</v>
      </c>
      <c r="H595" s="629"/>
      <c r="I595" s="526"/>
      <c r="J595" s="629"/>
      <c r="K595" s="629"/>
    </row>
    <row r="596" spans="1:11" s="192" customFormat="1" ht="15">
      <c r="A596" s="525">
        <v>588</v>
      </c>
      <c r="B596" s="525" t="s">
        <v>3238</v>
      </c>
      <c r="C596" s="525" t="s">
        <v>3239</v>
      </c>
      <c r="D596" s="526" t="s">
        <v>5150</v>
      </c>
      <c r="E596" s="526" t="s">
        <v>5166</v>
      </c>
      <c r="F596" s="539" t="s">
        <v>4105</v>
      </c>
      <c r="G596" s="526" t="s">
        <v>5168</v>
      </c>
      <c r="H596" s="629"/>
      <c r="I596" s="526"/>
      <c r="J596" s="629"/>
      <c r="K596" s="629"/>
    </row>
    <row r="597" spans="1:11" s="192" customFormat="1" ht="15">
      <c r="A597" s="525">
        <v>589</v>
      </c>
      <c r="B597" s="525" t="s">
        <v>3238</v>
      </c>
      <c r="C597" s="525" t="s">
        <v>3239</v>
      </c>
      <c r="D597" s="526" t="s">
        <v>5150</v>
      </c>
      <c r="E597" s="526" t="s">
        <v>5147</v>
      </c>
      <c r="F597" s="539" t="s">
        <v>4181</v>
      </c>
      <c r="G597" s="526" t="s">
        <v>5169</v>
      </c>
      <c r="H597" s="629"/>
      <c r="I597" s="526"/>
      <c r="J597" s="629"/>
      <c r="K597" s="629"/>
    </row>
    <row r="598" spans="1:11" s="192" customFormat="1" ht="15">
      <c r="A598" s="525">
        <v>590</v>
      </c>
      <c r="B598" s="525" t="s">
        <v>3238</v>
      </c>
      <c r="C598" s="525" t="s">
        <v>3239</v>
      </c>
      <c r="D598" s="526" t="s">
        <v>5150</v>
      </c>
      <c r="E598" s="526" t="s">
        <v>5147</v>
      </c>
      <c r="F598" s="539" t="s">
        <v>4209</v>
      </c>
      <c r="G598" s="526" t="s">
        <v>5170</v>
      </c>
      <c r="H598" s="629"/>
      <c r="I598" s="526"/>
      <c r="J598" s="629"/>
      <c r="K598" s="629"/>
    </row>
    <row r="599" spans="1:11" s="192" customFormat="1" ht="15">
      <c r="A599" s="525">
        <v>591</v>
      </c>
      <c r="B599" s="525" t="s">
        <v>3238</v>
      </c>
      <c r="C599" s="525" t="s">
        <v>3239</v>
      </c>
      <c r="D599" s="526" t="s">
        <v>5150</v>
      </c>
      <c r="E599" s="526" t="s">
        <v>5171</v>
      </c>
      <c r="F599" s="539" t="s">
        <v>3252</v>
      </c>
      <c r="G599" s="526" t="s">
        <v>5172</v>
      </c>
      <c r="H599" s="629"/>
      <c r="I599" s="526"/>
      <c r="J599" s="629"/>
      <c r="K599" s="629"/>
    </row>
    <row r="600" spans="1:11" s="192" customFormat="1" ht="15">
      <c r="A600" s="525">
        <v>592</v>
      </c>
      <c r="B600" s="525" t="s">
        <v>3238</v>
      </c>
      <c r="C600" s="525" t="s">
        <v>3239</v>
      </c>
      <c r="D600" s="526" t="s">
        <v>5150</v>
      </c>
      <c r="E600" s="526" t="s">
        <v>5147</v>
      </c>
      <c r="F600" s="539" t="s">
        <v>4110</v>
      </c>
      <c r="G600" s="526" t="s">
        <v>5173</v>
      </c>
      <c r="H600" s="629"/>
      <c r="I600" s="526"/>
      <c r="J600" s="629"/>
      <c r="K600" s="629"/>
    </row>
    <row r="601" spans="1:11" s="192" customFormat="1" ht="15">
      <c r="A601" s="525">
        <v>593</v>
      </c>
      <c r="B601" s="525" t="s">
        <v>3238</v>
      </c>
      <c r="C601" s="525" t="s">
        <v>3239</v>
      </c>
      <c r="D601" s="526" t="s">
        <v>5150</v>
      </c>
      <c r="E601" s="526" t="s">
        <v>5171</v>
      </c>
      <c r="F601" s="539" t="s">
        <v>3252</v>
      </c>
      <c r="G601" s="526" t="s">
        <v>5174</v>
      </c>
      <c r="H601" s="629"/>
      <c r="I601" s="526"/>
      <c r="J601" s="629"/>
      <c r="K601" s="629"/>
    </row>
    <row r="602" spans="1:11" s="192" customFormat="1" ht="15">
      <c r="A602" s="525">
        <v>594</v>
      </c>
      <c r="B602" s="525" t="s">
        <v>3238</v>
      </c>
      <c r="C602" s="525" t="s">
        <v>3239</v>
      </c>
      <c r="D602" s="526" t="s">
        <v>5150</v>
      </c>
      <c r="E602" s="526" t="s">
        <v>5161</v>
      </c>
      <c r="F602" s="539" t="s">
        <v>3281</v>
      </c>
      <c r="G602" s="526" t="s">
        <v>5175</v>
      </c>
      <c r="H602" s="629"/>
      <c r="I602" s="526"/>
      <c r="J602" s="629"/>
      <c r="K602" s="629"/>
    </row>
    <row r="603" spans="1:11" s="192" customFormat="1" ht="15">
      <c r="A603" s="525">
        <v>595</v>
      </c>
      <c r="B603" s="525" t="s">
        <v>3238</v>
      </c>
      <c r="C603" s="525" t="s">
        <v>3239</v>
      </c>
      <c r="D603" s="526" t="s">
        <v>5150</v>
      </c>
      <c r="E603" s="526" t="s">
        <v>5176</v>
      </c>
      <c r="F603" s="539" t="s">
        <v>3252</v>
      </c>
      <c r="G603" s="526" t="s">
        <v>5177</v>
      </c>
      <c r="H603" s="629"/>
      <c r="I603" s="526"/>
      <c r="J603" s="629"/>
      <c r="K603" s="629"/>
    </row>
    <row r="604" spans="1:11" s="192" customFormat="1" ht="15">
      <c r="A604" s="525">
        <v>596</v>
      </c>
      <c r="B604" s="525" t="s">
        <v>3238</v>
      </c>
      <c r="C604" s="525" t="s">
        <v>3239</v>
      </c>
      <c r="D604" s="526" t="s">
        <v>4605</v>
      </c>
      <c r="E604" s="526" t="s">
        <v>5178</v>
      </c>
      <c r="F604" s="539" t="s">
        <v>4105</v>
      </c>
      <c r="G604" s="526" t="s">
        <v>5179</v>
      </c>
      <c r="H604" s="629"/>
      <c r="I604" s="526"/>
      <c r="J604" s="629"/>
      <c r="K604" s="629"/>
    </row>
    <row r="605" spans="1:11" s="192" customFormat="1" ht="15">
      <c r="A605" s="525">
        <v>597</v>
      </c>
      <c r="B605" s="525" t="s">
        <v>3238</v>
      </c>
      <c r="C605" s="525" t="s">
        <v>3239</v>
      </c>
      <c r="D605" s="526" t="s">
        <v>5150</v>
      </c>
      <c r="E605" s="526" t="s">
        <v>5147</v>
      </c>
      <c r="F605" s="539" t="s">
        <v>4209</v>
      </c>
      <c r="G605" s="526" t="s">
        <v>5180</v>
      </c>
      <c r="H605" s="629"/>
      <c r="I605" s="526"/>
      <c r="J605" s="629"/>
      <c r="K605" s="629"/>
    </row>
    <row r="606" spans="1:11" s="192" customFormat="1" ht="15">
      <c r="A606" s="525">
        <v>598</v>
      </c>
      <c r="B606" s="525" t="s">
        <v>3238</v>
      </c>
      <c r="C606" s="525" t="s">
        <v>3239</v>
      </c>
      <c r="D606" s="526" t="s">
        <v>5181</v>
      </c>
      <c r="E606" s="526" t="s">
        <v>5182</v>
      </c>
      <c r="F606" s="539" t="s">
        <v>4181</v>
      </c>
      <c r="G606" s="526" t="s">
        <v>5183</v>
      </c>
      <c r="H606" s="629"/>
      <c r="I606" s="526"/>
      <c r="J606" s="629"/>
      <c r="K606" s="629"/>
    </row>
    <row r="607" spans="1:11" s="192" customFormat="1" ht="15">
      <c r="A607" s="525">
        <v>599</v>
      </c>
      <c r="B607" s="525" t="s">
        <v>3238</v>
      </c>
      <c r="C607" s="525" t="s">
        <v>3239</v>
      </c>
      <c r="D607" s="526" t="s">
        <v>5150</v>
      </c>
      <c r="E607" s="526" t="s">
        <v>5147</v>
      </c>
      <c r="F607" s="539" t="s">
        <v>4174</v>
      </c>
      <c r="G607" s="526" t="s">
        <v>5184</v>
      </c>
      <c r="H607" s="629"/>
      <c r="I607" s="526"/>
      <c r="J607" s="629"/>
      <c r="K607" s="629"/>
    </row>
    <row r="608" spans="1:11" s="192" customFormat="1" ht="15">
      <c r="A608" s="525">
        <v>600</v>
      </c>
      <c r="B608" s="525" t="s">
        <v>3238</v>
      </c>
      <c r="C608" s="525" t="s">
        <v>3239</v>
      </c>
      <c r="D608" s="526" t="s">
        <v>5150</v>
      </c>
      <c r="E608" s="526" t="s">
        <v>5147</v>
      </c>
      <c r="F608" s="539" t="s">
        <v>4101</v>
      </c>
      <c r="G608" s="526" t="s">
        <v>5185</v>
      </c>
      <c r="H608" s="629"/>
      <c r="I608" s="526"/>
      <c r="J608" s="629"/>
      <c r="K608" s="629"/>
    </row>
    <row r="609" spans="1:11" s="192" customFormat="1" ht="15">
      <c r="A609" s="525">
        <v>601</v>
      </c>
      <c r="B609" s="525" t="s">
        <v>3238</v>
      </c>
      <c r="C609" s="525" t="s">
        <v>3239</v>
      </c>
      <c r="D609" s="526" t="s">
        <v>5150</v>
      </c>
      <c r="E609" s="526" t="s">
        <v>4196</v>
      </c>
      <c r="F609" s="539" t="s">
        <v>4209</v>
      </c>
      <c r="G609" s="526" t="s">
        <v>5186</v>
      </c>
      <c r="H609" s="629"/>
      <c r="I609" s="526"/>
      <c r="J609" s="629"/>
      <c r="K609" s="629"/>
    </row>
    <row r="610" spans="1:11" s="192" customFormat="1" ht="15">
      <c r="A610" s="525">
        <v>602</v>
      </c>
      <c r="B610" s="525" t="s">
        <v>3238</v>
      </c>
      <c r="C610" s="525" t="s">
        <v>3239</v>
      </c>
      <c r="D610" s="526" t="s">
        <v>4154</v>
      </c>
      <c r="E610" s="526" t="s">
        <v>5187</v>
      </c>
      <c r="F610" s="539" t="s">
        <v>4101</v>
      </c>
      <c r="G610" s="526" t="s">
        <v>5188</v>
      </c>
      <c r="H610" s="629"/>
      <c r="I610" s="526"/>
      <c r="J610" s="629"/>
      <c r="K610" s="629"/>
    </row>
    <row r="611" spans="1:11" s="192" customFormat="1" ht="15">
      <c r="A611" s="525">
        <v>603</v>
      </c>
      <c r="B611" s="525" t="s">
        <v>3238</v>
      </c>
      <c r="C611" s="525" t="s">
        <v>3239</v>
      </c>
      <c r="D611" s="526" t="s">
        <v>5150</v>
      </c>
      <c r="E611" s="526" t="s">
        <v>5189</v>
      </c>
      <c r="F611" s="539" t="s">
        <v>3252</v>
      </c>
      <c r="G611" s="526" t="s">
        <v>5190</v>
      </c>
      <c r="H611" s="629"/>
      <c r="I611" s="526"/>
      <c r="J611" s="629"/>
      <c r="K611" s="629"/>
    </row>
    <row r="612" spans="1:11" s="192" customFormat="1" ht="15">
      <c r="A612" s="525">
        <v>604</v>
      </c>
      <c r="B612" s="525" t="s">
        <v>3238</v>
      </c>
      <c r="C612" s="525" t="s">
        <v>3239</v>
      </c>
      <c r="D612" s="526" t="s">
        <v>5150</v>
      </c>
      <c r="E612" s="526" t="s">
        <v>5147</v>
      </c>
      <c r="F612" s="539" t="s">
        <v>4209</v>
      </c>
      <c r="G612" s="526" t="s">
        <v>5191</v>
      </c>
      <c r="H612" s="629"/>
      <c r="I612" s="526"/>
      <c r="J612" s="629"/>
      <c r="K612" s="629"/>
    </row>
    <row r="613" spans="1:11" s="192" customFormat="1" ht="15">
      <c r="A613" s="525">
        <v>605</v>
      </c>
      <c r="B613" s="525" t="s">
        <v>3238</v>
      </c>
      <c r="C613" s="525" t="s">
        <v>3239</v>
      </c>
      <c r="D613" s="526" t="s">
        <v>5150</v>
      </c>
      <c r="E613" s="526" t="s">
        <v>5147</v>
      </c>
      <c r="F613" s="539" t="s">
        <v>4174</v>
      </c>
      <c r="G613" s="526" t="s">
        <v>5192</v>
      </c>
      <c r="H613" s="629"/>
      <c r="I613" s="526"/>
      <c r="J613" s="629"/>
      <c r="K613" s="629"/>
    </row>
    <row r="614" spans="1:11" s="192" customFormat="1" ht="15">
      <c r="A614" s="525">
        <v>606</v>
      </c>
      <c r="B614" s="525" t="s">
        <v>3238</v>
      </c>
      <c r="C614" s="525" t="s">
        <v>3239</v>
      </c>
      <c r="D614" s="526" t="s">
        <v>5150</v>
      </c>
      <c r="E614" s="526" t="s">
        <v>5193</v>
      </c>
      <c r="F614" s="539" t="s">
        <v>3264</v>
      </c>
      <c r="G614" s="526" t="s">
        <v>5194</v>
      </c>
      <c r="H614" s="629"/>
      <c r="I614" s="526"/>
      <c r="J614" s="629"/>
      <c r="K614" s="629"/>
    </row>
    <row r="615" spans="1:11" s="192" customFormat="1" ht="15">
      <c r="A615" s="525">
        <v>607</v>
      </c>
      <c r="B615" s="525" t="s">
        <v>3238</v>
      </c>
      <c r="C615" s="525" t="s">
        <v>3239</v>
      </c>
      <c r="D615" s="526" t="s">
        <v>5150</v>
      </c>
      <c r="E615" s="526" t="s">
        <v>5195</v>
      </c>
      <c r="F615" s="539" t="s">
        <v>4088</v>
      </c>
      <c r="G615" s="526" t="s">
        <v>5196</v>
      </c>
      <c r="H615" s="629"/>
      <c r="I615" s="526"/>
      <c r="J615" s="629"/>
      <c r="K615" s="629"/>
    </row>
    <row r="616" spans="1:11" s="192" customFormat="1" ht="15">
      <c r="A616" s="525">
        <v>608</v>
      </c>
      <c r="B616" s="525" t="s">
        <v>3238</v>
      </c>
      <c r="C616" s="525" t="s">
        <v>3239</v>
      </c>
      <c r="D616" s="526" t="s">
        <v>5150</v>
      </c>
      <c r="E616" s="526" t="s">
        <v>5197</v>
      </c>
      <c r="F616" s="539" t="s">
        <v>4101</v>
      </c>
      <c r="G616" s="526" t="s">
        <v>5198</v>
      </c>
      <c r="H616" s="629"/>
      <c r="I616" s="526"/>
      <c r="J616" s="629"/>
      <c r="K616" s="629"/>
    </row>
    <row r="617" spans="1:11" s="192" customFormat="1" ht="15">
      <c r="A617" s="525">
        <v>609</v>
      </c>
      <c r="B617" s="525" t="s">
        <v>3238</v>
      </c>
      <c r="C617" s="525" t="s">
        <v>3239</v>
      </c>
      <c r="D617" s="526" t="s">
        <v>5150</v>
      </c>
      <c r="E617" s="526" t="s">
        <v>5154</v>
      </c>
      <c r="F617" s="539" t="s">
        <v>4137</v>
      </c>
      <c r="G617" s="526" t="s">
        <v>5199</v>
      </c>
      <c r="H617" s="629"/>
      <c r="I617" s="526"/>
      <c r="J617" s="629"/>
      <c r="K617" s="629"/>
    </row>
    <row r="618" spans="1:11" s="192" customFormat="1" ht="15">
      <c r="A618" s="525">
        <v>610</v>
      </c>
      <c r="B618" s="525" t="s">
        <v>3238</v>
      </c>
      <c r="C618" s="525" t="s">
        <v>3239</v>
      </c>
      <c r="D618" s="526" t="s">
        <v>5150</v>
      </c>
      <c r="E618" s="526" t="s">
        <v>5176</v>
      </c>
      <c r="F618" s="539" t="s">
        <v>3252</v>
      </c>
      <c r="G618" s="526" t="s">
        <v>5200</v>
      </c>
      <c r="H618" s="629"/>
      <c r="I618" s="526"/>
      <c r="J618" s="629"/>
      <c r="K618" s="629"/>
    </row>
    <row r="619" spans="1:11" s="192" customFormat="1" ht="15">
      <c r="A619" s="525">
        <v>611</v>
      </c>
      <c r="B619" s="525" t="s">
        <v>3238</v>
      </c>
      <c r="C619" s="525" t="s">
        <v>3239</v>
      </c>
      <c r="D619" s="526" t="s">
        <v>5150</v>
      </c>
      <c r="E619" s="526" t="s">
        <v>5147</v>
      </c>
      <c r="F619" s="539" t="s">
        <v>4129</v>
      </c>
      <c r="G619" s="526" t="s">
        <v>5201</v>
      </c>
      <c r="H619" s="628"/>
      <c r="I619" s="526"/>
      <c r="J619" s="628"/>
      <c r="K619" s="628"/>
    </row>
    <row r="620" spans="1:11" s="192" customFormat="1" ht="30" customHeight="1">
      <c r="A620" s="525">
        <v>612</v>
      </c>
      <c r="B620" s="525" t="s">
        <v>3238</v>
      </c>
      <c r="C620" s="525" t="s">
        <v>3239</v>
      </c>
      <c r="D620" s="526" t="s">
        <v>5202</v>
      </c>
      <c r="E620" s="526" t="s">
        <v>5203</v>
      </c>
      <c r="F620" s="539" t="s">
        <v>3258</v>
      </c>
      <c r="G620" s="526" t="s">
        <v>5204</v>
      </c>
      <c r="H620" s="627">
        <v>27580</v>
      </c>
      <c r="I620" s="526"/>
      <c r="J620" s="627" t="s">
        <v>5205</v>
      </c>
      <c r="K620" s="627" t="s">
        <v>5206</v>
      </c>
    </row>
    <row r="621" spans="1:11" s="192" customFormat="1" ht="15">
      <c r="A621" s="525">
        <v>613</v>
      </c>
      <c r="B621" s="525" t="s">
        <v>3238</v>
      </c>
      <c r="C621" s="525" t="s">
        <v>3239</v>
      </c>
      <c r="D621" s="526" t="s">
        <v>4866</v>
      </c>
      <c r="E621" s="526" t="s">
        <v>5207</v>
      </c>
      <c r="F621" s="539" t="s">
        <v>4181</v>
      </c>
      <c r="G621" s="526" t="s">
        <v>5208</v>
      </c>
      <c r="H621" s="629"/>
      <c r="I621" s="526"/>
      <c r="J621" s="629"/>
      <c r="K621" s="629"/>
    </row>
    <row r="622" spans="1:11" s="192" customFormat="1" ht="15">
      <c r="A622" s="525">
        <v>614</v>
      </c>
      <c r="B622" s="525" t="s">
        <v>3238</v>
      </c>
      <c r="C622" s="525" t="s">
        <v>3239</v>
      </c>
      <c r="D622" s="526" t="s">
        <v>5209</v>
      </c>
      <c r="E622" s="526" t="s">
        <v>5210</v>
      </c>
      <c r="F622" s="539" t="s">
        <v>3255</v>
      </c>
      <c r="G622" s="526" t="s">
        <v>5211</v>
      </c>
      <c r="H622" s="629"/>
      <c r="I622" s="526"/>
      <c r="J622" s="629"/>
      <c r="K622" s="629"/>
    </row>
    <row r="623" spans="1:11" s="192" customFormat="1" ht="15">
      <c r="A623" s="525">
        <v>615</v>
      </c>
      <c r="B623" s="525" t="s">
        <v>3238</v>
      </c>
      <c r="C623" s="525" t="s">
        <v>3239</v>
      </c>
      <c r="D623" s="526" t="s">
        <v>5209</v>
      </c>
      <c r="E623" s="526" t="s">
        <v>5212</v>
      </c>
      <c r="F623" s="539" t="s">
        <v>3258</v>
      </c>
      <c r="G623" s="526" t="s">
        <v>5213</v>
      </c>
      <c r="H623" s="629"/>
      <c r="I623" s="526"/>
      <c r="J623" s="629"/>
      <c r="K623" s="629"/>
    </row>
    <row r="624" spans="1:11" s="192" customFormat="1" ht="15">
      <c r="A624" s="525">
        <v>616</v>
      </c>
      <c r="B624" s="525" t="s">
        <v>3238</v>
      </c>
      <c r="C624" s="525" t="s">
        <v>3239</v>
      </c>
      <c r="D624" s="526" t="s">
        <v>5214</v>
      </c>
      <c r="E624" s="526" t="s">
        <v>5215</v>
      </c>
      <c r="F624" s="539" t="s">
        <v>4427</v>
      </c>
      <c r="G624" s="526" t="s">
        <v>5216</v>
      </c>
      <c r="H624" s="629"/>
      <c r="I624" s="526"/>
      <c r="J624" s="629"/>
      <c r="K624" s="629"/>
    </row>
    <row r="625" spans="1:11" s="192" customFormat="1" ht="15">
      <c r="A625" s="525">
        <v>617</v>
      </c>
      <c r="B625" s="525" t="s">
        <v>3238</v>
      </c>
      <c r="C625" s="525" t="s">
        <v>3239</v>
      </c>
      <c r="D625" s="526" t="s">
        <v>5217</v>
      </c>
      <c r="E625" s="526" t="s">
        <v>5217</v>
      </c>
      <c r="F625" s="539" t="s">
        <v>3252</v>
      </c>
      <c r="G625" s="526" t="s">
        <v>5218</v>
      </c>
      <c r="H625" s="629"/>
      <c r="I625" s="526"/>
      <c r="J625" s="629"/>
      <c r="K625" s="629"/>
    </row>
    <row r="626" spans="1:11" s="192" customFormat="1" ht="15">
      <c r="A626" s="525">
        <v>618</v>
      </c>
      <c r="B626" s="525" t="s">
        <v>3238</v>
      </c>
      <c r="C626" s="525" t="s">
        <v>3239</v>
      </c>
      <c r="D626" s="526" t="s">
        <v>5219</v>
      </c>
      <c r="E626" s="526" t="s">
        <v>5220</v>
      </c>
      <c r="F626" s="539" t="s">
        <v>4209</v>
      </c>
      <c r="G626" s="526" t="s">
        <v>5221</v>
      </c>
      <c r="H626" s="629"/>
      <c r="I626" s="526"/>
      <c r="J626" s="629"/>
      <c r="K626" s="629"/>
    </row>
    <row r="627" spans="1:11" s="192" customFormat="1" ht="15">
      <c r="A627" s="525">
        <v>619</v>
      </c>
      <c r="B627" s="525" t="s">
        <v>3238</v>
      </c>
      <c r="C627" s="525" t="s">
        <v>3239</v>
      </c>
      <c r="D627" s="526" t="s">
        <v>3342</v>
      </c>
      <c r="E627" s="526" t="s">
        <v>5212</v>
      </c>
      <c r="F627" s="539" t="s">
        <v>4137</v>
      </c>
      <c r="G627" s="526" t="s">
        <v>5222</v>
      </c>
      <c r="H627" s="629"/>
      <c r="I627" s="526"/>
      <c r="J627" s="629"/>
      <c r="K627" s="629"/>
    </row>
    <row r="628" spans="1:11" s="192" customFormat="1" ht="15">
      <c r="A628" s="525">
        <v>620</v>
      </c>
      <c r="B628" s="525" t="s">
        <v>3238</v>
      </c>
      <c r="C628" s="525" t="s">
        <v>3239</v>
      </c>
      <c r="D628" s="526" t="s">
        <v>3342</v>
      </c>
      <c r="E628" s="526" t="s">
        <v>3342</v>
      </c>
      <c r="F628" s="539" t="s">
        <v>3258</v>
      </c>
      <c r="G628" s="526" t="s">
        <v>5223</v>
      </c>
      <c r="H628" s="629"/>
      <c r="I628" s="526"/>
      <c r="J628" s="629"/>
      <c r="K628" s="629"/>
    </row>
    <row r="629" spans="1:11" s="192" customFormat="1" ht="15">
      <c r="A629" s="525">
        <v>621</v>
      </c>
      <c r="B629" s="525" t="s">
        <v>3238</v>
      </c>
      <c r="C629" s="525" t="s">
        <v>3239</v>
      </c>
      <c r="D629" s="526" t="s">
        <v>5217</v>
      </c>
      <c r="E629" s="526" t="s">
        <v>5224</v>
      </c>
      <c r="F629" s="539" t="s">
        <v>3279</v>
      </c>
      <c r="G629" s="526" t="s">
        <v>5225</v>
      </c>
      <c r="H629" s="629"/>
      <c r="I629" s="526"/>
      <c r="J629" s="629"/>
      <c r="K629" s="629"/>
    </row>
    <row r="630" spans="1:11" s="192" customFormat="1" ht="15">
      <c r="A630" s="525">
        <v>622</v>
      </c>
      <c r="B630" s="525" t="s">
        <v>3238</v>
      </c>
      <c r="C630" s="525" t="s">
        <v>3239</v>
      </c>
      <c r="D630" s="526" t="s">
        <v>4866</v>
      </c>
      <c r="E630" s="526"/>
      <c r="F630" s="539" t="s">
        <v>4427</v>
      </c>
      <c r="G630" s="526" t="s">
        <v>5226</v>
      </c>
      <c r="H630" s="629"/>
      <c r="I630" s="526"/>
      <c r="J630" s="629"/>
      <c r="K630" s="629"/>
    </row>
    <row r="631" spans="1:11" s="192" customFormat="1" ht="15">
      <c r="A631" s="525">
        <v>623</v>
      </c>
      <c r="B631" s="525" t="s">
        <v>3238</v>
      </c>
      <c r="C631" s="525" t="s">
        <v>3239</v>
      </c>
      <c r="D631" s="526" t="s">
        <v>5209</v>
      </c>
      <c r="E631" s="526" t="s">
        <v>5209</v>
      </c>
      <c r="F631" s="539" t="s">
        <v>4129</v>
      </c>
      <c r="G631" s="526" t="s">
        <v>5227</v>
      </c>
      <c r="H631" s="629"/>
      <c r="I631" s="526"/>
      <c r="J631" s="629"/>
      <c r="K631" s="629"/>
    </row>
    <row r="632" spans="1:11" s="192" customFormat="1" ht="15">
      <c r="A632" s="525">
        <v>624</v>
      </c>
      <c r="B632" s="525" t="s">
        <v>3238</v>
      </c>
      <c r="C632" s="525" t="s">
        <v>3239</v>
      </c>
      <c r="D632" s="526" t="s">
        <v>4866</v>
      </c>
      <c r="E632" s="526" t="s">
        <v>5207</v>
      </c>
      <c r="F632" s="539" t="s">
        <v>3270</v>
      </c>
      <c r="G632" s="526" t="s">
        <v>5228</v>
      </c>
      <c r="H632" s="629"/>
      <c r="I632" s="526"/>
      <c r="J632" s="629"/>
      <c r="K632" s="629"/>
    </row>
    <row r="633" spans="1:11" s="192" customFormat="1" ht="15">
      <c r="A633" s="525">
        <v>625</v>
      </c>
      <c r="B633" s="525" t="s">
        <v>3238</v>
      </c>
      <c r="C633" s="525" t="s">
        <v>3239</v>
      </c>
      <c r="D633" s="526" t="s">
        <v>5219</v>
      </c>
      <c r="E633" s="526" t="s">
        <v>5229</v>
      </c>
      <c r="F633" s="539" t="s">
        <v>3255</v>
      </c>
      <c r="G633" s="526" t="s">
        <v>5230</v>
      </c>
      <c r="H633" s="629"/>
      <c r="I633" s="526"/>
      <c r="J633" s="629"/>
      <c r="K633" s="629"/>
    </row>
    <row r="634" spans="1:11" s="192" customFormat="1" ht="15">
      <c r="A634" s="525">
        <v>626</v>
      </c>
      <c r="B634" s="525" t="s">
        <v>3238</v>
      </c>
      <c r="C634" s="525" t="s">
        <v>3239</v>
      </c>
      <c r="D634" s="526" t="s">
        <v>5214</v>
      </c>
      <c r="E634" s="526" t="s">
        <v>5231</v>
      </c>
      <c r="F634" s="539" t="s">
        <v>4141</v>
      </c>
      <c r="G634" s="526" t="s">
        <v>5232</v>
      </c>
      <c r="H634" s="629"/>
      <c r="I634" s="526"/>
      <c r="J634" s="629"/>
      <c r="K634" s="629"/>
    </row>
    <row r="635" spans="1:11" s="192" customFormat="1" ht="15">
      <c r="A635" s="525">
        <v>627</v>
      </c>
      <c r="B635" s="525" t="s">
        <v>3238</v>
      </c>
      <c r="C635" s="525" t="s">
        <v>3239</v>
      </c>
      <c r="D635" s="526" t="s">
        <v>4866</v>
      </c>
      <c r="E635" s="526" t="s">
        <v>5233</v>
      </c>
      <c r="F635" s="539" t="s">
        <v>3281</v>
      </c>
      <c r="G635" s="526" t="s">
        <v>5234</v>
      </c>
      <c r="H635" s="629"/>
      <c r="I635" s="526"/>
      <c r="J635" s="629"/>
      <c r="K635" s="629"/>
    </row>
    <row r="636" spans="1:11" s="192" customFormat="1" ht="15">
      <c r="A636" s="525">
        <v>628</v>
      </c>
      <c r="B636" s="525" t="s">
        <v>3238</v>
      </c>
      <c r="C636" s="525" t="s">
        <v>3239</v>
      </c>
      <c r="D636" s="526" t="s">
        <v>5219</v>
      </c>
      <c r="E636" s="526" t="s">
        <v>5235</v>
      </c>
      <c r="F636" s="539" t="s">
        <v>3267</v>
      </c>
      <c r="G636" s="526" t="s">
        <v>5236</v>
      </c>
      <c r="H636" s="629"/>
      <c r="I636" s="526"/>
      <c r="J636" s="629"/>
      <c r="K636" s="629"/>
    </row>
    <row r="637" spans="1:11" s="192" customFormat="1" ht="15">
      <c r="A637" s="525">
        <v>629</v>
      </c>
      <c r="B637" s="525" t="s">
        <v>3238</v>
      </c>
      <c r="C637" s="525" t="s">
        <v>3239</v>
      </c>
      <c r="D637" s="526" t="s">
        <v>5209</v>
      </c>
      <c r="E637" s="526" t="s">
        <v>5209</v>
      </c>
      <c r="F637" s="539" t="s">
        <v>4181</v>
      </c>
      <c r="G637" s="526" t="s">
        <v>5237</v>
      </c>
      <c r="H637" s="629"/>
      <c r="I637" s="526"/>
      <c r="J637" s="629"/>
      <c r="K637" s="629"/>
    </row>
    <row r="638" spans="1:11" s="192" customFormat="1" ht="15">
      <c r="A638" s="525">
        <v>630</v>
      </c>
      <c r="B638" s="525" t="s">
        <v>3238</v>
      </c>
      <c r="C638" s="525" t="s">
        <v>3239</v>
      </c>
      <c r="D638" s="526" t="s">
        <v>5238</v>
      </c>
      <c r="E638" s="526" t="s">
        <v>5220</v>
      </c>
      <c r="F638" s="539" t="s">
        <v>3258</v>
      </c>
      <c r="G638" s="526" t="s">
        <v>5239</v>
      </c>
      <c r="H638" s="629"/>
      <c r="I638" s="526"/>
      <c r="J638" s="629"/>
      <c r="K638" s="629"/>
    </row>
    <row r="639" spans="1:11" s="192" customFormat="1" ht="15">
      <c r="A639" s="525">
        <v>631</v>
      </c>
      <c r="B639" s="525" t="s">
        <v>3238</v>
      </c>
      <c r="C639" s="525" t="s">
        <v>3239</v>
      </c>
      <c r="D639" s="526" t="s">
        <v>5217</v>
      </c>
      <c r="E639" s="526" t="s">
        <v>5240</v>
      </c>
      <c r="F639" s="539" t="s">
        <v>3267</v>
      </c>
      <c r="G639" s="526" t="s">
        <v>5241</v>
      </c>
      <c r="H639" s="629"/>
      <c r="I639" s="526"/>
      <c r="J639" s="629"/>
      <c r="K639" s="629"/>
    </row>
    <row r="640" spans="1:11" s="192" customFormat="1" ht="15">
      <c r="A640" s="525">
        <v>632</v>
      </c>
      <c r="B640" s="525" t="s">
        <v>3238</v>
      </c>
      <c r="C640" s="525" t="s">
        <v>3239</v>
      </c>
      <c r="D640" s="526" t="s">
        <v>5214</v>
      </c>
      <c r="E640" s="526" t="s">
        <v>5231</v>
      </c>
      <c r="F640" s="539" t="s">
        <v>4141</v>
      </c>
      <c r="G640" s="526" t="s">
        <v>5242</v>
      </c>
      <c r="H640" s="629"/>
      <c r="I640" s="526"/>
      <c r="J640" s="629"/>
      <c r="K640" s="629"/>
    </row>
    <row r="641" spans="1:11" s="192" customFormat="1" ht="15">
      <c r="A641" s="525">
        <v>633</v>
      </c>
      <c r="B641" s="525" t="s">
        <v>3238</v>
      </c>
      <c r="C641" s="525" t="s">
        <v>3239</v>
      </c>
      <c r="D641" s="526" t="s">
        <v>4866</v>
      </c>
      <c r="E641" s="526" t="s">
        <v>5243</v>
      </c>
      <c r="F641" s="539" t="s">
        <v>3267</v>
      </c>
      <c r="G641" s="526" t="s">
        <v>5244</v>
      </c>
      <c r="H641" s="629"/>
      <c r="I641" s="526"/>
      <c r="J641" s="629"/>
      <c r="K641" s="629"/>
    </row>
    <row r="642" spans="1:11" s="192" customFormat="1" ht="15">
      <c r="A642" s="525">
        <v>634</v>
      </c>
      <c r="B642" s="525" t="s">
        <v>3238</v>
      </c>
      <c r="C642" s="525" t="s">
        <v>3239</v>
      </c>
      <c r="D642" s="526" t="s">
        <v>5219</v>
      </c>
      <c r="E642" s="526" t="s">
        <v>5245</v>
      </c>
      <c r="F642" s="539" t="s">
        <v>4181</v>
      </c>
      <c r="G642" s="526" t="s">
        <v>5246</v>
      </c>
      <c r="H642" s="629"/>
      <c r="I642" s="526"/>
      <c r="J642" s="629"/>
      <c r="K642" s="629"/>
    </row>
    <row r="643" spans="1:11" s="192" customFormat="1" ht="15">
      <c r="A643" s="525">
        <v>635</v>
      </c>
      <c r="B643" s="525" t="s">
        <v>3238</v>
      </c>
      <c r="C643" s="525" t="s">
        <v>3239</v>
      </c>
      <c r="D643" s="526" t="s">
        <v>5214</v>
      </c>
      <c r="E643" s="526" t="s">
        <v>5231</v>
      </c>
      <c r="F643" s="539" t="s">
        <v>4427</v>
      </c>
      <c r="G643" s="526" t="s">
        <v>5247</v>
      </c>
      <c r="H643" s="629"/>
      <c r="I643" s="526"/>
      <c r="J643" s="629"/>
      <c r="K643" s="629"/>
    </row>
    <row r="644" spans="1:11" s="192" customFormat="1" ht="30">
      <c r="A644" s="525">
        <v>636</v>
      </c>
      <c r="B644" s="525" t="s">
        <v>3238</v>
      </c>
      <c r="C644" s="525" t="s">
        <v>3239</v>
      </c>
      <c r="D644" s="526" t="s">
        <v>5219</v>
      </c>
      <c r="E644" s="526" t="s">
        <v>3338</v>
      </c>
      <c r="F644" s="539" t="s">
        <v>4105</v>
      </c>
      <c r="G644" s="526" t="s">
        <v>5248</v>
      </c>
      <c r="H644" s="629"/>
      <c r="I644" s="526"/>
      <c r="J644" s="629"/>
      <c r="K644" s="629"/>
    </row>
    <row r="645" spans="1:11" s="192" customFormat="1" ht="30">
      <c r="A645" s="525">
        <v>637</v>
      </c>
      <c r="B645" s="525" t="s">
        <v>3238</v>
      </c>
      <c r="C645" s="525" t="s">
        <v>3239</v>
      </c>
      <c r="D645" s="526" t="s">
        <v>5219</v>
      </c>
      <c r="E645" s="526" t="s">
        <v>3338</v>
      </c>
      <c r="F645" s="539" t="s">
        <v>4174</v>
      </c>
      <c r="G645" s="526" t="s">
        <v>5249</v>
      </c>
      <c r="H645" s="629"/>
      <c r="I645" s="526"/>
      <c r="J645" s="629"/>
      <c r="K645" s="629"/>
    </row>
    <row r="646" spans="1:11" s="192" customFormat="1" ht="30">
      <c r="A646" s="525">
        <v>638</v>
      </c>
      <c r="B646" s="525" t="s">
        <v>3238</v>
      </c>
      <c r="C646" s="525" t="s">
        <v>3239</v>
      </c>
      <c r="D646" s="526" t="s">
        <v>5219</v>
      </c>
      <c r="E646" s="526" t="s">
        <v>3338</v>
      </c>
      <c r="F646" s="539" t="s">
        <v>4137</v>
      </c>
      <c r="G646" s="526" t="s">
        <v>5250</v>
      </c>
      <c r="H646" s="629"/>
      <c r="I646" s="526"/>
      <c r="J646" s="629"/>
      <c r="K646" s="629"/>
    </row>
    <row r="647" spans="1:11" s="192" customFormat="1" ht="30">
      <c r="A647" s="525">
        <v>639</v>
      </c>
      <c r="B647" s="525" t="s">
        <v>3238</v>
      </c>
      <c r="C647" s="525" t="s">
        <v>3239</v>
      </c>
      <c r="D647" s="526" t="s">
        <v>5219</v>
      </c>
      <c r="E647" s="526" t="s">
        <v>3338</v>
      </c>
      <c r="F647" s="539" t="s">
        <v>4174</v>
      </c>
      <c r="G647" s="526" t="s">
        <v>5251</v>
      </c>
      <c r="H647" s="629"/>
      <c r="I647" s="526"/>
      <c r="J647" s="629"/>
      <c r="K647" s="629"/>
    </row>
    <row r="648" spans="1:11" s="192" customFormat="1" ht="30">
      <c r="A648" s="525">
        <v>640</v>
      </c>
      <c r="B648" s="525" t="s">
        <v>3238</v>
      </c>
      <c r="C648" s="525" t="s">
        <v>3239</v>
      </c>
      <c r="D648" s="526" t="s">
        <v>5219</v>
      </c>
      <c r="E648" s="526" t="s">
        <v>3338</v>
      </c>
      <c r="F648" s="539" t="s">
        <v>4088</v>
      </c>
      <c r="G648" s="526" t="s">
        <v>5252</v>
      </c>
      <c r="H648" s="629"/>
      <c r="I648" s="526"/>
      <c r="J648" s="629"/>
      <c r="K648" s="629"/>
    </row>
    <row r="649" spans="1:11" s="192" customFormat="1" ht="30">
      <c r="A649" s="525">
        <v>641</v>
      </c>
      <c r="B649" s="525" t="s">
        <v>3238</v>
      </c>
      <c r="C649" s="525" t="s">
        <v>3239</v>
      </c>
      <c r="D649" s="526" t="s">
        <v>5219</v>
      </c>
      <c r="E649" s="526" t="s">
        <v>3338</v>
      </c>
      <c r="F649" s="539" t="s">
        <v>4137</v>
      </c>
      <c r="G649" s="526" t="s">
        <v>5253</v>
      </c>
      <c r="H649" s="629"/>
      <c r="I649" s="526"/>
      <c r="J649" s="629"/>
      <c r="K649" s="629"/>
    </row>
    <row r="650" spans="1:11" s="192" customFormat="1" ht="30">
      <c r="A650" s="525">
        <v>642</v>
      </c>
      <c r="B650" s="525" t="s">
        <v>3238</v>
      </c>
      <c r="C650" s="525" t="s">
        <v>3239</v>
      </c>
      <c r="D650" s="526" t="s">
        <v>5219</v>
      </c>
      <c r="E650" s="526" t="s">
        <v>3338</v>
      </c>
      <c r="F650" s="539" t="s">
        <v>4129</v>
      </c>
      <c r="G650" s="526" t="s">
        <v>5254</v>
      </c>
      <c r="H650" s="629"/>
      <c r="I650" s="526"/>
      <c r="J650" s="629"/>
      <c r="K650" s="629"/>
    </row>
    <row r="651" spans="1:11" s="192" customFormat="1" ht="30">
      <c r="A651" s="525">
        <v>643</v>
      </c>
      <c r="B651" s="525" t="s">
        <v>3238</v>
      </c>
      <c r="C651" s="525" t="s">
        <v>3239</v>
      </c>
      <c r="D651" s="526" t="s">
        <v>5219</v>
      </c>
      <c r="E651" s="526" t="s">
        <v>3338</v>
      </c>
      <c r="F651" s="539" t="s">
        <v>5032</v>
      </c>
      <c r="G651" s="526" t="s">
        <v>5255</v>
      </c>
      <c r="H651" s="629"/>
      <c r="I651" s="526"/>
      <c r="J651" s="629"/>
      <c r="K651" s="629"/>
    </row>
    <row r="652" spans="1:11" s="192" customFormat="1" ht="30">
      <c r="A652" s="525">
        <v>644</v>
      </c>
      <c r="B652" s="525" t="s">
        <v>3238</v>
      </c>
      <c r="C652" s="525" t="s">
        <v>3239</v>
      </c>
      <c r="D652" s="526" t="s">
        <v>5219</v>
      </c>
      <c r="E652" s="526" t="s">
        <v>3338</v>
      </c>
      <c r="F652" s="539" t="s">
        <v>4137</v>
      </c>
      <c r="G652" s="526" t="s">
        <v>5256</v>
      </c>
      <c r="H652" s="629"/>
      <c r="I652" s="526"/>
      <c r="J652" s="629"/>
      <c r="K652" s="629"/>
    </row>
    <row r="653" spans="1:11" s="192" customFormat="1" ht="30">
      <c r="A653" s="525">
        <v>645</v>
      </c>
      <c r="B653" s="525" t="s">
        <v>3238</v>
      </c>
      <c r="C653" s="525" t="s">
        <v>3239</v>
      </c>
      <c r="D653" s="526" t="s">
        <v>5219</v>
      </c>
      <c r="E653" s="526" t="s">
        <v>3338</v>
      </c>
      <c r="F653" s="539" t="s">
        <v>3264</v>
      </c>
      <c r="G653" s="526" t="s">
        <v>5257</v>
      </c>
      <c r="H653" s="629"/>
      <c r="I653" s="526"/>
      <c r="J653" s="629"/>
      <c r="K653" s="629"/>
    </row>
    <row r="654" spans="1:11" s="192" customFormat="1" ht="30">
      <c r="A654" s="525">
        <v>646</v>
      </c>
      <c r="B654" s="525" t="s">
        <v>3238</v>
      </c>
      <c r="C654" s="525" t="s">
        <v>3239</v>
      </c>
      <c r="D654" s="526" t="s">
        <v>5219</v>
      </c>
      <c r="E654" s="526" t="s">
        <v>3338</v>
      </c>
      <c r="F654" s="539" t="s">
        <v>3281</v>
      </c>
      <c r="G654" s="526" t="s">
        <v>5258</v>
      </c>
      <c r="H654" s="629"/>
      <c r="I654" s="526"/>
      <c r="J654" s="629"/>
      <c r="K654" s="629"/>
    </row>
    <row r="655" spans="1:11" s="192" customFormat="1" ht="30">
      <c r="A655" s="525">
        <v>647</v>
      </c>
      <c r="B655" s="525" t="s">
        <v>3238</v>
      </c>
      <c r="C655" s="525" t="s">
        <v>3239</v>
      </c>
      <c r="D655" s="526" t="s">
        <v>5219</v>
      </c>
      <c r="E655" s="526" t="s">
        <v>3338</v>
      </c>
      <c r="F655" s="539" t="s">
        <v>4225</v>
      </c>
      <c r="G655" s="526" t="s">
        <v>5259</v>
      </c>
      <c r="H655" s="629"/>
      <c r="I655" s="526"/>
      <c r="J655" s="629"/>
      <c r="K655" s="629"/>
    </row>
    <row r="656" spans="1:11" s="192" customFormat="1" ht="30">
      <c r="A656" s="525">
        <v>648</v>
      </c>
      <c r="B656" s="525" t="s">
        <v>3238</v>
      </c>
      <c r="C656" s="525" t="s">
        <v>3239</v>
      </c>
      <c r="D656" s="526" t="s">
        <v>5219</v>
      </c>
      <c r="E656" s="526" t="s">
        <v>3338</v>
      </c>
      <c r="F656" s="539" t="s">
        <v>3247</v>
      </c>
      <c r="G656" s="526" t="s">
        <v>5260</v>
      </c>
      <c r="H656" s="629"/>
      <c r="I656" s="526"/>
      <c r="J656" s="629"/>
      <c r="K656" s="629"/>
    </row>
    <row r="657" spans="1:11" s="192" customFormat="1" ht="30">
      <c r="A657" s="525">
        <v>649</v>
      </c>
      <c r="B657" s="525" t="s">
        <v>3238</v>
      </c>
      <c r="C657" s="525" t="s">
        <v>3239</v>
      </c>
      <c r="D657" s="526" t="s">
        <v>5219</v>
      </c>
      <c r="E657" s="526" t="s">
        <v>3338</v>
      </c>
      <c r="F657" s="539" t="s">
        <v>3247</v>
      </c>
      <c r="G657" s="526" t="s">
        <v>5261</v>
      </c>
      <c r="H657" s="629"/>
      <c r="I657" s="526"/>
      <c r="J657" s="629"/>
      <c r="K657" s="629"/>
    </row>
    <row r="658" spans="1:11" s="192" customFormat="1" ht="30">
      <c r="A658" s="525">
        <v>650</v>
      </c>
      <c r="B658" s="525" t="s">
        <v>3238</v>
      </c>
      <c r="C658" s="525" t="s">
        <v>3239</v>
      </c>
      <c r="D658" s="526" t="s">
        <v>5219</v>
      </c>
      <c r="E658" s="526" t="s">
        <v>3338</v>
      </c>
      <c r="F658" s="539" t="s">
        <v>4209</v>
      </c>
      <c r="G658" s="526" t="s">
        <v>5262</v>
      </c>
      <c r="H658" s="629"/>
      <c r="I658" s="526"/>
      <c r="J658" s="629"/>
      <c r="K658" s="629"/>
    </row>
    <row r="659" spans="1:11" s="192" customFormat="1" ht="30">
      <c r="A659" s="525">
        <v>651</v>
      </c>
      <c r="B659" s="525" t="s">
        <v>3238</v>
      </c>
      <c r="C659" s="525" t="s">
        <v>3239</v>
      </c>
      <c r="D659" s="526" t="s">
        <v>5219</v>
      </c>
      <c r="E659" s="526" t="s">
        <v>3338</v>
      </c>
      <c r="F659" s="539" t="s">
        <v>4174</v>
      </c>
      <c r="G659" s="526" t="s">
        <v>5263</v>
      </c>
      <c r="H659" s="629"/>
      <c r="I659" s="526"/>
      <c r="J659" s="629"/>
      <c r="K659" s="629"/>
    </row>
    <row r="660" spans="1:11" s="192" customFormat="1" ht="30">
      <c r="A660" s="525">
        <v>652</v>
      </c>
      <c r="B660" s="525" t="s">
        <v>3238</v>
      </c>
      <c r="C660" s="525" t="s">
        <v>3239</v>
      </c>
      <c r="D660" s="526" t="s">
        <v>5219</v>
      </c>
      <c r="E660" s="526" t="s">
        <v>3338</v>
      </c>
      <c r="F660" s="539" t="s">
        <v>4181</v>
      </c>
      <c r="G660" s="526" t="s">
        <v>5264</v>
      </c>
      <c r="H660" s="629"/>
      <c r="I660" s="526"/>
      <c r="J660" s="629"/>
      <c r="K660" s="629"/>
    </row>
    <row r="661" spans="1:11" s="192" customFormat="1" ht="30">
      <c r="A661" s="525">
        <v>653</v>
      </c>
      <c r="B661" s="525" t="s">
        <v>3238</v>
      </c>
      <c r="C661" s="525" t="s">
        <v>3239</v>
      </c>
      <c r="D661" s="526" t="s">
        <v>5219</v>
      </c>
      <c r="E661" s="526" t="s">
        <v>3338</v>
      </c>
      <c r="F661" s="539" t="s">
        <v>3247</v>
      </c>
      <c r="G661" s="526" t="s">
        <v>5265</v>
      </c>
      <c r="H661" s="629"/>
      <c r="I661" s="526"/>
      <c r="J661" s="629"/>
      <c r="K661" s="629"/>
    </row>
    <row r="662" spans="1:11" s="192" customFormat="1" ht="30">
      <c r="A662" s="525">
        <v>654</v>
      </c>
      <c r="B662" s="525" t="s">
        <v>3238</v>
      </c>
      <c r="C662" s="525" t="s">
        <v>3239</v>
      </c>
      <c r="D662" s="526" t="s">
        <v>5219</v>
      </c>
      <c r="E662" s="526" t="s">
        <v>3338</v>
      </c>
      <c r="F662" s="539" t="s">
        <v>3258</v>
      </c>
      <c r="G662" s="526" t="s">
        <v>5266</v>
      </c>
      <c r="H662" s="629"/>
      <c r="I662" s="526"/>
      <c r="J662" s="629"/>
      <c r="K662" s="629"/>
    </row>
    <row r="663" spans="1:11" s="192" customFormat="1" ht="30">
      <c r="A663" s="525">
        <v>655</v>
      </c>
      <c r="B663" s="525" t="s">
        <v>3238</v>
      </c>
      <c r="C663" s="525" t="s">
        <v>3239</v>
      </c>
      <c r="D663" s="526" t="s">
        <v>5219</v>
      </c>
      <c r="E663" s="526" t="s">
        <v>3338</v>
      </c>
      <c r="F663" s="539" t="s">
        <v>4105</v>
      </c>
      <c r="G663" s="526" t="s">
        <v>5267</v>
      </c>
      <c r="H663" s="629"/>
      <c r="I663" s="526"/>
      <c r="J663" s="629"/>
      <c r="K663" s="629"/>
    </row>
    <row r="664" spans="1:11" s="192" customFormat="1" ht="30">
      <c r="A664" s="525">
        <v>656</v>
      </c>
      <c r="B664" s="525" t="s">
        <v>3238</v>
      </c>
      <c r="C664" s="525" t="s">
        <v>3239</v>
      </c>
      <c r="D664" s="526" t="s">
        <v>5219</v>
      </c>
      <c r="E664" s="526" t="s">
        <v>3338</v>
      </c>
      <c r="F664" s="539" t="s">
        <v>4105</v>
      </c>
      <c r="G664" s="526" t="s">
        <v>5268</v>
      </c>
      <c r="H664" s="629"/>
      <c r="I664" s="526"/>
      <c r="J664" s="629"/>
      <c r="K664" s="629"/>
    </row>
    <row r="665" spans="1:11" s="192" customFormat="1" ht="30">
      <c r="A665" s="525">
        <v>657</v>
      </c>
      <c r="B665" s="525" t="s">
        <v>3238</v>
      </c>
      <c r="C665" s="525" t="s">
        <v>3239</v>
      </c>
      <c r="D665" s="526" t="s">
        <v>5219</v>
      </c>
      <c r="E665" s="526" t="s">
        <v>3338</v>
      </c>
      <c r="F665" s="539" t="s">
        <v>4114</v>
      </c>
      <c r="G665" s="526" t="s">
        <v>5269</v>
      </c>
      <c r="H665" s="629"/>
      <c r="I665" s="526"/>
      <c r="J665" s="629"/>
      <c r="K665" s="629"/>
    </row>
    <row r="666" spans="1:11" s="192" customFormat="1" ht="30">
      <c r="A666" s="525">
        <v>658</v>
      </c>
      <c r="B666" s="525" t="s">
        <v>3238</v>
      </c>
      <c r="C666" s="525" t="s">
        <v>3239</v>
      </c>
      <c r="D666" s="526" t="s">
        <v>5219</v>
      </c>
      <c r="E666" s="526" t="s">
        <v>3338</v>
      </c>
      <c r="F666" s="539" t="s">
        <v>4105</v>
      </c>
      <c r="G666" s="526" t="s">
        <v>5270</v>
      </c>
      <c r="H666" s="629"/>
      <c r="I666" s="526"/>
      <c r="J666" s="629"/>
      <c r="K666" s="629"/>
    </row>
    <row r="667" spans="1:11" s="192" customFormat="1" ht="30">
      <c r="A667" s="525">
        <v>659</v>
      </c>
      <c r="B667" s="525" t="s">
        <v>3238</v>
      </c>
      <c r="C667" s="525" t="s">
        <v>3239</v>
      </c>
      <c r="D667" s="526" t="s">
        <v>5219</v>
      </c>
      <c r="E667" s="526" t="s">
        <v>3338</v>
      </c>
      <c r="F667" s="539" t="s">
        <v>3258</v>
      </c>
      <c r="G667" s="526" t="s">
        <v>5271</v>
      </c>
      <c r="H667" s="629"/>
      <c r="I667" s="526"/>
      <c r="J667" s="629"/>
      <c r="K667" s="629"/>
    </row>
    <row r="668" spans="1:11" s="192" customFormat="1" ht="30">
      <c r="A668" s="525">
        <v>660</v>
      </c>
      <c r="B668" s="525" t="s">
        <v>3238</v>
      </c>
      <c r="C668" s="525" t="s">
        <v>3239</v>
      </c>
      <c r="D668" s="526" t="s">
        <v>5219</v>
      </c>
      <c r="E668" s="526" t="s">
        <v>3338</v>
      </c>
      <c r="F668" s="539" t="s">
        <v>4219</v>
      </c>
      <c r="G668" s="526" t="s">
        <v>5272</v>
      </c>
      <c r="H668" s="629"/>
      <c r="I668" s="526"/>
      <c r="J668" s="629"/>
      <c r="K668" s="629"/>
    </row>
    <row r="669" spans="1:11" s="192" customFormat="1" ht="30">
      <c r="A669" s="525">
        <v>661</v>
      </c>
      <c r="B669" s="525" t="s">
        <v>3238</v>
      </c>
      <c r="C669" s="525" t="s">
        <v>3239</v>
      </c>
      <c r="D669" s="526" t="s">
        <v>5219</v>
      </c>
      <c r="E669" s="526" t="s">
        <v>3338</v>
      </c>
      <c r="F669" s="539" t="s">
        <v>4105</v>
      </c>
      <c r="G669" s="526" t="s">
        <v>5273</v>
      </c>
      <c r="H669" s="628"/>
      <c r="I669" s="526"/>
      <c r="J669" s="628"/>
      <c r="K669" s="628"/>
    </row>
    <row r="670" spans="1:11" s="192" customFormat="1" ht="30">
      <c r="A670" s="525">
        <v>662</v>
      </c>
      <c r="B670" s="525" t="s">
        <v>3238</v>
      </c>
      <c r="C670" s="525" t="s">
        <v>3239</v>
      </c>
      <c r="D670" s="526" t="s">
        <v>4730</v>
      </c>
      <c r="E670" s="526" t="s">
        <v>5274</v>
      </c>
      <c r="F670" s="539" t="s">
        <v>3247</v>
      </c>
      <c r="G670" s="526" t="s">
        <v>5275</v>
      </c>
      <c r="H670" s="529">
        <v>437.5</v>
      </c>
      <c r="I670" s="526"/>
      <c r="J670" s="529" t="s">
        <v>5276</v>
      </c>
      <c r="K670" s="529" t="s">
        <v>5277</v>
      </c>
    </row>
    <row r="671" spans="1:11" s="192" customFormat="1" ht="30">
      <c r="A671" s="525">
        <v>663</v>
      </c>
      <c r="B671" s="525" t="s">
        <v>3238</v>
      </c>
      <c r="C671" s="525" t="s">
        <v>3239</v>
      </c>
      <c r="D671" s="526" t="s">
        <v>4159</v>
      </c>
      <c r="E671" s="526" t="s">
        <v>4645</v>
      </c>
      <c r="F671" s="539" t="s">
        <v>4101</v>
      </c>
      <c r="G671" s="526" t="s">
        <v>5278</v>
      </c>
      <c r="H671" s="529">
        <v>437.5</v>
      </c>
      <c r="I671" s="526"/>
      <c r="J671" s="529">
        <v>45001028275</v>
      </c>
      <c r="K671" s="529" t="s">
        <v>5279</v>
      </c>
    </row>
    <row r="672" spans="1:11" s="192" customFormat="1" ht="30">
      <c r="A672" s="525">
        <v>664</v>
      </c>
      <c r="B672" s="525" t="s">
        <v>3238</v>
      </c>
      <c r="C672" s="525" t="s">
        <v>3239</v>
      </c>
      <c r="D672" s="526" t="s">
        <v>4350</v>
      </c>
      <c r="E672" s="526" t="s">
        <v>5280</v>
      </c>
      <c r="F672" s="539" t="s">
        <v>4101</v>
      </c>
      <c r="G672" s="526" t="s">
        <v>5281</v>
      </c>
      <c r="H672" s="529">
        <v>437.5</v>
      </c>
      <c r="I672" s="526"/>
      <c r="J672" s="529">
        <v>45001003102</v>
      </c>
      <c r="K672" s="529" t="s">
        <v>5282</v>
      </c>
    </row>
    <row r="673" spans="1:11" s="192" customFormat="1" ht="30">
      <c r="A673" s="525">
        <v>665</v>
      </c>
      <c r="B673" s="525" t="s">
        <v>3238</v>
      </c>
      <c r="C673" s="525" t="s">
        <v>3239</v>
      </c>
      <c r="D673" s="526" t="s">
        <v>4159</v>
      </c>
      <c r="E673" s="526" t="s">
        <v>4645</v>
      </c>
      <c r="F673" s="539" t="s">
        <v>4101</v>
      </c>
      <c r="G673" s="526" t="s">
        <v>5283</v>
      </c>
      <c r="H673" s="529">
        <v>437.5</v>
      </c>
      <c r="I673" s="526"/>
      <c r="J673" s="529">
        <v>45001005045</v>
      </c>
      <c r="K673" s="529" t="s">
        <v>5284</v>
      </c>
    </row>
    <row r="674" spans="1:11" s="192" customFormat="1" ht="30">
      <c r="A674" s="525">
        <v>666</v>
      </c>
      <c r="B674" s="525" t="s">
        <v>3238</v>
      </c>
      <c r="C674" s="525" t="s">
        <v>3239</v>
      </c>
      <c r="D674" s="526" t="s">
        <v>4154</v>
      </c>
      <c r="E674" s="526" t="s">
        <v>5285</v>
      </c>
      <c r="F674" s="539" t="s">
        <v>3281</v>
      </c>
      <c r="G674" s="526" t="s">
        <v>5286</v>
      </c>
      <c r="H674" s="529">
        <v>375</v>
      </c>
      <c r="I674" s="526"/>
      <c r="J674" s="529">
        <v>45001004943</v>
      </c>
      <c r="K674" s="529" t="s">
        <v>5287</v>
      </c>
    </row>
    <row r="675" spans="1:11" s="192" customFormat="1" ht="30">
      <c r="A675" s="525">
        <v>667</v>
      </c>
      <c r="B675" s="525" t="s">
        <v>3238</v>
      </c>
      <c r="C675" s="525" t="s">
        <v>3239</v>
      </c>
      <c r="D675" s="526" t="s">
        <v>4605</v>
      </c>
      <c r="E675" s="526" t="s">
        <v>4606</v>
      </c>
      <c r="F675" s="539" t="s">
        <v>4209</v>
      </c>
      <c r="G675" s="526" t="s">
        <v>5288</v>
      </c>
      <c r="H675" s="529">
        <v>437.5</v>
      </c>
      <c r="I675" s="526"/>
      <c r="J675" s="529">
        <v>45001032786</v>
      </c>
      <c r="K675" s="529" t="s">
        <v>5289</v>
      </c>
    </row>
    <row r="676" spans="1:11" s="192" customFormat="1" ht="30">
      <c r="A676" s="525">
        <v>668</v>
      </c>
      <c r="B676" s="525" t="s">
        <v>3238</v>
      </c>
      <c r="C676" s="525" t="s">
        <v>4185</v>
      </c>
      <c r="D676" s="526" t="s">
        <v>4154</v>
      </c>
      <c r="E676" s="526" t="s">
        <v>5290</v>
      </c>
      <c r="F676" s="539" t="s">
        <v>4181</v>
      </c>
      <c r="G676" s="526" t="s">
        <v>5291</v>
      </c>
      <c r="H676" s="529">
        <v>375</v>
      </c>
      <c r="I676" s="526"/>
      <c r="J676" s="529">
        <v>45001008486</v>
      </c>
      <c r="K676" s="529" t="s">
        <v>5292</v>
      </c>
    </row>
    <row r="677" spans="1:11" s="192" customFormat="1" ht="30">
      <c r="A677" s="525">
        <v>669</v>
      </c>
      <c r="B677" s="525" t="s">
        <v>3238</v>
      </c>
      <c r="C677" s="525" t="s">
        <v>4185</v>
      </c>
      <c r="D677" s="526" t="s">
        <v>3338</v>
      </c>
      <c r="E677" s="526" t="s">
        <v>4462</v>
      </c>
      <c r="F677" s="539" t="s">
        <v>4129</v>
      </c>
      <c r="G677" s="526" t="s">
        <v>5293</v>
      </c>
      <c r="H677" s="529">
        <v>375</v>
      </c>
      <c r="I677" s="526"/>
      <c r="J677" s="529" t="s">
        <v>5294</v>
      </c>
      <c r="K677" s="529" t="s">
        <v>5295</v>
      </c>
    </row>
    <row r="678" spans="1:11" s="192" customFormat="1" ht="30">
      <c r="A678" s="525">
        <v>670</v>
      </c>
      <c r="B678" s="525" t="s">
        <v>3238</v>
      </c>
      <c r="C678" s="525" t="s">
        <v>3239</v>
      </c>
      <c r="D678" s="526" t="s">
        <v>5296</v>
      </c>
      <c r="E678" s="526" t="s">
        <v>4819</v>
      </c>
      <c r="F678" s="539" t="s">
        <v>4114</v>
      </c>
      <c r="G678" s="526" t="s">
        <v>5297</v>
      </c>
      <c r="H678" s="529">
        <v>500</v>
      </c>
      <c r="I678" s="526"/>
      <c r="J678" s="529" t="s">
        <v>5298</v>
      </c>
      <c r="K678" s="529" t="s">
        <v>5299</v>
      </c>
    </row>
    <row r="679" spans="1:11" s="192" customFormat="1" ht="30">
      <c r="A679" s="525">
        <v>671</v>
      </c>
      <c r="B679" s="525" t="s">
        <v>3238</v>
      </c>
      <c r="C679" s="525" t="s">
        <v>3239</v>
      </c>
      <c r="D679" s="526" t="s">
        <v>4605</v>
      </c>
      <c r="E679" s="526" t="s">
        <v>4819</v>
      </c>
      <c r="F679" s="539" t="s">
        <v>4088</v>
      </c>
      <c r="G679" s="526" t="s">
        <v>5300</v>
      </c>
      <c r="H679" s="529">
        <v>500</v>
      </c>
      <c r="I679" s="526"/>
      <c r="J679" s="529" t="s">
        <v>5301</v>
      </c>
      <c r="K679" s="529" t="s">
        <v>5302</v>
      </c>
    </row>
    <row r="680" spans="1:11" s="192" customFormat="1" ht="30">
      <c r="A680" s="525">
        <v>672</v>
      </c>
      <c r="B680" s="525" t="s">
        <v>3238</v>
      </c>
      <c r="C680" s="525" t="s">
        <v>3239</v>
      </c>
      <c r="D680" s="526" t="s">
        <v>5296</v>
      </c>
      <c r="E680" s="526" t="s">
        <v>4819</v>
      </c>
      <c r="F680" s="539" t="s">
        <v>3258</v>
      </c>
      <c r="G680" s="526" t="s">
        <v>5303</v>
      </c>
      <c r="H680" s="529">
        <v>500</v>
      </c>
      <c r="I680" s="526"/>
      <c r="J680" s="529" t="s">
        <v>5304</v>
      </c>
      <c r="K680" s="529" t="s">
        <v>5305</v>
      </c>
    </row>
    <row r="681" spans="1:11" s="192" customFormat="1" ht="30">
      <c r="A681" s="525">
        <v>673</v>
      </c>
      <c r="B681" s="525" t="s">
        <v>3238</v>
      </c>
      <c r="C681" s="525" t="s">
        <v>3239</v>
      </c>
      <c r="D681" s="526" t="s">
        <v>5296</v>
      </c>
      <c r="E681" s="526" t="s">
        <v>4819</v>
      </c>
      <c r="F681" s="539" t="s">
        <v>4088</v>
      </c>
      <c r="G681" s="526" t="s">
        <v>5306</v>
      </c>
      <c r="H681" s="529">
        <v>500</v>
      </c>
      <c r="I681" s="526"/>
      <c r="J681" s="529">
        <v>46001017909</v>
      </c>
      <c r="K681" s="529" t="s">
        <v>5307</v>
      </c>
    </row>
    <row r="682" spans="1:11" s="192" customFormat="1" ht="30">
      <c r="A682" s="525">
        <v>674</v>
      </c>
      <c r="B682" s="525" t="s">
        <v>3238</v>
      </c>
      <c r="C682" s="525" t="s">
        <v>3239</v>
      </c>
      <c r="D682" s="526" t="s">
        <v>5296</v>
      </c>
      <c r="E682" s="526" t="s">
        <v>4819</v>
      </c>
      <c r="F682" s="539" t="s">
        <v>4114</v>
      </c>
      <c r="G682" s="526" t="s">
        <v>5308</v>
      </c>
      <c r="H682" s="529">
        <v>500</v>
      </c>
      <c r="I682" s="526"/>
      <c r="J682" s="529" t="s">
        <v>5309</v>
      </c>
      <c r="K682" s="529" t="s">
        <v>5310</v>
      </c>
    </row>
    <row r="683" spans="1:11" s="192" customFormat="1" ht="30">
      <c r="A683" s="525">
        <v>675</v>
      </c>
      <c r="B683" s="525" t="s">
        <v>3238</v>
      </c>
      <c r="C683" s="525" t="s">
        <v>3239</v>
      </c>
      <c r="D683" s="526" t="s">
        <v>5296</v>
      </c>
      <c r="E683" s="526" t="s">
        <v>4819</v>
      </c>
      <c r="F683" s="539" t="s">
        <v>3258</v>
      </c>
      <c r="G683" s="526" t="s">
        <v>5311</v>
      </c>
      <c r="H683" s="529">
        <v>500</v>
      </c>
      <c r="I683" s="526"/>
      <c r="J683" s="529" t="s">
        <v>5312</v>
      </c>
      <c r="K683" s="529" t="s">
        <v>5313</v>
      </c>
    </row>
    <row r="684" spans="1:11" s="192" customFormat="1" ht="30">
      <c r="A684" s="525">
        <v>676</v>
      </c>
      <c r="B684" s="525" t="s">
        <v>3238</v>
      </c>
      <c r="C684" s="525" t="s">
        <v>3239</v>
      </c>
      <c r="D684" s="526" t="s">
        <v>5296</v>
      </c>
      <c r="E684" s="526" t="s">
        <v>4819</v>
      </c>
      <c r="F684" s="539" t="s">
        <v>4088</v>
      </c>
      <c r="G684" s="526" t="s">
        <v>5314</v>
      </c>
      <c r="H684" s="529">
        <v>500</v>
      </c>
      <c r="I684" s="526"/>
      <c r="J684" s="529" t="s">
        <v>5315</v>
      </c>
      <c r="K684" s="529" t="s">
        <v>5316</v>
      </c>
    </row>
    <row r="685" spans="1:11" s="192" customFormat="1" ht="30">
      <c r="A685" s="525">
        <v>677</v>
      </c>
      <c r="B685" s="525" t="s">
        <v>3238</v>
      </c>
      <c r="C685" s="525" t="s">
        <v>3239</v>
      </c>
      <c r="D685" s="526" t="s">
        <v>4154</v>
      </c>
      <c r="E685" s="526" t="s">
        <v>4170</v>
      </c>
      <c r="F685" s="539" t="s">
        <v>4105</v>
      </c>
      <c r="G685" s="526" t="s">
        <v>5317</v>
      </c>
      <c r="H685" s="529">
        <v>500</v>
      </c>
      <c r="I685" s="526"/>
      <c r="J685" s="529" t="s">
        <v>5318</v>
      </c>
      <c r="K685" s="529" t="s">
        <v>5319</v>
      </c>
    </row>
    <row r="686" spans="1:11" s="192" customFormat="1" ht="15">
      <c r="A686" s="525">
        <v>678</v>
      </c>
      <c r="B686" s="525" t="s">
        <v>3238</v>
      </c>
      <c r="C686" s="525" t="s">
        <v>3239</v>
      </c>
      <c r="D686" s="526" t="s">
        <v>4154</v>
      </c>
      <c r="E686" s="526" t="s">
        <v>4170</v>
      </c>
      <c r="F686" s="539" t="s">
        <v>4110</v>
      </c>
      <c r="G686" s="526" t="s">
        <v>5320</v>
      </c>
      <c r="H686" s="529">
        <v>500</v>
      </c>
      <c r="I686" s="526"/>
      <c r="J686" s="529" t="s">
        <v>5321</v>
      </c>
      <c r="K686" s="529" t="s">
        <v>5322</v>
      </c>
    </row>
    <row r="687" spans="1:11" s="192" customFormat="1" ht="30">
      <c r="A687" s="525">
        <v>679</v>
      </c>
      <c r="B687" s="525" t="s">
        <v>3238</v>
      </c>
      <c r="C687" s="525" t="s">
        <v>3239</v>
      </c>
      <c r="D687" s="526" t="s">
        <v>4350</v>
      </c>
      <c r="E687" s="526" t="s">
        <v>4351</v>
      </c>
      <c r="F687" s="539" t="s">
        <v>4088</v>
      </c>
      <c r="G687" s="526" t="s">
        <v>5323</v>
      </c>
      <c r="H687" s="529">
        <v>500</v>
      </c>
      <c r="I687" s="526"/>
      <c r="J687" s="529" t="s">
        <v>5324</v>
      </c>
      <c r="K687" s="529" t="s">
        <v>5325</v>
      </c>
    </row>
    <row r="688" spans="1:11" s="192" customFormat="1" ht="30">
      <c r="A688" s="525">
        <v>680</v>
      </c>
      <c r="B688" s="525" t="s">
        <v>3238</v>
      </c>
      <c r="C688" s="525" t="s">
        <v>3239</v>
      </c>
      <c r="D688" s="526" t="s">
        <v>5326</v>
      </c>
      <c r="E688" s="526" t="s">
        <v>5327</v>
      </c>
      <c r="F688" s="539" t="s">
        <v>4209</v>
      </c>
      <c r="G688" s="526" t="s">
        <v>5328</v>
      </c>
      <c r="H688" s="529">
        <v>625</v>
      </c>
      <c r="I688" s="526"/>
      <c r="J688" s="529" t="s">
        <v>5329</v>
      </c>
      <c r="K688" s="529" t="s">
        <v>5330</v>
      </c>
    </row>
    <row r="689" spans="1:11" s="192" customFormat="1" ht="30">
      <c r="A689" s="525">
        <v>681</v>
      </c>
      <c r="B689" s="525" t="s">
        <v>3238</v>
      </c>
      <c r="C689" s="525" t="s">
        <v>3239</v>
      </c>
      <c r="D689" s="526" t="s">
        <v>5331</v>
      </c>
      <c r="E689" s="526" t="s">
        <v>5332</v>
      </c>
      <c r="F689" s="539" t="s">
        <v>4129</v>
      </c>
      <c r="G689" s="526" t="s">
        <v>5333</v>
      </c>
      <c r="H689" s="529">
        <v>625</v>
      </c>
      <c r="I689" s="526"/>
      <c r="J689" s="529" t="s">
        <v>5334</v>
      </c>
      <c r="K689" s="529" t="s">
        <v>5335</v>
      </c>
    </row>
    <row r="690" spans="1:11" s="192" customFormat="1" ht="30">
      <c r="A690" s="525">
        <v>682</v>
      </c>
      <c r="B690" s="525" t="s">
        <v>3238</v>
      </c>
      <c r="C690" s="525" t="s">
        <v>3239</v>
      </c>
      <c r="D690" s="526" t="s">
        <v>5331</v>
      </c>
      <c r="E690" s="526" t="s">
        <v>4164</v>
      </c>
      <c r="F690" s="539" t="s">
        <v>3264</v>
      </c>
      <c r="G690" s="526" t="s">
        <v>5336</v>
      </c>
      <c r="H690" s="529">
        <v>625</v>
      </c>
      <c r="I690" s="526"/>
      <c r="J690" s="529" t="s">
        <v>5337</v>
      </c>
      <c r="K690" s="529" t="s">
        <v>5338</v>
      </c>
    </row>
    <row r="691" spans="1:11" s="192" customFormat="1" ht="30">
      <c r="A691" s="525">
        <v>683</v>
      </c>
      <c r="B691" s="525" t="s">
        <v>3238</v>
      </c>
      <c r="C691" s="525" t="s">
        <v>3239</v>
      </c>
      <c r="D691" s="526" t="s">
        <v>5331</v>
      </c>
      <c r="E691" s="526" t="s">
        <v>5339</v>
      </c>
      <c r="F691" s="539" t="s">
        <v>4129</v>
      </c>
      <c r="G691" s="526" t="s">
        <v>5340</v>
      </c>
      <c r="H691" s="529">
        <v>625</v>
      </c>
      <c r="I691" s="526"/>
      <c r="J691" s="529" t="s">
        <v>5341</v>
      </c>
      <c r="K691" s="529" t="s">
        <v>5342</v>
      </c>
    </row>
    <row r="692" spans="1:11" s="192" customFormat="1" ht="30">
      <c r="A692" s="525">
        <v>684</v>
      </c>
      <c r="B692" s="525" t="s">
        <v>3238</v>
      </c>
      <c r="C692" s="525" t="s">
        <v>3239</v>
      </c>
      <c r="D692" s="526" t="s">
        <v>5331</v>
      </c>
      <c r="E692" s="526" t="s">
        <v>5343</v>
      </c>
      <c r="F692" s="539" t="s">
        <v>4129</v>
      </c>
      <c r="G692" s="526" t="s">
        <v>5344</v>
      </c>
      <c r="H692" s="529">
        <v>625</v>
      </c>
      <c r="I692" s="526"/>
      <c r="J692" s="529" t="s">
        <v>5345</v>
      </c>
      <c r="K692" s="529" t="s">
        <v>5346</v>
      </c>
    </row>
    <row r="693" spans="1:11" s="192" customFormat="1" ht="30">
      <c r="A693" s="525">
        <v>685</v>
      </c>
      <c r="B693" s="525" t="s">
        <v>3238</v>
      </c>
      <c r="C693" s="525" t="s">
        <v>3239</v>
      </c>
      <c r="D693" s="526" t="s">
        <v>5331</v>
      </c>
      <c r="E693" s="526" t="s">
        <v>4164</v>
      </c>
      <c r="F693" s="539" t="s">
        <v>4129</v>
      </c>
      <c r="G693" s="526" t="s">
        <v>5347</v>
      </c>
      <c r="H693" s="529">
        <v>625</v>
      </c>
      <c r="I693" s="526"/>
      <c r="J693" s="529" t="s">
        <v>5348</v>
      </c>
      <c r="K693" s="529" t="s">
        <v>5349</v>
      </c>
    </row>
    <row r="694" spans="1:11" s="192" customFormat="1" ht="30">
      <c r="A694" s="525">
        <v>686</v>
      </c>
      <c r="B694" s="525" t="s">
        <v>3238</v>
      </c>
      <c r="C694" s="525" t="s">
        <v>3239</v>
      </c>
      <c r="D694" s="526" t="s">
        <v>5331</v>
      </c>
      <c r="E694" s="526" t="s">
        <v>4932</v>
      </c>
      <c r="F694" s="539" t="s">
        <v>3258</v>
      </c>
      <c r="G694" s="526" t="s">
        <v>5350</v>
      </c>
      <c r="H694" s="529">
        <v>625</v>
      </c>
      <c r="I694" s="526"/>
      <c r="J694" s="529" t="s">
        <v>5351</v>
      </c>
      <c r="K694" s="529" t="s">
        <v>5352</v>
      </c>
    </row>
    <row r="695" spans="1:11" s="192" customFormat="1" ht="30">
      <c r="A695" s="525">
        <v>687</v>
      </c>
      <c r="B695" s="525" t="s">
        <v>3238</v>
      </c>
      <c r="C695" s="525" t="s">
        <v>3239</v>
      </c>
      <c r="D695" s="526" t="s">
        <v>5331</v>
      </c>
      <c r="E695" s="526" t="s">
        <v>5353</v>
      </c>
      <c r="F695" s="539" t="s">
        <v>4181</v>
      </c>
      <c r="G695" s="526" t="s">
        <v>5354</v>
      </c>
      <c r="H695" s="529">
        <v>625</v>
      </c>
      <c r="I695" s="526"/>
      <c r="J695" s="529" t="s">
        <v>5355</v>
      </c>
      <c r="K695" s="529" t="s">
        <v>5356</v>
      </c>
    </row>
    <row r="696" spans="1:11" s="192" customFormat="1" ht="30">
      <c r="A696" s="525">
        <v>688</v>
      </c>
      <c r="B696" s="525" t="s">
        <v>3238</v>
      </c>
      <c r="C696" s="525" t="s">
        <v>3239</v>
      </c>
      <c r="D696" s="526" t="s">
        <v>5331</v>
      </c>
      <c r="E696" s="526" t="s">
        <v>4462</v>
      </c>
      <c r="F696" s="539" t="s">
        <v>4181</v>
      </c>
      <c r="G696" s="526" t="s">
        <v>5357</v>
      </c>
      <c r="H696" s="529">
        <v>625</v>
      </c>
      <c r="I696" s="526"/>
      <c r="J696" s="529" t="s">
        <v>5358</v>
      </c>
      <c r="K696" s="529" t="s">
        <v>5359</v>
      </c>
    </row>
    <row r="697" spans="1:11" s="192" customFormat="1" ht="30">
      <c r="A697" s="525">
        <v>689</v>
      </c>
      <c r="B697" s="525" t="s">
        <v>3238</v>
      </c>
      <c r="C697" s="525" t="s">
        <v>3239</v>
      </c>
      <c r="D697" s="526" t="s">
        <v>4350</v>
      </c>
      <c r="E697" s="526" t="s">
        <v>4601</v>
      </c>
      <c r="F697" s="539" t="s">
        <v>4181</v>
      </c>
      <c r="G697" s="526" t="s">
        <v>5360</v>
      </c>
      <c r="H697" s="529">
        <v>625</v>
      </c>
      <c r="I697" s="526"/>
      <c r="J697" s="529" t="s">
        <v>5361</v>
      </c>
      <c r="K697" s="529" t="s">
        <v>5362</v>
      </c>
    </row>
    <row r="698" spans="1:11" s="192" customFormat="1" ht="30">
      <c r="A698" s="525">
        <v>690</v>
      </c>
      <c r="B698" s="525" t="s">
        <v>3238</v>
      </c>
      <c r="C698" s="525" t="s">
        <v>3239</v>
      </c>
      <c r="D698" s="526" t="s">
        <v>5363</v>
      </c>
      <c r="E698" s="526" t="s">
        <v>5364</v>
      </c>
      <c r="F698" s="539" t="s">
        <v>3258</v>
      </c>
      <c r="G698" s="526" t="s">
        <v>5365</v>
      </c>
      <c r="H698" s="529">
        <v>625</v>
      </c>
      <c r="I698" s="526"/>
      <c r="J698" s="529" t="s">
        <v>5366</v>
      </c>
      <c r="K698" s="529" t="s">
        <v>5367</v>
      </c>
    </row>
    <row r="699" spans="1:11" s="192" customFormat="1" ht="30">
      <c r="A699" s="525">
        <v>691</v>
      </c>
      <c r="B699" s="525" t="s">
        <v>3238</v>
      </c>
      <c r="C699" s="525" t="s">
        <v>3239</v>
      </c>
      <c r="D699" s="526" t="s">
        <v>3338</v>
      </c>
      <c r="E699" s="526" t="s">
        <v>5368</v>
      </c>
      <c r="F699" s="539" t="s">
        <v>3252</v>
      </c>
      <c r="G699" s="526" t="s">
        <v>5369</v>
      </c>
      <c r="H699" s="529">
        <v>625</v>
      </c>
      <c r="I699" s="526"/>
      <c r="J699" s="529" t="s">
        <v>5370</v>
      </c>
      <c r="K699" s="529" t="s">
        <v>5371</v>
      </c>
    </row>
    <row r="700" spans="1:11" s="192" customFormat="1" ht="30">
      <c r="A700" s="525">
        <v>692</v>
      </c>
      <c r="B700" s="525" t="s">
        <v>3238</v>
      </c>
      <c r="C700" s="525" t="s">
        <v>3239</v>
      </c>
      <c r="D700" s="526" t="s">
        <v>3338</v>
      </c>
      <c r="E700" s="526" t="s">
        <v>5372</v>
      </c>
      <c r="F700" s="539" t="s">
        <v>4209</v>
      </c>
      <c r="G700" s="526" t="s">
        <v>5373</v>
      </c>
      <c r="H700" s="529">
        <v>625</v>
      </c>
      <c r="I700" s="526"/>
      <c r="J700" s="529" t="s">
        <v>5374</v>
      </c>
      <c r="K700" s="529" t="s">
        <v>5375</v>
      </c>
    </row>
    <row r="701" spans="1:11" s="192" customFormat="1" ht="30">
      <c r="A701" s="525">
        <v>693</v>
      </c>
      <c r="B701" s="525" t="s">
        <v>3238</v>
      </c>
      <c r="C701" s="525" t="s">
        <v>3239</v>
      </c>
      <c r="D701" s="526" t="s">
        <v>3338</v>
      </c>
      <c r="E701" s="526" t="s">
        <v>5376</v>
      </c>
      <c r="F701" s="539" t="s">
        <v>3252</v>
      </c>
      <c r="G701" s="526" t="s">
        <v>5377</v>
      </c>
      <c r="H701" s="529">
        <v>625</v>
      </c>
      <c r="I701" s="526"/>
      <c r="J701" s="529" t="s">
        <v>5378</v>
      </c>
      <c r="K701" s="529" t="s">
        <v>5379</v>
      </c>
    </row>
    <row r="702" spans="1:11" s="192" customFormat="1" ht="30">
      <c r="A702" s="525">
        <v>694</v>
      </c>
      <c r="B702" s="525" t="s">
        <v>3238</v>
      </c>
      <c r="C702" s="525" t="s">
        <v>3239</v>
      </c>
      <c r="D702" s="526" t="s">
        <v>3338</v>
      </c>
      <c r="E702" s="526" t="s">
        <v>5143</v>
      </c>
      <c r="F702" s="539" t="s">
        <v>3247</v>
      </c>
      <c r="G702" s="526" t="s">
        <v>5380</v>
      </c>
      <c r="H702" s="529">
        <v>625</v>
      </c>
      <c r="I702" s="526"/>
      <c r="J702" s="529" t="s">
        <v>5381</v>
      </c>
      <c r="K702" s="529" t="s">
        <v>5382</v>
      </c>
    </row>
    <row r="703" spans="1:11" s="192" customFormat="1" ht="30">
      <c r="A703" s="525">
        <v>695</v>
      </c>
      <c r="B703" s="525" t="s">
        <v>3238</v>
      </c>
      <c r="C703" s="525" t="s">
        <v>3239</v>
      </c>
      <c r="D703" s="526" t="s">
        <v>3338</v>
      </c>
      <c r="E703" s="526" t="s">
        <v>4164</v>
      </c>
      <c r="F703" s="539" t="s">
        <v>4088</v>
      </c>
      <c r="G703" s="526" t="s">
        <v>5383</v>
      </c>
      <c r="H703" s="529">
        <v>625</v>
      </c>
      <c r="I703" s="526"/>
      <c r="J703" s="529" t="s">
        <v>5384</v>
      </c>
      <c r="K703" s="529" t="s">
        <v>5385</v>
      </c>
    </row>
    <row r="704" spans="1:11" s="192" customFormat="1" ht="30">
      <c r="A704" s="525">
        <v>696</v>
      </c>
      <c r="B704" s="525" t="s">
        <v>3238</v>
      </c>
      <c r="C704" s="525" t="s">
        <v>3239</v>
      </c>
      <c r="D704" s="526" t="s">
        <v>3338</v>
      </c>
      <c r="E704" s="526" t="s">
        <v>5386</v>
      </c>
      <c r="F704" s="539" t="s">
        <v>4181</v>
      </c>
      <c r="G704" s="526" t="s">
        <v>5387</v>
      </c>
      <c r="H704" s="529">
        <v>625</v>
      </c>
      <c r="I704" s="526"/>
      <c r="J704" s="529" t="s">
        <v>5388</v>
      </c>
      <c r="K704" s="529" t="s">
        <v>5389</v>
      </c>
    </row>
    <row r="705" spans="1:11" s="192" customFormat="1" ht="30">
      <c r="A705" s="525">
        <v>697</v>
      </c>
      <c r="B705" s="525" t="s">
        <v>3238</v>
      </c>
      <c r="C705" s="525" t="s">
        <v>3239</v>
      </c>
      <c r="D705" s="526" t="s">
        <v>3338</v>
      </c>
      <c r="E705" s="526" t="s">
        <v>5390</v>
      </c>
      <c r="F705" s="539" t="s">
        <v>4209</v>
      </c>
      <c r="G705" s="526" t="s">
        <v>5391</v>
      </c>
      <c r="H705" s="529">
        <v>625</v>
      </c>
      <c r="I705" s="526"/>
      <c r="J705" s="529" t="s">
        <v>5392</v>
      </c>
      <c r="K705" s="529" t="s">
        <v>5393</v>
      </c>
    </row>
    <row r="706" spans="1:11" s="192" customFormat="1" ht="30">
      <c r="A706" s="525">
        <v>698</v>
      </c>
      <c r="B706" s="525" t="s">
        <v>3238</v>
      </c>
      <c r="C706" s="525" t="s">
        <v>3239</v>
      </c>
      <c r="D706" s="526" t="s">
        <v>3338</v>
      </c>
      <c r="E706" s="526" t="s">
        <v>5394</v>
      </c>
      <c r="F706" s="539" t="s">
        <v>4129</v>
      </c>
      <c r="G706" s="526" t="s">
        <v>5395</v>
      </c>
      <c r="H706" s="529">
        <v>797.19</v>
      </c>
      <c r="I706" s="526"/>
      <c r="J706" s="529" t="s">
        <v>5396</v>
      </c>
      <c r="K706" s="529" t="s">
        <v>5079</v>
      </c>
    </row>
    <row r="707" spans="1:11" s="192" customFormat="1" ht="15">
      <c r="A707" s="525">
        <v>699</v>
      </c>
      <c r="B707" s="525" t="s">
        <v>3238</v>
      </c>
      <c r="C707" s="525" t="s">
        <v>3239</v>
      </c>
      <c r="D707" s="526" t="s">
        <v>4765</v>
      </c>
      <c r="E707" s="526" t="s">
        <v>3246</v>
      </c>
      <c r="F707" s="539" t="s">
        <v>5397</v>
      </c>
      <c r="G707" s="526" t="s">
        <v>5398</v>
      </c>
      <c r="H707" s="529">
        <v>312.5</v>
      </c>
      <c r="I707" s="526"/>
      <c r="J707" s="529" t="s">
        <v>5399</v>
      </c>
      <c r="K707" s="529" t="s">
        <v>5400</v>
      </c>
    </row>
    <row r="708" spans="1:11" s="192" customFormat="1" ht="15">
      <c r="A708" s="525">
        <v>700</v>
      </c>
      <c r="B708" s="525" t="s">
        <v>3238</v>
      </c>
      <c r="C708" s="525" t="s">
        <v>4185</v>
      </c>
      <c r="D708" s="526" t="s">
        <v>4765</v>
      </c>
      <c r="E708" s="526" t="s">
        <v>3246</v>
      </c>
      <c r="F708" s="539" t="s">
        <v>5401</v>
      </c>
      <c r="G708" s="526" t="s">
        <v>5402</v>
      </c>
      <c r="H708" s="529">
        <v>312.5</v>
      </c>
      <c r="I708" s="526"/>
      <c r="J708" s="529" t="s">
        <v>5403</v>
      </c>
      <c r="K708" s="529" t="s">
        <v>5404</v>
      </c>
    </row>
    <row r="709" spans="1:11" s="192" customFormat="1" ht="15">
      <c r="A709" s="525">
        <v>701</v>
      </c>
      <c r="B709" s="525" t="s">
        <v>3238</v>
      </c>
      <c r="C709" s="525" t="s">
        <v>3239</v>
      </c>
      <c r="D709" s="526" t="s">
        <v>4765</v>
      </c>
      <c r="E709" s="526" t="s">
        <v>3246</v>
      </c>
      <c r="F709" s="539" t="s">
        <v>5405</v>
      </c>
      <c r="G709" s="526" t="s">
        <v>5406</v>
      </c>
      <c r="H709" s="529">
        <v>312.5</v>
      </c>
      <c r="I709" s="526"/>
      <c r="J709" s="529" t="s">
        <v>5407</v>
      </c>
      <c r="K709" s="529" t="s">
        <v>5408</v>
      </c>
    </row>
    <row r="710" spans="1:11" s="192" customFormat="1" ht="15">
      <c r="A710" s="525">
        <v>702</v>
      </c>
      <c r="B710" s="525" t="s">
        <v>3238</v>
      </c>
      <c r="C710" s="525" t="s">
        <v>3239</v>
      </c>
      <c r="D710" s="526" t="s">
        <v>4164</v>
      </c>
      <c r="E710" s="526" t="s">
        <v>4421</v>
      </c>
      <c r="F710" s="539" t="s">
        <v>5409</v>
      </c>
      <c r="G710" s="526" t="s">
        <v>5410</v>
      </c>
      <c r="H710" s="529">
        <v>312.5</v>
      </c>
      <c r="I710" s="526"/>
      <c r="J710" s="529" t="s">
        <v>5411</v>
      </c>
      <c r="K710" s="529" t="s">
        <v>5412</v>
      </c>
    </row>
    <row r="711" spans="1:11" s="192" customFormat="1" ht="30">
      <c r="A711" s="525">
        <v>703</v>
      </c>
      <c r="B711" s="525" t="s">
        <v>3238</v>
      </c>
      <c r="C711" s="525" t="s">
        <v>3239</v>
      </c>
      <c r="D711" s="526" t="s">
        <v>4159</v>
      </c>
      <c r="E711" s="526" t="s">
        <v>5413</v>
      </c>
      <c r="F711" s="539" t="s">
        <v>5414</v>
      </c>
      <c r="G711" s="526" t="s">
        <v>5415</v>
      </c>
      <c r="H711" s="529">
        <v>600</v>
      </c>
      <c r="I711" s="526"/>
      <c r="J711" s="529" t="s">
        <v>5416</v>
      </c>
      <c r="K711" s="529" t="s">
        <v>5417</v>
      </c>
    </row>
    <row r="712" spans="1:11" s="192" customFormat="1" ht="15">
      <c r="A712" s="525">
        <v>704</v>
      </c>
      <c r="B712" s="525" t="s">
        <v>3238</v>
      </c>
      <c r="C712" s="525" t="s">
        <v>5418</v>
      </c>
      <c r="D712" s="526" t="s">
        <v>4765</v>
      </c>
      <c r="E712" s="526" t="s">
        <v>3246</v>
      </c>
      <c r="F712" s="539" t="s">
        <v>5419</v>
      </c>
      <c r="G712" s="526" t="s">
        <v>5420</v>
      </c>
      <c r="H712" s="529">
        <v>312.5</v>
      </c>
      <c r="I712" s="526"/>
      <c r="J712" s="529" t="s">
        <v>5421</v>
      </c>
      <c r="K712" s="529" t="s">
        <v>5422</v>
      </c>
    </row>
    <row r="713" spans="1:11" s="192" customFormat="1" ht="30">
      <c r="A713" s="525">
        <v>705</v>
      </c>
      <c r="B713" s="525" t="s">
        <v>3238</v>
      </c>
      <c r="C713" s="525" t="s">
        <v>3239</v>
      </c>
      <c r="D713" s="526" t="s">
        <v>4159</v>
      </c>
      <c r="E713" s="526" t="s">
        <v>4164</v>
      </c>
      <c r="F713" s="539" t="s">
        <v>4181</v>
      </c>
      <c r="G713" s="526" t="s">
        <v>5423</v>
      </c>
      <c r="H713" s="529">
        <v>312.5</v>
      </c>
      <c r="I713" s="526"/>
      <c r="J713" s="529" t="s">
        <v>5424</v>
      </c>
      <c r="K713" s="529" t="s">
        <v>5425</v>
      </c>
    </row>
    <row r="714" spans="1:11" s="192" customFormat="1" ht="30">
      <c r="A714" s="525">
        <v>706</v>
      </c>
      <c r="B714" s="525" t="s">
        <v>3238</v>
      </c>
      <c r="C714" s="525" t="s">
        <v>3239</v>
      </c>
      <c r="D714" s="526" t="s">
        <v>3338</v>
      </c>
      <c r="E714" s="526" t="s">
        <v>4944</v>
      </c>
      <c r="F714" s="539" t="s">
        <v>4101</v>
      </c>
      <c r="G714" s="526" t="s">
        <v>5426</v>
      </c>
      <c r="H714" s="529">
        <v>312.5</v>
      </c>
      <c r="I714" s="526"/>
      <c r="J714" s="529" t="s">
        <v>5427</v>
      </c>
      <c r="K714" s="529" t="s">
        <v>5428</v>
      </c>
    </row>
    <row r="715" spans="1:11" s="192" customFormat="1" ht="30">
      <c r="A715" s="525">
        <v>707</v>
      </c>
      <c r="B715" s="525" t="s">
        <v>3238</v>
      </c>
      <c r="C715" s="525" t="s">
        <v>3239</v>
      </c>
      <c r="D715" s="526" t="s">
        <v>3338</v>
      </c>
      <c r="E715" s="526" t="s">
        <v>5429</v>
      </c>
      <c r="F715" s="539" t="s">
        <v>3267</v>
      </c>
      <c r="G715" s="526" t="s">
        <v>5430</v>
      </c>
      <c r="H715" s="529">
        <v>312.5</v>
      </c>
      <c r="I715" s="526"/>
      <c r="J715" s="529" t="s">
        <v>5431</v>
      </c>
      <c r="K715" s="529" t="s">
        <v>5432</v>
      </c>
    </row>
    <row r="716" spans="1:11" s="192" customFormat="1" ht="30">
      <c r="A716" s="525">
        <v>708</v>
      </c>
      <c r="B716" s="525" t="s">
        <v>3238</v>
      </c>
      <c r="C716" s="525" t="s">
        <v>3239</v>
      </c>
      <c r="D716" s="526" t="s">
        <v>3338</v>
      </c>
      <c r="E716" s="526" t="s">
        <v>5433</v>
      </c>
      <c r="F716" s="539" t="s">
        <v>3279</v>
      </c>
      <c r="G716" s="526" t="s">
        <v>5434</v>
      </c>
      <c r="H716" s="529">
        <v>312.5</v>
      </c>
      <c r="I716" s="526"/>
      <c r="J716" s="529" t="s">
        <v>5435</v>
      </c>
      <c r="K716" s="529" t="s">
        <v>5436</v>
      </c>
    </row>
    <row r="717" spans="1:11" s="192" customFormat="1" ht="30">
      <c r="A717" s="525">
        <v>709</v>
      </c>
      <c r="B717" s="525" t="s">
        <v>3238</v>
      </c>
      <c r="C717" s="525" t="s">
        <v>3239</v>
      </c>
      <c r="D717" s="526" t="s">
        <v>3338</v>
      </c>
      <c r="E717" s="526" t="s">
        <v>4696</v>
      </c>
      <c r="F717" s="539" t="s">
        <v>4209</v>
      </c>
      <c r="G717" s="526" t="s">
        <v>5437</v>
      </c>
      <c r="H717" s="529">
        <v>312.5</v>
      </c>
      <c r="I717" s="526"/>
      <c r="J717" s="529" t="s">
        <v>5438</v>
      </c>
      <c r="K717" s="529" t="s">
        <v>5439</v>
      </c>
    </row>
    <row r="718" spans="1:11" s="192" customFormat="1" ht="30">
      <c r="A718" s="525">
        <v>710</v>
      </c>
      <c r="B718" s="525" t="s">
        <v>3238</v>
      </c>
      <c r="C718" s="525" t="s">
        <v>3239</v>
      </c>
      <c r="D718" s="526" t="s">
        <v>3338</v>
      </c>
      <c r="E718" s="526" t="s">
        <v>4696</v>
      </c>
      <c r="F718" s="539" t="s">
        <v>4209</v>
      </c>
      <c r="G718" s="526" t="s">
        <v>5440</v>
      </c>
      <c r="H718" s="529">
        <v>312.5</v>
      </c>
      <c r="I718" s="526"/>
      <c r="J718" s="529" t="s">
        <v>5441</v>
      </c>
      <c r="K718" s="529" t="s">
        <v>5442</v>
      </c>
    </row>
    <row r="719" spans="1:11" s="192" customFormat="1" ht="15">
      <c r="A719" s="525">
        <v>711</v>
      </c>
      <c r="B719" s="525" t="s">
        <v>3238</v>
      </c>
      <c r="C719" s="525" t="s">
        <v>3239</v>
      </c>
      <c r="D719" s="526" t="s">
        <v>5217</v>
      </c>
      <c r="E719" s="526" t="s">
        <v>5443</v>
      </c>
      <c r="F719" s="539" t="s">
        <v>3258</v>
      </c>
      <c r="G719" s="526" t="s">
        <v>5444</v>
      </c>
      <c r="H719" s="529">
        <v>875</v>
      </c>
      <c r="I719" s="526"/>
      <c r="J719" s="529" t="s">
        <v>5445</v>
      </c>
      <c r="K719" s="529" t="s">
        <v>5446</v>
      </c>
    </row>
    <row r="720" spans="1:11" s="192" customFormat="1" ht="30">
      <c r="A720" s="525">
        <v>712</v>
      </c>
      <c r="B720" s="525" t="s">
        <v>3238</v>
      </c>
      <c r="C720" s="525" t="s">
        <v>3239</v>
      </c>
      <c r="D720" s="526" t="s">
        <v>3338</v>
      </c>
      <c r="E720" s="526" t="s">
        <v>5433</v>
      </c>
      <c r="F720" s="539" t="s">
        <v>4141</v>
      </c>
      <c r="G720" s="526" t="s">
        <v>5447</v>
      </c>
      <c r="H720" s="529">
        <v>312.5</v>
      </c>
      <c r="I720" s="526"/>
      <c r="J720" s="529" t="s">
        <v>5448</v>
      </c>
      <c r="K720" s="529" t="s">
        <v>5449</v>
      </c>
    </row>
    <row r="721" spans="1:11" s="192" customFormat="1" ht="30">
      <c r="A721" s="525">
        <v>713</v>
      </c>
      <c r="B721" s="525" t="s">
        <v>3238</v>
      </c>
      <c r="C721" s="525" t="s">
        <v>3239</v>
      </c>
      <c r="D721" s="526" t="s">
        <v>4159</v>
      </c>
      <c r="E721" s="526" t="s">
        <v>4164</v>
      </c>
      <c r="F721" s="539" t="s">
        <v>4181</v>
      </c>
      <c r="G721" s="526" t="s">
        <v>5450</v>
      </c>
      <c r="H721" s="529">
        <v>250</v>
      </c>
      <c r="I721" s="526"/>
      <c r="J721" s="529">
        <v>57001007443</v>
      </c>
      <c r="K721" s="529" t="s">
        <v>5451</v>
      </c>
    </row>
    <row r="722" spans="1:11" s="192" customFormat="1" ht="30">
      <c r="A722" s="525">
        <v>714</v>
      </c>
      <c r="B722" s="525" t="s">
        <v>3238</v>
      </c>
      <c r="C722" s="525" t="s">
        <v>3239</v>
      </c>
      <c r="D722" s="526" t="s">
        <v>4159</v>
      </c>
      <c r="E722" s="526" t="s">
        <v>5452</v>
      </c>
      <c r="F722" s="539" t="s">
        <v>4129</v>
      </c>
      <c r="G722" s="526" t="s">
        <v>5453</v>
      </c>
      <c r="H722" s="529">
        <v>250</v>
      </c>
      <c r="I722" s="526"/>
      <c r="J722" s="529">
        <v>57001046983</v>
      </c>
      <c r="K722" s="529" t="s">
        <v>5454</v>
      </c>
    </row>
    <row r="723" spans="1:11" s="192" customFormat="1" ht="30">
      <c r="A723" s="525">
        <v>715</v>
      </c>
      <c r="B723" s="525" t="s">
        <v>3238</v>
      </c>
      <c r="C723" s="525" t="s">
        <v>3239</v>
      </c>
      <c r="D723" s="526" t="s">
        <v>4232</v>
      </c>
      <c r="E723" s="526" t="s">
        <v>4170</v>
      </c>
      <c r="F723" s="539" t="s">
        <v>4174</v>
      </c>
      <c r="G723" s="526" t="s">
        <v>5455</v>
      </c>
      <c r="H723" s="529">
        <v>250</v>
      </c>
      <c r="I723" s="526"/>
      <c r="J723" s="529">
        <v>57001001327</v>
      </c>
      <c r="K723" s="529" t="s">
        <v>5456</v>
      </c>
    </row>
    <row r="724" spans="1:11" s="192" customFormat="1" ht="30">
      <c r="A724" s="525">
        <v>716</v>
      </c>
      <c r="B724" s="525" t="s">
        <v>3238</v>
      </c>
      <c r="C724" s="525" t="s">
        <v>3239</v>
      </c>
      <c r="D724" s="526" t="s">
        <v>4159</v>
      </c>
      <c r="E724" s="526" t="s">
        <v>4164</v>
      </c>
      <c r="F724" s="539" t="s">
        <v>3252</v>
      </c>
      <c r="G724" s="526" t="s">
        <v>5457</v>
      </c>
      <c r="H724" s="529">
        <v>250</v>
      </c>
      <c r="I724" s="526"/>
      <c r="J724" s="529">
        <v>57001040887</v>
      </c>
      <c r="K724" s="529" t="s">
        <v>5458</v>
      </c>
    </row>
    <row r="725" spans="1:11" s="192" customFormat="1" ht="30">
      <c r="A725" s="525">
        <v>717</v>
      </c>
      <c r="B725" s="525" t="s">
        <v>3238</v>
      </c>
      <c r="C725" s="525" t="s">
        <v>3239</v>
      </c>
      <c r="D725" s="526" t="s">
        <v>4159</v>
      </c>
      <c r="E725" s="526" t="s">
        <v>5459</v>
      </c>
      <c r="F725" s="539" t="s">
        <v>4110</v>
      </c>
      <c r="G725" s="526" t="s">
        <v>5460</v>
      </c>
      <c r="H725" s="529">
        <v>250</v>
      </c>
      <c r="I725" s="526"/>
      <c r="J725" s="529">
        <v>57001042861</v>
      </c>
      <c r="K725" s="529" t="s">
        <v>5461</v>
      </c>
    </row>
    <row r="726" spans="1:11" s="192" customFormat="1" ht="30">
      <c r="A726" s="525">
        <v>718</v>
      </c>
      <c r="B726" s="525" t="s">
        <v>3238</v>
      </c>
      <c r="C726" s="525" t="s">
        <v>3239</v>
      </c>
      <c r="D726" s="526" t="s">
        <v>4159</v>
      </c>
      <c r="E726" s="526" t="s">
        <v>5058</v>
      </c>
      <c r="F726" s="539" t="s">
        <v>4105</v>
      </c>
      <c r="G726" s="526" t="s">
        <v>5462</v>
      </c>
      <c r="H726" s="529">
        <v>250</v>
      </c>
      <c r="I726" s="526"/>
      <c r="J726" s="529">
        <v>57001001393</v>
      </c>
      <c r="K726" s="529" t="s">
        <v>5463</v>
      </c>
    </row>
    <row r="727" spans="1:11" s="192" customFormat="1" ht="30">
      <c r="A727" s="525">
        <v>719</v>
      </c>
      <c r="B727" s="525" t="s">
        <v>3238</v>
      </c>
      <c r="C727" s="525" t="s">
        <v>3239</v>
      </c>
      <c r="D727" s="526" t="s">
        <v>4159</v>
      </c>
      <c r="E727" s="526" t="s">
        <v>4164</v>
      </c>
      <c r="F727" s="539" t="s">
        <v>4209</v>
      </c>
      <c r="G727" s="526" t="s">
        <v>5464</v>
      </c>
      <c r="H727" s="529">
        <v>250</v>
      </c>
      <c r="I727" s="526"/>
      <c r="J727" s="529">
        <v>57001011272</v>
      </c>
      <c r="K727" s="529" t="s">
        <v>5465</v>
      </c>
    </row>
    <row r="728" spans="1:11" s="192" customFormat="1" ht="30">
      <c r="A728" s="525">
        <v>720</v>
      </c>
      <c r="B728" s="525" t="s">
        <v>3238</v>
      </c>
      <c r="C728" s="525" t="s">
        <v>3239</v>
      </c>
      <c r="D728" s="526" t="s">
        <v>4159</v>
      </c>
      <c r="E728" s="526" t="s">
        <v>5466</v>
      </c>
      <c r="F728" s="539" t="s">
        <v>3252</v>
      </c>
      <c r="G728" s="526" t="s">
        <v>5467</v>
      </c>
      <c r="H728" s="529">
        <v>250</v>
      </c>
      <c r="I728" s="526"/>
      <c r="J728" s="529">
        <v>57001043021</v>
      </c>
      <c r="K728" s="529" t="s">
        <v>5468</v>
      </c>
    </row>
    <row r="729" spans="1:11" s="192" customFormat="1" ht="30">
      <c r="A729" s="525">
        <v>721</v>
      </c>
      <c r="B729" s="525" t="s">
        <v>3238</v>
      </c>
      <c r="C729" s="525" t="s">
        <v>3239</v>
      </c>
      <c r="D729" s="526" t="s">
        <v>4159</v>
      </c>
      <c r="E729" s="526" t="s">
        <v>5466</v>
      </c>
      <c r="F729" s="539" t="s">
        <v>4181</v>
      </c>
      <c r="G729" s="526" t="s">
        <v>5469</v>
      </c>
      <c r="H729" s="529">
        <v>250</v>
      </c>
      <c r="I729" s="526"/>
      <c r="J729" s="529">
        <v>57001041892</v>
      </c>
      <c r="K729" s="529" t="s">
        <v>805</v>
      </c>
    </row>
    <row r="730" spans="1:11" s="192" customFormat="1" ht="30">
      <c r="A730" s="525">
        <v>722</v>
      </c>
      <c r="B730" s="525" t="s">
        <v>3238</v>
      </c>
      <c r="C730" s="525" t="s">
        <v>3239</v>
      </c>
      <c r="D730" s="526" t="s">
        <v>4159</v>
      </c>
      <c r="E730" s="526" t="s">
        <v>4164</v>
      </c>
      <c r="F730" s="539" t="s">
        <v>4174</v>
      </c>
      <c r="G730" s="526" t="s">
        <v>5470</v>
      </c>
      <c r="H730" s="529">
        <v>250</v>
      </c>
      <c r="I730" s="526"/>
      <c r="J730" s="529">
        <v>57001005779</v>
      </c>
      <c r="K730" s="529" t="s">
        <v>5471</v>
      </c>
    </row>
    <row r="731" spans="1:11" s="192" customFormat="1" ht="30">
      <c r="A731" s="525">
        <v>723</v>
      </c>
      <c r="B731" s="525" t="s">
        <v>3238</v>
      </c>
      <c r="C731" s="525" t="s">
        <v>3239</v>
      </c>
      <c r="D731" s="526" t="s">
        <v>4159</v>
      </c>
      <c r="E731" s="526" t="s">
        <v>4696</v>
      </c>
      <c r="F731" s="539" t="s">
        <v>4209</v>
      </c>
      <c r="G731" s="526" t="s">
        <v>5472</v>
      </c>
      <c r="H731" s="529">
        <v>250</v>
      </c>
      <c r="I731" s="526"/>
      <c r="J731" s="529" t="s">
        <v>5473</v>
      </c>
      <c r="K731" s="529" t="s">
        <v>5474</v>
      </c>
    </row>
    <row r="732" spans="1:11" s="192" customFormat="1" ht="30">
      <c r="A732" s="525">
        <v>724</v>
      </c>
      <c r="B732" s="525" t="s">
        <v>3238</v>
      </c>
      <c r="C732" s="525" t="s">
        <v>3239</v>
      </c>
      <c r="D732" s="526" t="s">
        <v>4159</v>
      </c>
      <c r="E732" s="526" t="s">
        <v>4944</v>
      </c>
      <c r="F732" s="539" t="s">
        <v>4137</v>
      </c>
      <c r="G732" s="526" t="s">
        <v>5475</v>
      </c>
      <c r="H732" s="529">
        <v>250</v>
      </c>
      <c r="I732" s="526"/>
      <c r="J732" s="529" t="s">
        <v>5476</v>
      </c>
      <c r="K732" s="529" t="s">
        <v>5477</v>
      </c>
    </row>
    <row r="733" spans="1:11" s="192" customFormat="1" ht="30">
      <c r="A733" s="525">
        <v>725</v>
      </c>
      <c r="B733" s="525" t="s">
        <v>3238</v>
      </c>
      <c r="C733" s="525" t="s">
        <v>3239</v>
      </c>
      <c r="D733" s="526" t="s">
        <v>4159</v>
      </c>
      <c r="E733" s="526" t="s">
        <v>5478</v>
      </c>
      <c r="F733" s="539" t="s">
        <v>4174</v>
      </c>
      <c r="G733" s="526" t="s">
        <v>5479</v>
      </c>
      <c r="H733" s="529">
        <v>625</v>
      </c>
      <c r="I733" s="526"/>
      <c r="J733" s="529" t="s">
        <v>5480</v>
      </c>
      <c r="K733" s="529" t="s">
        <v>5481</v>
      </c>
    </row>
    <row r="734" spans="1:11" s="192" customFormat="1" ht="30">
      <c r="A734" s="525">
        <v>726</v>
      </c>
      <c r="B734" s="525" t="s">
        <v>3238</v>
      </c>
      <c r="C734" s="525" t="s">
        <v>3239</v>
      </c>
      <c r="D734" s="526" t="s">
        <v>4159</v>
      </c>
      <c r="E734" s="526" t="s">
        <v>5482</v>
      </c>
      <c r="F734" s="539" t="s">
        <v>4110</v>
      </c>
      <c r="G734" s="526" t="s">
        <v>5483</v>
      </c>
      <c r="H734" s="529">
        <v>625</v>
      </c>
      <c r="I734" s="526"/>
      <c r="J734" s="529" t="s">
        <v>5484</v>
      </c>
      <c r="K734" s="529" t="s">
        <v>5485</v>
      </c>
    </row>
    <row r="735" spans="1:11" s="192" customFormat="1" ht="30">
      <c r="A735" s="525">
        <v>727</v>
      </c>
      <c r="B735" s="525" t="s">
        <v>3238</v>
      </c>
      <c r="C735" s="525" t="s">
        <v>3239</v>
      </c>
      <c r="D735" s="526" t="s">
        <v>4159</v>
      </c>
      <c r="E735" s="526" t="s">
        <v>5478</v>
      </c>
      <c r="F735" s="539" t="s">
        <v>4181</v>
      </c>
      <c r="G735" s="526" t="s">
        <v>5486</v>
      </c>
      <c r="H735" s="529">
        <v>625</v>
      </c>
      <c r="I735" s="526"/>
      <c r="J735" s="529" t="s">
        <v>5487</v>
      </c>
      <c r="K735" s="529" t="s">
        <v>5488</v>
      </c>
    </row>
    <row r="736" spans="1:11" s="192" customFormat="1" ht="30">
      <c r="A736" s="525">
        <v>728</v>
      </c>
      <c r="B736" s="525" t="s">
        <v>3238</v>
      </c>
      <c r="C736" s="525" t="s">
        <v>4185</v>
      </c>
      <c r="D736" s="526" t="s">
        <v>4154</v>
      </c>
      <c r="E736" s="526" t="s">
        <v>5489</v>
      </c>
      <c r="F736" s="539" t="s">
        <v>3281</v>
      </c>
      <c r="G736" s="526" t="s">
        <v>5490</v>
      </c>
      <c r="H736" s="529">
        <v>625</v>
      </c>
      <c r="I736" s="526"/>
      <c r="J736" s="529" t="s">
        <v>5491</v>
      </c>
      <c r="K736" s="529" t="s">
        <v>5492</v>
      </c>
    </row>
    <row r="737" spans="1:11" s="192" customFormat="1" ht="30">
      <c r="A737" s="525">
        <v>729</v>
      </c>
      <c r="B737" s="525" t="s">
        <v>3238</v>
      </c>
      <c r="C737" s="525" t="s">
        <v>3239</v>
      </c>
      <c r="D737" s="526" t="s">
        <v>5493</v>
      </c>
      <c r="E737" s="526" t="s">
        <v>5494</v>
      </c>
      <c r="F737" s="539" t="s">
        <v>4181</v>
      </c>
      <c r="G737" s="526" t="s">
        <v>5495</v>
      </c>
      <c r="H737" s="529">
        <v>625</v>
      </c>
      <c r="I737" s="526"/>
      <c r="J737" s="529" t="s">
        <v>5496</v>
      </c>
      <c r="K737" s="529" t="s">
        <v>5497</v>
      </c>
    </row>
    <row r="738" spans="1:11" s="192" customFormat="1" ht="30">
      <c r="A738" s="525">
        <v>730</v>
      </c>
      <c r="B738" s="525" t="s">
        <v>3238</v>
      </c>
      <c r="C738" s="525" t="s">
        <v>3239</v>
      </c>
      <c r="D738" s="526" t="s">
        <v>4159</v>
      </c>
      <c r="E738" s="526" t="s">
        <v>4421</v>
      </c>
      <c r="F738" s="539" t="s">
        <v>3252</v>
      </c>
      <c r="G738" s="526" t="s">
        <v>5498</v>
      </c>
      <c r="H738" s="529">
        <v>625</v>
      </c>
      <c r="I738" s="526"/>
      <c r="J738" s="529" t="s">
        <v>5499</v>
      </c>
      <c r="K738" s="529" t="s">
        <v>5500</v>
      </c>
    </row>
    <row r="739" spans="1:11" s="192" customFormat="1" ht="30">
      <c r="A739" s="525">
        <v>731</v>
      </c>
      <c r="B739" s="525" t="s">
        <v>3238</v>
      </c>
      <c r="C739" s="525" t="s">
        <v>3239</v>
      </c>
      <c r="D739" s="526" t="s">
        <v>4605</v>
      </c>
      <c r="E739" s="526" t="s">
        <v>5501</v>
      </c>
      <c r="F739" s="539" t="s">
        <v>3264</v>
      </c>
      <c r="G739" s="526" t="s">
        <v>5502</v>
      </c>
      <c r="H739" s="529">
        <v>781.25</v>
      </c>
      <c r="I739" s="526"/>
      <c r="J739" s="529" t="s">
        <v>5503</v>
      </c>
      <c r="K739" s="529" t="s">
        <v>5504</v>
      </c>
    </row>
    <row r="740" spans="1:11" s="192" customFormat="1" ht="30">
      <c r="A740" s="525">
        <v>732</v>
      </c>
      <c r="B740" s="525" t="s">
        <v>3238</v>
      </c>
      <c r="C740" s="525" t="s">
        <v>3239</v>
      </c>
      <c r="D740" s="526" t="s">
        <v>5219</v>
      </c>
      <c r="E740" s="526" t="s">
        <v>4696</v>
      </c>
      <c r="F740" s="539" t="s">
        <v>4110</v>
      </c>
      <c r="G740" s="526" t="s">
        <v>5505</v>
      </c>
      <c r="H740" s="540">
        <v>440</v>
      </c>
      <c r="I740" s="526"/>
      <c r="J740" s="529" t="s">
        <v>5506</v>
      </c>
      <c r="K740" s="529" t="s">
        <v>5507</v>
      </c>
    </row>
    <row r="741" spans="1:11" s="192" customFormat="1" ht="30">
      <c r="A741" s="525">
        <v>733</v>
      </c>
      <c r="B741" s="525" t="s">
        <v>3238</v>
      </c>
      <c r="C741" s="525" t="s">
        <v>3239</v>
      </c>
      <c r="D741" s="526" t="s">
        <v>4154</v>
      </c>
      <c r="E741" s="526" t="s">
        <v>5508</v>
      </c>
      <c r="F741" s="539" t="s">
        <v>3247</v>
      </c>
      <c r="G741" s="526" t="s">
        <v>5509</v>
      </c>
      <c r="H741" s="540">
        <v>440</v>
      </c>
      <c r="I741" s="526"/>
      <c r="J741" s="529" t="s">
        <v>5510</v>
      </c>
      <c r="K741" s="529" t="s">
        <v>5511</v>
      </c>
    </row>
    <row r="742" spans="1:11" s="192" customFormat="1" ht="30">
      <c r="A742" s="525">
        <v>734</v>
      </c>
      <c r="B742" s="525" t="s">
        <v>3238</v>
      </c>
      <c r="C742" s="525" t="s">
        <v>3239</v>
      </c>
      <c r="D742" s="526" t="s">
        <v>5219</v>
      </c>
      <c r="E742" s="526" t="s">
        <v>4164</v>
      </c>
      <c r="F742" s="539" t="s">
        <v>3255</v>
      </c>
      <c r="G742" s="526" t="s">
        <v>5512</v>
      </c>
      <c r="H742" s="540">
        <v>440</v>
      </c>
      <c r="I742" s="526"/>
      <c r="J742" s="529" t="s">
        <v>5513</v>
      </c>
      <c r="K742" s="529" t="s">
        <v>5514</v>
      </c>
    </row>
    <row r="743" spans="1:11" s="192" customFormat="1" ht="15">
      <c r="A743" s="525">
        <v>735</v>
      </c>
      <c r="B743" s="525" t="s">
        <v>3238</v>
      </c>
      <c r="C743" s="525" t="s">
        <v>3239</v>
      </c>
      <c r="D743" s="526" t="s">
        <v>5219</v>
      </c>
      <c r="E743" s="526" t="s">
        <v>4645</v>
      </c>
      <c r="F743" s="539" t="s">
        <v>4101</v>
      </c>
      <c r="G743" s="526" t="s">
        <v>5515</v>
      </c>
      <c r="H743" s="540">
        <v>440</v>
      </c>
      <c r="I743" s="526"/>
      <c r="J743" s="529" t="s">
        <v>5516</v>
      </c>
      <c r="K743" s="529" t="s">
        <v>5517</v>
      </c>
    </row>
    <row r="744" spans="1:11" s="192" customFormat="1" ht="30">
      <c r="A744" s="525">
        <v>736</v>
      </c>
      <c r="B744" s="525" t="s">
        <v>3238</v>
      </c>
      <c r="C744" s="525" t="s">
        <v>3239</v>
      </c>
      <c r="D744" s="526" t="s">
        <v>4154</v>
      </c>
      <c r="E744" s="526" t="s">
        <v>4445</v>
      </c>
      <c r="F744" s="539" t="s">
        <v>3252</v>
      </c>
      <c r="G744" s="526" t="s">
        <v>5518</v>
      </c>
      <c r="H744" s="529">
        <v>875</v>
      </c>
      <c r="I744" s="526"/>
      <c r="J744" s="529" t="s">
        <v>5519</v>
      </c>
      <c r="K744" s="529" t="s">
        <v>5520</v>
      </c>
    </row>
    <row r="745" spans="1:11" s="192" customFormat="1" ht="30">
      <c r="A745" s="525">
        <v>737</v>
      </c>
      <c r="B745" s="525" t="s">
        <v>3238</v>
      </c>
      <c r="C745" s="525" t="s">
        <v>3239</v>
      </c>
      <c r="D745" s="526" t="s">
        <v>4232</v>
      </c>
      <c r="E745" s="526" t="s">
        <v>5493</v>
      </c>
      <c r="F745" s="539" t="s">
        <v>4209</v>
      </c>
      <c r="G745" s="526" t="s">
        <v>5521</v>
      </c>
      <c r="H745" s="529">
        <v>875</v>
      </c>
      <c r="I745" s="526"/>
      <c r="J745" s="529" t="s">
        <v>5522</v>
      </c>
      <c r="K745" s="529" t="s">
        <v>5523</v>
      </c>
    </row>
    <row r="746" spans="1:11" s="192" customFormat="1" ht="30">
      <c r="A746" s="525">
        <v>738</v>
      </c>
      <c r="B746" s="525" t="s">
        <v>3238</v>
      </c>
      <c r="C746" s="525" t="s">
        <v>3239</v>
      </c>
      <c r="D746" s="526" t="s">
        <v>3338</v>
      </c>
      <c r="E746" s="526" t="s">
        <v>4518</v>
      </c>
      <c r="F746" s="539" t="s">
        <v>5524</v>
      </c>
      <c r="G746" s="526" t="s">
        <v>5525</v>
      </c>
      <c r="H746" s="529">
        <v>875</v>
      </c>
      <c r="I746" s="526"/>
      <c r="J746" s="529" t="s">
        <v>5526</v>
      </c>
      <c r="K746" s="529" t="s">
        <v>5527</v>
      </c>
    </row>
    <row r="747" spans="1:11" s="192" customFormat="1" ht="30">
      <c r="A747" s="525">
        <v>739</v>
      </c>
      <c r="B747" s="525" t="s">
        <v>3238</v>
      </c>
      <c r="C747" s="525" t="s">
        <v>3239</v>
      </c>
      <c r="D747" s="526" t="s">
        <v>3338</v>
      </c>
      <c r="E747" s="526" t="s">
        <v>4164</v>
      </c>
      <c r="F747" s="539" t="s">
        <v>4209</v>
      </c>
      <c r="G747" s="526" t="s">
        <v>5528</v>
      </c>
      <c r="H747" s="529">
        <v>875</v>
      </c>
      <c r="I747" s="526"/>
      <c r="J747" s="529" t="s">
        <v>5529</v>
      </c>
      <c r="K747" s="529" t="s">
        <v>5530</v>
      </c>
    </row>
    <row r="748" spans="1:11" s="192" customFormat="1" ht="15">
      <c r="A748" s="525">
        <v>740</v>
      </c>
      <c r="B748" s="525" t="s">
        <v>3238</v>
      </c>
      <c r="C748" s="525" t="s">
        <v>3239</v>
      </c>
      <c r="D748" s="526" t="s">
        <v>5531</v>
      </c>
      <c r="E748" s="526" t="s">
        <v>5532</v>
      </c>
      <c r="F748" s="539" t="s">
        <v>4110</v>
      </c>
      <c r="G748" s="526" t="s">
        <v>5533</v>
      </c>
      <c r="H748" s="627">
        <v>7500</v>
      </c>
      <c r="I748" s="526"/>
      <c r="J748" s="627" t="s">
        <v>5534</v>
      </c>
      <c r="K748" s="627" t="s">
        <v>5535</v>
      </c>
    </row>
    <row r="749" spans="1:11" s="192" customFormat="1" ht="15">
      <c r="A749" s="525">
        <v>741</v>
      </c>
      <c r="B749" s="525" t="s">
        <v>3238</v>
      </c>
      <c r="C749" s="525" t="s">
        <v>3239</v>
      </c>
      <c r="D749" s="526" t="s">
        <v>5536</v>
      </c>
      <c r="E749" s="526" t="s">
        <v>5537</v>
      </c>
      <c r="F749" s="539" t="s">
        <v>3258</v>
      </c>
      <c r="G749" s="526" t="s">
        <v>5538</v>
      </c>
      <c r="H749" s="629"/>
      <c r="I749" s="526"/>
      <c r="J749" s="629"/>
      <c r="K749" s="629"/>
    </row>
    <row r="750" spans="1:11" s="192" customFormat="1" ht="15">
      <c r="A750" s="525">
        <v>742</v>
      </c>
      <c r="B750" s="525" t="s">
        <v>3238</v>
      </c>
      <c r="C750" s="525" t="s">
        <v>3239</v>
      </c>
      <c r="D750" s="526" t="s">
        <v>3250</v>
      </c>
      <c r="E750" s="526" t="s">
        <v>5539</v>
      </c>
      <c r="F750" s="539" t="s">
        <v>4137</v>
      </c>
      <c r="G750" s="526" t="s">
        <v>3347</v>
      </c>
      <c r="H750" s="629"/>
      <c r="I750" s="526"/>
      <c r="J750" s="629"/>
      <c r="K750" s="629"/>
    </row>
    <row r="751" spans="1:11" s="192" customFormat="1" ht="15">
      <c r="A751" s="525">
        <v>743</v>
      </c>
      <c r="B751" s="525" t="s">
        <v>3238</v>
      </c>
      <c r="C751" s="525" t="s">
        <v>3239</v>
      </c>
      <c r="D751" s="526" t="s">
        <v>3250</v>
      </c>
      <c r="E751" s="526" t="s">
        <v>5220</v>
      </c>
      <c r="F751" s="539" t="s">
        <v>4110</v>
      </c>
      <c r="G751" s="526" t="s">
        <v>5540</v>
      </c>
      <c r="H751" s="629"/>
      <c r="I751" s="526"/>
      <c r="J751" s="629"/>
      <c r="K751" s="629"/>
    </row>
    <row r="752" spans="1:11" s="192" customFormat="1" ht="15">
      <c r="A752" s="525">
        <v>744</v>
      </c>
      <c r="B752" s="525" t="s">
        <v>3238</v>
      </c>
      <c r="C752" s="525" t="s">
        <v>3239</v>
      </c>
      <c r="D752" s="526" t="s">
        <v>3250</v>
      </c>
      <c r="E752" s="526" t="s">
        <v>5220</v>
      </c>
      <c r="F752" s="539" t="s">
        <v>4110</v>
      </c>
      <c r="G752" s="526" t="s">
        <v>5541</v>
      </c>
      <c r="H752" s="629"/>
      <c r="I752" s="526"/>
      <c r="J752" s="629"/>
      <c r="K752" s="629"/>
    </row>
    <row r="753" spans="1:11" s="192" customFormat="1" ht="15">
      <c r="A753" s="525">
        <v>745</v>
      </c>
      <c r="B753" s="525" t="s">
        <v>3238</v>
      </c>
      <c r="C753" s="525" t="s">
        <v>3239</v>
      </c>
      <c r="D753" s="526" t="s">
        <v>3250</v>
      </c>
      <c r="E753" s="526" t="s">
        <v>4819</v>
      </c>
      <c r="F753" s="539" t="s">
        <v>4174</v>
      </c>
      <c r="G753" s="526" t="s">
        <v>5542</v>
      </c>
      <c r="H753" s="629"/>
      <c r="I753" s="526"/>
      <c r="J753" s="629"/>
      <c r="K753" s="629"/>
    </row>
    <row r="754" spans="1:11" s="192" customFormat="1" ht="15">
      <c r="A754" s="525">
        <v>746</v>
      </c>
      <c r="B754" s="525" t="s">
        <v>3238</v>
      </c>
      <c r="C754" s="525" t="s">
        <v>3239</v>
      </c>
      <c r="D754" s="526" t="s">
        <v>3250</v>
      </c>
      <c r="E754" s="526" t="s">
        <v>4819</v>
      </c>
      <c r="F754" s="539" t="s">
        <v>4209</v>
      </c>
      <c r="G754" s="526" t="s">
        <v>5543</v>
      </c>
      <c r="H754" s="629"/>
      <c r="I754" s="526"/>
      <c r="J754" s="629"/>
      <c r="K754" s="629"/>
    </row>
    <row r="755" spans="1:11" s="192" customFormat="1" ht="15">
      <c r="A755" s="525">
        <v>747</v>
      </c>
      <c r="B755" s="525" t="s">
        <v>3238</v>
      </c>
      <c r="C755" s="525" t="s">
        <v>3239</v>
      </c>
      <c r="D755" s="526" t="s">
        <v>3250</v>
      </c>
      <c r="E755" s="526" t="s">
        <v>4819</v>
      </c>
      <c r="F755" s="539" t="s">
        <v>4209</v>
      </c>
      <c r="G755" s="526" t="s">
        <v>5544</v>
      </c>
      <c r="H755" s="629"/>
      <c r="I755" s="526"/>
      <c r="J755" s="629"/>
      <c r="K755" s="629"/>
    </row>
    <row r="756" spans="1:11" s="192" customFormat="1" ht="15">
      <c r="A756" s="525">
        <v>748</v>
      </c>
      <c r="B756" s="525" t="s">
        <v>3238</v>
      </c>
      <c r="C756" s="525" t="s">
        <v>3239</v>
      </c>
      <c r="D756" s="526" t="s">
        <v>3250</v>
      </c>
      <c r="E756" s="526" t="s">
        <v>4819</v>
      </c>
      <c r="F756" s="539" t="s">
        <v>4174</v>
      </c>
      <c r="G756" s="526" t="s">
        <v>5545</v>
      </c>
      <c r="H756" s="629"/>
      <c r="I756" s="526"/>
      <c r="J756" s="629"/>
      <c r="K756" s="629"/>
    </row>
    <row r="757" spans="1:11" s="192" customFormat="1" ht="15">
      <c r="A757" s="525">
        <v>749</v>
      </c>
      <c r="B757" s="525" t="s">
        <v>3238</v>
      </c>
      <c r="C757" s="525" t="s">
        <v>3239</v>
      </c>
      <c r="D757" s="526" t="s">
        <v>3250</v>
      </c>
      <c r="E757" s="526" t="s">
        <v>4819</v>
      </c>
      <c r="F757" s="539" t="s">
        <v>4101</v>
      </c>
      <c r="G757" s="526" t="s">
        <v>5546</v>
      </c>
      <c r="H757" s="629"/>
      <c r="I757" s="526"/>
      <c r="J757" s="629"/>
      <c r="K757" s="629"/>
    </row>
    <row r="758" spans="1:11" s="192" customFormat="1" ht="15">
      <c r="A758" s="525">
        <v>750</v>
      </c>
      <c r="B758" s="525" t="s">
        <v>3238</v>
      </c>
      <c r="C758" s="525" t="s">
        <v>3239</v>
      </c>
      <c r="D758" s="526" t="s">
        <v>3250</v>
      </c>
      <c r="E758" s="526" t="s">
        <v>4819</v>
      </c>
      <c r="F758" s="539" t="s">
        <v>3258</v>
      </c>
      <c r="G758" s="526" t="s">
        <v>5547</v>
      </c>
      <c r="H758" s="629"/>
      <c r="I758" s="526"/>
      <c r="J758" s="629"/>
      <c r="K758" s="629"/>
    </row>
    <row r="759" spans="1:11" s="192" customFormat="1" ht="15">
      <c r="A759" s="525">
        <v>751</v>
      </c>
      <c r="B759" s="525" t="s">
        <v>3238</v>
      </c>
      <c r="C759" s="525" t="s">
        <v>3239</v>
      </c>
      <c r="D759" s="526" t="s">
        <v>3250</v>
      </c>
      <c r="E759" s="526" t="s">
        <v>4819</v>
      </c>
      <c r="F759" s="539" t="s">
        <v>4110</v>
      </c>
      <c r="G759" s="526" t="s">
        <v>5548</v>
      </c>
      <c r="H759" s="629"/>
      <c r="I759" s="526"/>
      <c r="J759" s="629"/>
      <c r="K759" s="629"/>
    </row>
    <row r="760" spans="1:11" s="192" customFormat="1" ht="15">
      <c r="A760" s="525">
        <v>752</v>
      </c>
      <c r="B760" s="525" t="s">
        <v>3238</v>
      </c>
      <c r="C760" s="525" t="s">
        <v>3239</v>
      </c>
      <c r="D760" s="526" t="s">
        <v>3250</v>
      </c>
      <c r="E760" s="526" t="s">
        <v>4819</v>
      </c>
      <c r="F760" s="539" t="s">
        <v>4137</v>
      </c>
      <c r="G760" s="526" t="s">
        <v>5549</v>
      </c>
      <c r="H760" s="629"/>
      <c r="I760" s="526"/>
      <c r="J760" s="629"/>
      <c r="K760" s="629"/>
    </row>
    <row r="761" spans="1:11" s="192" customFormat="1" ht="15">
      <c r="A761" s="525">
        <v>753</v>
      </c>
      <c r="B761" s="525" t="s">
        <v>3238</v>
      </c>
      <c r="C761" s="525" t="s">
        <v>3239</v>
      </c>
      <c r="D761" s="526" t="s">
        <v>3250</v>
      </c>
      <c r="E761" s="526" t="s">
        <v>4819</v>
      </c>
      <c r="F761" s="539" t="s">
        <v>3258</v>
      </c>
      <c r="G761" s="526" t="s">
        <v>5550</v>
      </c>
      <c r="H761" s="629"/>
      <c r="I761" s="526"/>
      <c r="J761" s="629"/>
      <c r="K761" s="629"/>
    </row>
    <row r="762" spans="1:11" s="192" customFormat="1" ht="15">
      <c r="A762" s="525">
        <v>754</v>
      </c>
      <c r="B762" s="525" t="s">
        <v>3238</v>
      </c>
      <c r="C762" s="525" t="s">
        <v>3239</v>
      </c>
      <c r="D762" s="526" t="s">
        <v>3250</v>
      </c>
      <c r="E762" s="526" t="s">
        <v>4819</v>
      </c>
      <c r="F762" s="539" t="s">
        <v>4105</v>
      </c>
      <c r="G762" s="526" t="s">
        <v>5551</v>
      </c>
      <c r="H762" s="628"/>
      <c r="I762" s="526"/>
      <c r="J762" s="628"/>
      <c r="K762" s="628"/>
    </row>
    <row r="763" spans="1:11" s="192" customFormat="1" ht="30">
      <c r="A763" s="525">
        <v>755</v>
      </c>
      <c r="B763" s="525" t="s">
        <v>3238</v>
      </c>
      <c r="C763" s="525" t="s">
        <v>3239</v>
      </c>
      <c r="D763" s="526" t="s">
        <v>5552</v>
      </c>
      <c r="E763" s="526" t="s">
        <v>3245</v>
      </c>
      <c r="F763" s="539" t="s">
        <v>3281</v>
      </c>
      <c r="G763" s="526" t="s">
        <v>5553</v>
      </c>
      <c r="H763" s="627">
        <v>36411</v>
      </c>
      <c r="I763" s="526"/>
      <c r="J763" s="627" t="s">
        <v>5554</v>
      </c>
      <c r="K763" s="627" t="s">
        <v>5555</v>
      </c>
    </row>
    <row r="764" spans="1:11" s="192" customFormat="1" ht="30">
      <c r="A764" s="525">
        <v>756</v>
      </c>
      <c r="B764" s="525" t="s">
        <v>3238</v>
      </c>
      <c r="C764" s="525" t="s">
        <v>3239</v>
      </c>
      <c r="D764" s="526" t="s">
        <v>4350</v>
      </c>
      <c r="E764" s="526" t="s">
        <v>5556</v>
      </c>
      <c r="F764" s="539" t="s">
        <v>4110</v>
      </c>
      <c r="G764" s="526" t="s">
        <v>5557</v>
      </c>
      <c r="H764" s="629"/>
      <c r="I764" s="526"/>
      <c r="J764" s="629"/>
      <c r="K764" s="629"/>
    </row>
    <row r="765" spans="1:11" s="192" customFormat="1" ht="30">
      <c r="A765" s="525">
        <v>757</v>
      </c>
      <c r="B765" s="525" t="s">
        <v>3238</v>
      </c>
      <c r="C765" s="525" t="s">
        <v>3239</v>
      </c>
      <c r="D765" s="526" t="s">
        <v>5552</v>
      </c>
      <c r="E765" s="526" t="s">
        <v>3245</v>
      </c>
      <c r="F765" s="539" t="s">
        <v>4141</v>
      </c>
      <c r="G765" s="526" t="s">
        <v>5558</v>
      </c>
      <c r="H765" s="629"/>
      <c r="I765" s="526"/>
      <c r="J765" s="629"/>
      <c r="K765" s="629"/>
    </row>
    <row r="766" spans="1:11" s="192" customFormat="1" ht="30">
      <c r="A766" s="525">
        <v>758</v>
      </c>
      <c r="B766" s="525" t="s">
        <v>3238</v>
      </c>
      <c r="C766" s="525" t="s">
        <v>3239</v>
      </c>
      <c r="D766" s="526" t="s">
        <v>4159</v>
      </c>
      <c r="E766" s="526" t="s">
        <v>3250</v>
      </c>
      <c r="F766" s="539" t="s">
        <v>4110</v>
      </c>
      <c r="G766" s="526" t="s">
        <v>5559</v>
      </c>
      <c r="H766" s="629"/>
      <c r="I766" s="526"/>
      <c r="J766" s="629"/>
      <c r="K766" s="629"/>
    </row>
    <row r="767" spans="1:11" s="192" customFormat="1" ht="15">
      <c r="A767" s="525">
        <v>759</v>
      </c>
      <c r="B767" s="525" t="s">
        <v>3238</v>
      </c>
      <c r="C767" s="525" t="s">
        <v>3239</v>
      </c>
      <c r="D767" s="526" t="s">
        <v>4154</v>
      </c>
      <c r="E767" s="526" t="s">
        <v>3245</v>
      </c>
      <c r="F767" s="539" t="s">
        <v>3281</v>
      </c>
      <c r="G767" s="526" t="s">
        <v>5560</v>
      </c>
      <c r="H767" s="629"/>
      <c r="I767" s="526"/>
      <c r="J767" s="629"/>
      <c r="K767" s="629"/>
    </row>
    <row r="768" spans="1:11" s="192" customFormat="1" ht="15">
      <c r="A768" s="525">
        <v>760</v>
      </c>
      <c r="B768" s="525" t="s">
        <v>3238</v>
      </c>
      <c r="C768" s="525" t="s">
        <v>3239</v>
      </c>
      <c r="D768" s="526" t="s">
        <v>4154</v>
      </c>
      <c r="E768" s="526" t="s">
        <v>3245</v>
      </c>
      <c r="F768" s="539" t="s">
        <v>4105</v>
      </c>
      <c r="G768" s="526" t="s">
        <v>5561</v>
      </c>
      <c r="H768" s="629"/>
      <c r="I768" s="526"/>
      <c r="J768" s="629"/>
      <c r="K768" s="629"/>
    </row>
    <row r="769" spans="1:11" s="192" customFormat="1" ht="15">
      <c r="A769" s="525">
        <v>761</v>
      </c>
      <c r="B769" s="525" t="s">
        <v>3238</v>
      </c>
      <c r="C769" s="525" t="s">
        <v>3239</v>
      </c>
      <c r="D769" s="526" t="s">
        <v>4154</v>
      </c>
      <c r="E769" s="526" t="s">
        <v>3245</v>
      </c>
      <c r="F769" s="539" t="s">
        <v>4129</v>
      </c>
      <c r="G769" s="526" t="s">
        <v>5562</v>
      </c>
      <c r="H769" s="629"/>
      <c r="I769" s="526"/>
      <c r="J769" s="629"/>
      <c r="K769" s="629"/>
    </row>
    <row r="770" spans="1:11" s="192" customFormat="1" ht="30">
      <c r="A770" s="525">
        <v>762</v>
      </c>
      <c r="B770" s="525" t="s">
        <v>3238</v>
      </c>
      <c r="C770" s="525" t="s">
        <v>3239</v>
      </c>
      <c r="D770" s="526" t="s">
        <v>4159</v>
      </c>
      <c r="E770" s="526" t="s">
        <v>3250</v>
      </c>
      <c r="F770" s="539" t="s">
        <v>4174</v>
      </c>
      <c r="G770" s="526" t="s">
        <v>5563</v>
      </c>
      <c r="H770" s="629"/>
      <c r="I770" s="526"/>
      <c r="J770" s="629"/>
      <c r="K770" s="629"/>
    </row>
    <row r="771" spans="1:11" s="192" customFormat="1" ht="15">
      <c r="A771" s="525">
        <v>763</v>
      </c>
      <c r="B771" s="525" t="s">
        <v>3238</v>
      </c>
      <c r="C771" s="525" t="s">
        <v>3239</v>
      </c>
      <c r="D771" s="526" t="s">
        <v>4154</v>
      </c>
      <c r="E771" s="526" t="s">
        <v>3245</v>
      </c>
      <c r="F771" s="539">
        <v>1990</v>
      </c>
      <c r="G771" s="526" t="s">
        <v>5564</v>
      </c>
      <c r="H771" s="629"/>
      <c r="I771" s="526"/>
      <c r="J771" s="629"/>
      <c r="K771" s="629"/>
    </row>
    <row r="772" spans="1:11" s="192" customFormat="1" ht="15">
      <c r="A772" s="525">
        <v>764</v>
      </c>
      <c r="B772" s="525" t="s">
        <v>3238</v>
      </c>
      <c r="C772" s="525" t="s">
        <v>3239</v>
      </c>
      <c r="D772" s="526" t="s">
        <v>4154</v>
      </c>
      <c r="E772" s="526" t="s">
        <v>3245</v>
      </c>
      <c r="F772" s="539" t="s">
        <v>3252</v>
      </c>
      <c r="G772" s="526" t="s">
        <v>5565</v>
      </c>
      <c r="H772" s="629"/>
      <c r="I772" s="526"/>
      <c r="J772" s="629"/>
      <c r="K772" s="629"/>
    </row>
    <row r="773" spans="1:11" s="192" customFormat="1" ht="30">
      <c r="A773" s="525">
        <v>765</v>
      </c>
      <c r="B773" s="525" t="s">
        <v>3238</v>
      </c>
      <c r="C773" s="525" t="s">
        <v>3239</v>
      </c>
      <c r="D773" s="526" t="s">
        <v>5566</v>
      </c>
      <c r="E773" s="526" t="s">
        <v>5567</v>
      </c>
      <c r="F773" s="539" t="s">
        <v>3279</v>
      </c>
      <c r="G773" s="526" t="s">
        <v>5568</v>
      </c>
      <c r="H773" s="629"/>
      <c r="I773" s="526"/>
      <c r="J773" s="629"/>
      <c r="K773" s="629"/>
    </row>
    <row r="774" spans="1:11" s="192" customFormat="1" ht="30">
      <c r="A774" s="525">
        <v>766</v>
      </c>
      <c r="B774" s="525" t="s">
        <v>3238</v>
      </c>
      <c r="C774" s="525" t="s">
        <v>3239</v>
      </c>
      <c r="D774" s="526" t="s">
        <v>4159</v>
      </c>
      <c r="E774" s="526" t="s">
        <v>3250</v>
      </c>
      <c r="F774" s="539" t="s">
        <v>4088</v>
      </c>
      <c r="G774" s="526" t="s">
        <v>5569</v>
      </c>
      <c r="H774" s="629"/>
      <c r="I774" s="526"/>
      <c r="J774" s="629"/>
      <c r="K774" s="629"/>
    </row>
    <row r="775" spans="1:11" s="192" customFormat="1" ht="30">
      <c r="A775" s="525">
        <v>767</v>
      </c>
      <c r="B775" s="525" t="s">
        <v>3238</v>
      </c>
      <c r="C775" s="525" t="s">
        <v>3239</v>
      </c>
      <c r="D775" s="526" t="s">
        <v>5552</v>
      </c>
      <c r="E775" s="526" t="s">
        <v>3245</v>
      </c>
      <c r="F775" s="539" t="s">
        <v>3281</v>
      </c>
      <c r="G775" s="526" t="s">
        <v>5570</v>
      </c>
      <c r="H775" s="629"/>
      <c r="I775" s="526"/>
      <c r="J775" s="629"/>
      <c r="K775" s="629"/>
    </row>
    <row r="776" spans="1:11" s="192" customFormat="1" ht="30">
      <c r="A776" s="525">
        <v>768</v>
      </c>
      <c r="B776" s="525" t="s">
        <v>3238</v>
      </c>
      <c r="C776" s="525" t="s">
        <v>3239</v>
      </c>
      <c r="D776" s="526" t="s">
        <v>4159</v>
      </c>
      <c r="E776" s="526" t="s">
        <v>3250</v>
      </c>
      <c r="F776" s="539" t="s">
        <v>3252</v>
      </c>
      <c r="G776" s="526" t="s">
        <v>5571</v>
      </c>
      <c r="H776" s="629"/>
      <c r="I776" s="526"/>
      <c r="J776" s="629"/>
      <c r="K776" s="629"/>
    </row>
    <row r="777" spans="1:11" s="192" customFormat="1" ht="30">
      <c r="A777" s="525">
        <v>769</v>
      </c>
      <c r="B777" s="525" t="s">
        <v>3238</v>
      </c>
      <c r="C777" s="525" t="s">
        <v>3239</v>
      </c>
      <c r="D777" s="526" t="s">
        <v>4159</v>
      </c>
      <c r="E777" s="526" t="s">
        <v>3250</v>
      </c>
      <c r="F777" s="539" t="s">
        <v>4137</v>
      </c>
      <c r="G777" s="526" t="s">
        <v>5572</v>
      </c>
      <c r="H777" s="629"/>
      <c r="I777" s="526"/>
      <c r="J777" s="629"/>
      <c r="K777" s="629"/>
    </row>
    <row r="778" spans="1:11" s="192" customFormat="1" ht="15">
      <c r="A778" s="525">
        <v>770</v>
      </c>
      <c r="B778" s="525" t="s">
        <v>3238</v>
      </c>
      <c r="C778" s="525" t="s">
        <v>3239</v>
      </c>
      <c r="D778" s="526" t="s">
        <v>4605</v>
      </c>
      <c r="E778" s="526" t="s">
        <v>3239</v>
      </c>
      <c r="F778" s="539" t="s">
        <v>4137</v>
      </c>
      <c r="G778" s="526" t="s">
        <v>5573</v>
      </c>
      <c r="H778" s="629"/>
      <c r="I778" s="526"/>
      <c r="J778" s="629"/>
      <c r="K778" s="629"/>
    </row>
    <row r="779" spans="1:11" s="192" customFormat="1" ht="30">
      <c r="A779" s="525">
        <v>771</v>
      </c>
      <c r="B779" s="525" t="s">
        <v>3238</v>
      </c>
      <c r="C779" s="525" t="s">
        <v>3239</v>
      </c>
      <c r="D779" s="526" t="s">
        <v>4159</v>
      </c>
      <c r="E779" s="526" t="s">
        <v>3250</v>
      </c>
      <c r="F779" s="539" t="s">
        <v>4088</v>
      </c>
      <c r="G779" s="526" t="s">
        <v>5574</v>
      </c>
      <c r="H779" s="629"/>
      <c r="I779" s="526"/>
      <c r="J779" s="629"/>
      <c r="K779" s="629"/>
    </row>
    <row r="780" spans="1:11" s="192" customFormat="1" ht="30">
      <c r="A780" s="525">
        <v>772</v>
      </c>
      <c r="B780" s="525" t="s">
        <v>3238</v>
      </c>
      <c r="C780" s="525" t="s">
        <v>3239</v>
      </c>
      <c r="D780" s="526" t="s">
        <v>4159</v>
      </c>
      <c r="E780" s="526" t="s">
        <v>3250</v>
      </c>
      <c r="F780" s="539" t="s">
        <v>3258</v>
      </c>
      <c r="G780" s="526" t="s">
        <v>5575</v>
      </c>
      <c r="H780" s="629"/>
      <c r="I780" s="526"/>
      <c r="J780" s="629"/>
      <c r="K780" s="629"/>
    </row>
    <row r="781" spans="1:11" s="192" customFormat="1" ht="30">
      <c r="A781" s="525">
        <v>773</v>
      </c>
      <c r="B781" s="525" t="s">
        <v>3238</v>
      </c>
      <c r="C781" s="525" t="s">
        <v>3239</v>
      </c>
      <c r="D781" s="526" t="s">
        <v>4159</v>
      </c>
      <c r="E781" s="526" t="s">
        <v>3250</v>
      </c>
      <c r="F781" s="539" t="s">
        <v>3264</v>
      </c>
      <c r="G781" s="526" t="s">
        <v>5576</v>
      </c>
      <c r="H781" s="629"/>
      <c r="I781" s="526"/>
      <c r="J781" s="629"/>
      <c r="K781" s="629"/>
    </row>
    <row r="782" spans="1:11" s="192" customFormat="1" ht="30">
      <c r="A782" s="525">
        <v>774</v>
      </c>
      <c r="B782" s="525" t="s">
        <v>3238</v>
      </c>
      <c r="C782" s="525" t="s">
        <v>3239</v>
      </c>
      <c r="D782" s="526" t="s">
        <v>4350</v>
      </c>
      <c r="E782" s="526" t="s">
        <v>3239</v>
      </c>
      <c r="F782" s="539" t="s">
        <v>4101</v>
      </c>
      <c r="G782" s="526" t="s">
        <v>5577</v>
      </c>
      <c r="H782" s="629"/>
      <c r="I782" s="526"/>
      <c r="J782" s="629"/>
      <c r="K782" s="629"/>
    </row>
    <row r="783" spans="1:11" s="192" customFormat="1" ht="30">
      <c r="A783" s="525">
        <v>775</v>
      </c>
      <c r="B783" s="525" t="s">
        <v>3238</v>
      </c>
      <c r="C783" s="525" t="s">
        <v>3239</v>
      </c>
      <c r="D783" s="526" t="s">
        <v>4159</v>
      </c>
      <c r="E783" s="526" t="s">
        <v>3250</v>
      </c>
      <c r="F783" s="539" t="s">
        <v>4088</v>
      </c>
      <c r="G783" s="526" t="s">
        <v>5574</v>
      </c>
      <c r="H783" s="629"/>
      <c r="I783" s="526"/>
      <c r="J783" s="629"/>
      <c r="K783" s="629"/>
    </row>
    <row r="784" spans="1:11" s="192" customFormat="1" ht="30">
      <c r="A784" s="525">
        <v>776</v>
      </c>
      <c r="B784" s="525" t="s">
        <v>3238</v>
      </c>
      <c r="C784" s="525" t="s">
        <v>3239</v>
      </c>
      <c r="D784" s="526" t="s">
        <v>4159</v>
      </c>
      <c r="E784" s="526" t="s">
        <v>3250</v>
      </c>
      <c r="F784" s="539" t="s">
        <v>3264</v>
      </c>
      <c r="G784" s="526" t="s">
        <v>5578</v>
      </c>
      <c r="H784" s="629"/>
      <c r="I784" s="526"/>
      <c r="J784" s="629"/>
      <c r="K784" s="629"/>
    </row>
    <row r="785" spans="1:11" s="192" customFormat="1" ht="30">
      <c r="A785" s="525">
        <v>777</v>
      </c>
      <c r="B785" s="525" t="s">
        <v>3238</v>
      </c>
      <c r="C785" s="525" t="s">
        <v>3239</v>
      </c>
      <c r="D785" s="526" t="s">
        <v>4159</v>
      </c>
      <c r="E785" s="526" t="s">
        <v>3250</v>
      </c>
      <c r="F785" s="539" t="s">
        <v>4110</v>
      </c>
      <c r="G785" s="526" t="s">
        <v>5579</v>
      </c>
      <c r="H785" s="629"/>
      <c r="I785" s="526"/>
      <c r="J785" s="629"/>
      <c r="K785" s="629"/>
    </row>
    <row r="786" spans="1:11" s="192" customFormat="1" ht="30">
      <c r="A786" s="525">
        <v>778</v>
      </c>
      <c r="B786" s="525" t="s">
        <v>3238</v>
      </c>
      <c r="C786" s="525" t="s">
        <v>3239</v>
      </c>
      <c r="D786" s="526" t="s">
        <v>4159</v>
      </c>
      <c r="E786" s="526" t="s">
        <v>3250</v>
      </c>
      <c r="F786" s="539" t="s">
        <v>4209</v>
      </c>
      <c r="G786" s="526" t="s">
        <v>5580</v>
      </c>
      <c r="H786" s="629"/>
      <c r="I786" s="526"/>
      <c r="J786" s="629"/>
      <c r="K786" s="629"/>
    </row>
    <row r="787" spans="1:11" s="192" customFormat="1" ht="30">
      <c r="A787" s="525">
        <v>779</v>
      </c>
      <c r="B787" s="525" t="s">
        <v>3238</v>
      </c>
      <c r="C787" s="525" t="s">
        <v>3239</v>
      </c>
      <c r="D787" s="526" t="s">
        <v>4350</v>
      </c>
      <c r="E787" s="526" t="s">
        <v>3239</v>
      </c>
      <c r="F787" s="539" t="s">
        <v>3247</v>
      </c>
      <c r="G787" s="526" t="s">
        <v>5581</v>
      </c>
      <c r="H787" s="629"/>
      <c r="I787" s="526"/>
      <c r="J787" s="629"/>
      <c r="K787" s="629"/>
    </row>
    <row r="788" spans="1:11" s="192" customFormat="1" ht="30">
      <c r="A788" s="525">
        <v>780</v>
      </c>
      <c r="B788" s="525" t="s">
        <v>3238</v>
      </c>
      <c r="C788" s="525" t="s">
        <v>3239</v>
      </c>
      <c r="D788" s="526" t="s">
        <v>4159</v>
      </c>
      <c r="E788" s="526" t="s">
        <v>3250</v>
      </c>
      <c r="F788" s="539" t="s">
        <v>4101</v>
      </c>
      <c r="G788" s="526" t="s">
        <v>5582</v>
      </c>
      <c r="H788" s="629"/>
      <c r="I788" s="526"/>
      <c r="J788" s="629"/>
      <c r="K788" s="629"/>
    </row>
    <row r="789" spans="1:11" s="192" customFormat="1" ht="30">
      <c r="A789" s="525">
        <v>781</v>
      </c>
      <c r="B789" s="525" t="s">
        <v>3238</v>
      </c>
      <c r="C789" s="525" t="s">
        <v>3239</v>
      </c>
      <c r="D789" s="526" t="s">
        <v>4159</v>
      </c>
      <c r="E789" s="526" t="s">
        <v>3250</v>
      </c>
      <c r="F789" s="539" t="s">
        <v>4105</v>
      </c>
      <c r="G789" s="526" t="s">
        <v>5583</v>
      </c>
      <c r="H789" s="629"/>
      <c r="I789" s="526"/>
      <c r="J789" s="629"/>
      <c r="K789" s="629"/>
    </row>
    <row r="790" spans="1:11" s="192" customFormat="1" ht="30">
      <c r="A790" s="525">
        <v>782</v>
      </c>
      <c r="B790" s="525" t="s">
        <v>3238</v>
      </c>
      <c r="C790" s="525" t="s">
        <v>3239</v>
      </c>
      <c r="D790" s="526" t="s">
        <v>4159</v>
      </c>
      <c r="E790" s="526" t="s">
        <v>3250</v>
      </c>
      <c r="F790" s="539" t="s">
        <v>4174</v>
      </c>
      <c r="G790" s="526" t="s">
        <v>5584</v>
      </c>
      <c r="H790" s="629"/>
      <c r="I790" s="526"/>
      <c r="J790" s="629"/>
      <c r="K790" s="629"/>
    </row>
    <row r="791" spans="1:11" s="192" customFormat="1" ht="30">
      <c r="A791" s="525">
        <v>783</v>
      </c>
      <c r="B791" s="525" t="s">
        <v>3238</v>
      </c>
      <c r="C791" s="525" t="s">
        <v>3239</v>
      </c>
      <c r="D791" s="526" t="s">
        <v>4159</v>
      </c>
      <c r="E791" s="526" t="s">
        <v>3250</v>
      </c>
      <c r="F791" s="539" t="s">
        <v>4209</v>
      </c>
      <c r="G791" s="526" t="s">
        <v>5585</v>
      </c>
      <c r="H791" s="629"/>
      <c r="I791" s="526"/>
      <c r="J791" s="629"/>
      <c r="K791" s="629"/>
    </row>
    <row r="792" spans="1:11" s="192" customFormat="1" ht="30">
      <c r="A792" s="525">
        <v>784</v>
      </c>
      <c r="B792" s="525" t="s">
        <v>3238</v>
      </c>
      <c r="C792" s="525" t="s">
        <v>3239</v>
      </c>
      <c r="D792" s="526" t="s">
        <v>4159</v>
      </c>
      <c r="E792" s="526" t="s">
        <v>3250</v>
      </c>
      <c r="F792" s="539" t="s">
        <v>4088</v>
      </c>
      <c r="G792" s="526" t="s">
        <v>5586</v>
      </c>
      <c r="H792" s="629"/>
      <c r="I792" s="526"/>
      <c r="J792" s="629"/>
      <c r="K792" s="629"/>
    </row>
    <row r="793" spans="1:11" s="192" customFormat="1" ht="30">
      <c r="A793" s="525">
        <v>785</v>
      </c>
      <c r="B793" s="525" t="s">
        <v>3238</v>
      </c>
      <c r="C793" s="525" t="s">
        <v>3239</v>
      </c>
      <c r="D793" s="526" t="s">
        <v>4159</v>
      </c>
      <c r="E793" s="526" t="s">
        <v>3250</v>
      </c>
      <c r="F793" s="539" t="s">
        <v>4181</v>
      </c>
      <c r="G793" s="526" t="s">
        <v>5587</v>
      </c>
      <c r="H793" s="629"/>
      <c r="I793" s="526"/>
      <c r="J793" s="629"/>
      <c r="K793" s="629"/>
    </row>
    <row r="794" spans="1:11" s="192" customFormat="1" ht="30">
      <c r="A794" s="525">
        <v>786</v>
      </c>
      <c r="B794" s="525" t="s">
        <v>3238</v>
      </c>
      <c r="C794" s="525" t="s">
        <v>3239</v>
      </c>
      <c r="D794" s="526" t="s">
        <v>4159</v>
      </c>
      <c r="E794" s="526" t="s">
        <v>3250</v>
      </c>
      <c r="F794" s="539" t="s">
        <v>4110</v>
      </c>
      <c r="G794" s="526" t="s">
        <v>5588</v>
      </c>
      <c r="H794" s="629"/>
      <c r="I794" s="526"/>
      <c r="J794" s="629"/>
      <c r="K794" s="629"/>
    </row>
    <row r="795" spans="1:11" s="192" customFormat="1" ht="30">
      <c r="A795" s="525">
        <v>787</v>
      </c>
      <c r="B795" s="525" t="s">
        <v>3238</v>
      </c>
      <c r="C795" s="525" t="s">
        <v>3239</v>
      </c>
      <c r="D795" s="526" t="s">
        <v>4159</v>
      </c>
      <c r="E795" s="526" t="s">
        <v>3250</v>
      </c>
      <c r="F795" s="539" t="s">
        <v>3252</v>
      </c>
      <c r="G795" s="526" t="s">
        <v>5589</v>
      </c>
      <c r="H795" s="629"/>
      <c r="I795" s="526"/>
      <c r="J795" s="629"/>
      <c r="K795" s="629"/>
    </row>
    <row r="796" spans="1:11" s="192" customFormat="1" ht="30">
      <c r="A796" s="525">
        <v>788</v>
      </c>
      <c r="B796" s="525" t="s">
        <v>3238</v>
      </c>
      <c r="C796" s="525" t="s">
        <v>3239</v>
      </c>
      <c r="D796" s="526" t="s">
        <v>4159</v>
      </c>
      <c r="E796" s="526" t="s">
        <v>3250</v>
      </c>
      <c r="F796" s="539" t="s">
        <v>4110</v>
      </c>
      <c r="G796" s="526" t="s">
        <v>5579</v>
      </c>
      <c r="H796" s="629"/>
      <c r="I796" s="526"/>
      <c r="J796" s="629"/>
      <c r="K796" s="629"/>
    </row>
    <row r="797" spans="1:11" s="192" customFormat="1" ht="30">
      <c r="A797" s="525">
        <v>789</v>
      </c>
      <c r="B797" s="525" t="s">
        <v>3238</v>
      </c>
      <c r="C797" s="525" t="s">
        <v>3239</v>
      </c>
      <c r="D797" s="526" t="s">
        <v>4159</v>
      </c>
      <c r="E797" s="526" t="s">
        <v>3250</v>
      </c>
      <c r="F797" s="539" t="s">
        <v>4114</v>
      </c>
      <c r="G797" s="526" t="s">
        <v>5590</v>
      </c>
      <c r="H797" s="629"/>
      <c r="I797" s="526"/>
      <c r="J797" s="629"/>
      <c r="K797" s="629"/>
    </row>
    <row r="798" spans="1:11" s="192" customFormat="1" ht="30">
      <c r="A798" s="525">
        <v>790</v>
      </c>
      <c r="B798" s="525" t="s">
        <v>3238</v>
      </c>
      <c r="C798" s="525" t="s">
        <v>3239</v>
      </c>
      <c r="D798" s="526" t="s">
        <v>4159</v>
      </c>
      <c r="E798" s="526" t="s">
        <v>3250</v>
      </c>
      <c r="F798" s="539" t="s">
        <v>4101</v>
      </c>
      <c r="G798" s="526" t="s">
        <v>5591</v>
      </c>
      <c r="H798" s="629"/>
      <c r="I798" s="526"/>
      <c r="J798" s="629"/>
      <c r="K798" s="629"/>
    </row>
    <row r="799" spans="1:11" s="192" customFormat="1" ht="30">
      <c r="A799" s="525">
        <v>791</v>
      </c>
      <c r="B799" s="525" t="s">
        <v>3238</v>
      </c>
      <c r="C799" s="525" t="s">
        <v>3239</v>
      </c>
      <c r="D799" s="526" t="s">
        <v>4159</v>
      </c>
      <c r="E799" s="526" t="s">
        <v>3250</v>
      </c>
      <c r="F799" s="539" t="s">
        <v>4174</v>
      </c>
      <c r="G799" s="526" t="s">
        <v>5592</v>
      </c>
      <c r="H799" s="629"/>
      <c r="I799" s="526"/>
      <c r="J799" s="629"/>
      <c r="K799" s="629"/>
    </row>
    <row r="800" spans="1:11" s="192" customFormat="1" ht="30">
      <c r="A800" s="525">
        <v>792</v>
      </c>
      <c r="B800" s="525" t="s">
        <v>3238</v>
      </c>
      <c r="C800" s="525" t="s">
        <v>3239</v>
      </c>
      <c r="D800" s="526" t="s">
        <v>4159</v>
      </c>
      <c r="E800" s="526" t="s">
        <v>3250</v>
      </c>
      <c r="F800" s="539" t="s">
        <v>4174</v>
      </c>
      <c r="G800" s="526" t="s">
        <v>5593</v>
      </c>
      <c r="H800" s="629"/>
      <c r="I800" s="526"/>
      <c r="J800" s="629"/>
      <c r="K800" s="629"/>
    </row>
    <row r="801" spans="1:11" s="192" customFormat="1" ht="30">
      <c r="A801" s="525">
        <v>793</v>
      </c>
      <c r="B801" s="525" t="s">
        <v>3238</v>
      </c>
      <c r="C801" s="525" t="s">
        <v>3239</v>
      </c>
      <c r="D801" s="526" t="s">
        <v>4159</v>
      </c>
      <c r="E801" s="526" t="s">
        <v>3250</v>
      </c>
      <c r="F801" s="539" t="s">
        <v>4110</v>
      </c>
      <c r="G801" s="526" t="s">
        <v>5594</v>
      </c>
      <c r="H801" s="629"/>
      <c r="I801" s="526"/>
      <c r="J801" s="629"/>
      <c r="K801" s="629"/>
    </row>
    <row r="802" spans="1:11" s="192" customFormat="1" ht="15">
      <c r="A802" s="525">
        <v>794</v>
      </c>
      <c r="B802" s="525" t="s">
        <v>3238</v>
      </c>
      <c r="C802" s="525" t="s">
        <v>3239</v>
      </c>
      <c r="D802" s="526" t="s">
        <v>5595</v>
      </c>
      <c r="E802" s="526" t="s">
        <v>3245</v>
      </c>
      <c r="F802" s="539" t="s">
        <v>3279</v>
      </c>
      <c r="G802" s="526" t="s">
        <v>5596</v>
      </c>
      <c r="H802" s="629"/>
      <c r="I802" s="526"/>
      <c r="J802" s="629"/>
      <c r="K802" s="629"/>
    </row>
    <row r="803" spans="1:11" s="192" customFormat="1" ht="30">
      <c r="A803" s="525">
        <v>795</v>
      </c>
      <c r="B803" s="525" t="s">
        <v>3238</v>
      </c>
      <c r="C803" s="525" t="s">
        <v>3239</v>
      </c>
      <c r="D803" s="526" t="s">
        <v>4159</v>
      </c>
      <c r="E803" s="526" t="s">
        <v>3250</v>
      </c>
      <c r="F803" s="539" t="s">
        <v>4174</v>
      </c>
      <c r="G803" s="526" t="s">
        <v>5597</v>
      </c>
      <c r="H803" s="629"/>
      <c r="I803" s="526"/>
      <c r="J803" s="629"/>
      <c r="K803" s="629"/>
    </row>
    <row r="804" spans="1:11" s="192" customFormat="1" ht="30">
      <c r="A804" s="525">
        <v>796</v>
      </c>
      <c r="B804" s="525" t="s">
        <v>3238</v>
      </c>
      <c r="C804" s="525" t="s">
        <v>3239</v>
      </c>
      <c r="D804" s="526" t="s">
        <v>4159</v>
      </c>
      <c r="E804" s="526" t="s">
        <v>3250</v>
      </c>
      <c r="F804" s="539" t="s">
        <v>4174</v>
      </c>
      <c r="G804" s="526" t="s">
        <v>5598</v>
      </c>
      <c r="H804" s="629"/>
      <c r="I804" s="526"/>
      <c r="J804" s="629"/>
      <c r="K804" s="629"/>
    </row>
    <row r="805" spans="1:11" s="192" customFormat="1" ht="30">
      <c r="A805" s="525">
        <v>797</v>
      </c>
      <c r="B805" s="525" t="s">
        <v>3238</v>
      </c>
      <c r="C805" s="525" t="s">
        <v>3239</v>
      </c>
      <c r="D805" s="526" t="s">
        <v>4159</v>
      </c>
      <c r="E805" s="526" t="s">
        <v>3250</v>
      </c>
      <c r="F805" s="539" t="s">
        <v>4181</v>
      </c>
      <c r="G805" s="526" t="s">
        <v>5599</v>
      </c>
      <c r="H805" s="629"/>
      <c r="I805" s="526"/>
      <c r="J805" s="629"/>
      <c r="K805" s="629"/>
    </row>
    <row r="806" spans="1:11" s="192" customFormat="1" ht="30">
      <c r="A806" s="525">
        <v>798</v>
      </c>
      <c r="B806" s="525" t="s">
        <v>3238</v>
      </c>
      <c r="C806" s="525" t="s">
        <v>3239</v>
      </c>
      <c r="D806" s="526" t="s">
        <v>4159</v>
      </c>
      <c r="E806" s="526" t="s">
        <v>3250</v>
      </c>
      <c r="F806" s="539" t="s">
        <v>4209</v>
      </c>
      <c r="G806" s="526" t="s">
        <v>5600</v>
      </c>
      <c r="H806" s="629"/>
      <c r="I806" s="526"/>
      <c r="J806" s="629"/>
      <c r="K806" s="629"/>
    </row>
    <row r="807" spans="1:11" s="192" customFormat="1" ht="15">
      <c r="A807" s="525">
        <v>799</v>
      </c>
      <c r="B807" s="525" t="s">
        <v>3238</v>
      </c>
      <c r="C807" s="525" t="s">
        <v>3239</v>
      </c>
      <c r="D807" s="526" t="s">
        <v>5601</v>
      </c>
      <c r="E807" s="526" t="s">
        <v>3239</v>
      </c>
      <c r="F807" s="539" t="s">
        <v>3258</v>
      </c>
      <c r="G807" s="526" t="s">
        <v>5602</v>
      </c>
      <c r="H807" s="629"/>
      <c r="I807" s="526"/>
      <c r="J807" s="629"/>
      <c r="K807" s="629"/>
    </row>
    <row r="808" spans="1:11" s="192" customFormat="1" ht="30">
      <c r="A808" s="525">
        <v>800</v>
      </c>
      <c r="B808" s="525" t="s">
        <v>3238</v>
      </c>
      <c r="C808" s="525" t="s">
        <v>3239</v>
      </c>
      <c r="D808" s="526" t="s">
        <v>4159</v>
      </c>
      <c r="E808" s="526" t="s">
        <v>3250</v>
      </c>
      <c r="F808" s="539" t="s">
        <v>5603</v>
      </c>
      <c r="G808" s="526" t="s">
        <v>5604</v>
      </c>
      <c r="H808" s="629"/>
      <c r="I808" s="526"/>
      <c r="J808" s="629"/>
      <c r="K808" s="629"/>
    </row>
    <row r="809" spans="1:11" s="192" customFormat="1" ht="15">
      <c r="A809" s="525">
        <v>801</v>
      </c>
      <c r="B809" s="525" t="s">
        <v>3238</v>
      </c>
      <c r="C809" s="525" t="s">
        <v>3239</v>
      </c>
      <c r="D809" s="526" t="s">
        <v>5595</v>
      </c>
      <c r="E809" s="526" t="s">
        <v>3246</v>
      </c>
      <c r="F809" s="539" t="s">
        <v>4181</v>
      </c>
      <c r="G809" s="526" t="s">
        <v>5605</v>
      </c>
      <c r="H809" s="629"/>
      <c r="I809" s="526"/>
      <c r="J809" s="629"/>
      <c r="K809" s="629"/>
    </row>
    <row r="810" spans="1:11" s="192" customFormat="1" ht="15">
      <c r="A810" s="525">
        <v>802</v>
      </c>
      <c r="B810" s="525" t="s">
        <v>3238</v>
      </c>
      <c r="C810" s="525" t="s">
        <v>3239</v>
      </c>
      <c r="D810" s="526" t="s">
        <v>4605</v>
      </c>
      <c r="E810" s="526" t="s">
        <v>3257</v>
      </c>
      <c r="F810" s="539" t="s">
        <v>4101</v>
      </c>
      <c r="G810" s="526" t="s">
        <v>5606</v>
      </c>
      <c r="H810" s="629"/>
      <c r="I810" s="526"/>
      <c r="J810" s="629"/>
      <c r="K810" s="629"/>
    </row>
    <row r="811" spans="1:11" s="192" customFormat="1" ht="30">
      <c r="A811" s="525">
        <v>803</v>
      </c>
      <c r="B811" s="525" t="s">
        <v>3238</v>
      </c>
      <c r="C811" s="525" t="s">
        <v>3239</v>
      </c>
      <c r="D811" s="526" t="s">
        <v>4159</v>
      </c>
      <c r="E811" s="526" t="s">
        <v>3250</v>
      </c>
      <c r="F811" s="539" t="s">
        <v>4137</v>
      </c>
      <c r="G811" s="526" t="s">
        <v>5607</v>
      </c>
      <c r="H811" s="629"/>
      <c r="I811" s="526"/>
      <c r="J811" s="629"/>
      <c r="K811" s="629"/>
    </row>
    <row r="812" spans="1:11" s="192" customFormat="1" ht="30">
      <c r="A812" s="525">
        <v>804</v>
      </c>
      <c r="B812" s="525" t="s">
        <v>3238</v>
      </c>
      <c r="C812" s="525" t="s">
        <v>3239</v>
      </c>
      <c r="D812" s="526" t="s">
        <v>4159</v>
      </c>
      <c r="E812" s="526" t="s">
        <v>3250</v>
      </c>
      <c r="F812" s="539" t="s">
        <v>4110</v>
      </c>
      <c r="G812" s="526" t="s">
        <v>5608</v>
      </c>
      <c r="H812" s="629"/>
      <c r="I812" s="526"/>
      <c r="J812" s="629"/>
      <c r="K812" s="629"/>
    </row>
    <row r="813" spans="1:11" s="192" customFormat="1" ht="30">
      <c r="A813" s="525">
        <v>805</v>
      </c>
      <c r="B813" s="525" t="s">
        <v>3238</v>
      </c>
      <c r="C813" s="525" t="s">
        <v>3239</v>
      </c>
      <c r="D813" s="526" t="s">
        <v>4159</v>
      </c>
      <c r="E813" s="526" t="s">
        <v>3250</v>
      </c>
      <c r="F813" s="539" t="s">
        <v>4110</v>
      </c>
      <c r="G813" s="526" t="s">
        <v>5609</v>
      </c>
      <c r="H813" s="629"/>
      <c r="I813" s="526"/>
      <c r="J813" s="629"/>
      <c r="K813" s="629"/>
    </row>
    <row r="814" spans="1:11" s="192" customFormat="1" ht="30">
      <c r="A814" s="525">
        <v>806</v>
      </c>
      <c r="B814" s="525" t="s">
        <v>3238</v>
      </c>
      <c r="C814" s="525" t="s">
        <v>3239</v>
      </c>
      <c r="D814" s="526" t="s">
        <v>4159</v>
      </c>
      <c r="E814" s="526" t="s">
        <v>3250</v>
      </c>
      <c r="F814" s="539" t="s">
        <v>4174</v>
      </c>
      <c r="G814" s="526" t="s">
        <v>5610</v>
      </c>
      <c r="H814" s="629"/>
      <c r="I814" s="526"/>
      <c r="J814" s="629"/>
      <c r="K814" s="629"/>
    </row>
    <row r="815" spans="1:11" s="192" customFormat="1" ht="30">
      <c r="A815" s="525">
        <v>807</v>
      </c>
      <c r="B815" s="525" t="s">
        <v>3238</v>
      </c>
      <c r="C815" s="525" t="s">
        <v>3239</v>
      </c>
      <c r="D815" s="526" t="s">
        <v>4159</v>
      </c>
      <c r="E815" s="526" t="s">
        <v>3250</v>
      </c>
      <c r="F815" s="539" t="s">
        <v>4137</v>
      </c>
      <c r="G815" s="526" t="s">
        <v>5611</v>
      </c>
      <c r="H815" s="628"/>
      <c r="I815" s="526"/>
      <c r="J815" s="628"/>
      <c r="K815" s="628"/>
    </row>
    <row r="816" spans="1:11" s="192" customFormat="1" ht="30">
      <c r="A816" s="525">
        <v>808</v>
      </c>
      <c r="B816" s="525" t="s">
        <v>3238</v>
      </c>
      <c r="C816" s="525" t="s">
        <v>3239</v>
      </c>
      <c r="D816" s="526" t="s">
        <v>4159</v>
      </c>
      <c r="E816" s="526" t="s">
        <v>4819</v>
      </c>
      <c r="F816" s="539">
        <v>2013</v>
      </c>
      <c r="G816" s="526" t="s">
        <v>5612</v>
      </c>
      <c r="H816" s="529">
        <v>350</v>
      </c>
      <c r="I816" s="526"/>
      <c r="J816" s="529">
        <v>205143824</v>
      </c>
      <c r="K816" s="529" t="s">
        <v>3306</v>
      </c>
    </row>
    <row r="817" spans="1:11" s="192" customFormat="1" ht="15">
      <c r="A817" s="525">
        <v>809</v>
      </c>
      <c r="B817" s="525" t="s">
        <v>3238</v>
      </c>
      <c r="C817" s="525" t="s">
        <v>3239</v>
      </c>
      <c r="D817" s="526" t="s">
        <v>5219</v>
      </c>
      <c r="E817" s="526" t="s">
        <v>4164</v>
      </c>
      <c r="F817" s="539" t="s">
        <v>4105</v>
      </c>
      <c r="G817" s="526" t="s">
        <v>5613</v>
      </c>
      <c r="H817" s="627">
        <v>5310</v>
      </c>
      <c r="I817" s="526"/>
      <c r="J817" s="627" t="s">
        <v>5614</v>
      </c>
      <c r="K817" s="627" t="s">
        <v>5615</v>
      </c>
    </row>
    <row r="818" spans="1:11" s="192" customFormat="1" ht="15">
      <c r="A818" s="525">
        <v>810</v>
      </c>
      <c r="B818" s="525" t="s">
        <v>3238</v>
      </c>
      <c r="C818" s="525" t="s">
        <v>3239</v>
      </c>
      <c r="D818" s="526" t="s">
        <v>5219</v>
      </c>
      <c r="E818" s="526" t="s">
        <v>4665</v>
      </c>
      <c r="F818" s="539" t="s">
        <v>4209</v>
      </c>
      <c r="G818" s="526" t="s">
        <v>5616</v>
      </c>
      <c r="H818" s="629"/>
      <c r="I818" s="526"/>
      <c r="J818" s="629"/>
      <c r="K818" s="629"/>
    </row>
    <row r="819" spans="1:11" s="192" customFormat="1" ht="15">
      <c r="A819" s="525">
        <v>811</v>
      </c>
      <c r="B819" s="525" t="s">
        <v>3238</v>
      </c>
      <c r="C819" s="525" t="s">
        <v>3239</v>
      </c>
      <c r="D819" s="526" t="s">
        <v>5219</v>
      </c>
      <c r="E819" s="526" t="s">
        <v>4421</v>
      </c>
      <c r="F819" s="539" t="s">
        <v>4181</v>
      </c>
      <c r="G819" s="526" t="s">
        <v>5617</v>
      </c>
      <c r="H819" s="629"/>
      <c r="I819" s="526"/>
      <c r="J819" s="629"/>
      <c r="K819" s="629"/>
    </row>
    <row r="820" spans="1:11" s="192" customFormat="1" ht="15">
      <c r="A820" s="525">
        <v>812</v>
      </c>
      <c r="B820" s="525" t="s">
        <v>3238</v>
      </c>
      <c r="C820" s="525" t="s">
        <v>3239</v>
      </c>
      <c r="D820" s="526" t="s">
        <v>5219</v>
      </c>
      <c r="E820" s="526" t="s">
        <v>4164</v>
      </c>
      <c r="F820" s="539" t="s">
        <v>4209</v>
      </c>
      <c r="G820" s="526" t="s">
        <v>5618</v>
      </c>
      <c r="H820" s="629"/>
      <c r="I820" s="526"/>
      <c r="J820" s="629"/>
      <c r="K820" s="629"/>
    </row>
    <row r="821" spans="1:11" s="192" customFormat="1" ht="30">
      <c r="A821" s="525">
        <v>813</v>
      </c>
      <c r="B821" s="525" t="s">
        <v>3238</v>
      </c>
      <c r="C821" s="525" t="s">
        <v>3239</v>
      </c>
      <c r="D821" s="526" t="s">
        <v>5219</v>
      </c>
      <c r="E821" s="526" t="s">
        <v>5619</v>
      </c>
      <c r="F821" s="539" t="s">
        <v>3252</v>
      </c>
      <c r="G821" s="526" t="s">
        <v>5620</v>
      </c>
      <c r="H821" s="629"/>
      <c r="I821" s="526"/>
      <c r="J821" s="629"/>
      <c r="K821" s="629"/>
    </row>
    <row r="822" spans="1:11" s="192" customFormat="1" ht="30">
      <c r="A822" s="525">
        <v>814</v>
      </c>
      <c r="B822" s="525" t="s">
        <v>3238</v>
      </c>
      <c r="C822" s="525" t="s">
        <v>3239</v>
      </c>
      <c r="D822" s="526" t="s">
        <v>5219</v>
      </c>
      <c r="E822" s="526" t="s">
        <v>5012</v>
      </c>
      <c r="F822" s="539" t="s">
        <v>4110</v>
      </c>
      <c r="G822" s="526" t="s">
        <v>5621</v>
      </c>
      <c r="H822" s="629"/>
      <c r="I822" s="526"/>
      <c r="J822" s="629"/>
      <c r="K822" s="629"/>
    </row>
    <row r="823" spans="1:11" s="192" customFormat="1" ht="15">
      <c r="A823" s="525">
        <v>815</v>
      </c>
      <c r="B823" s="525" t="s">
        <v>3238</v>
      </c>
      <c r="C823" s="525" t="s">
        <v>3239</v>
      </c>
      <c r="D823" s="526" t="s">
        <v>5219</v>
      </c>
      <c r="E823" s="526" t="s">
        <v>5622</v>
      </c>
      <c r="F823" s="539" t="s">
        <v>4181</v>
      </c>
      <c r="G823" s="526" t="s">
        <v>5623</v>
      </c>
      <c r="H823" s="629"/>
      <c r="I823" s="526"/>
      <c r="J823" s="629"/>
      <c r="K823" s="629"/>
    </row>
    <row r="824" spans="1:11" s="192" customFormat="1" ht="15">
      <c r="A824" s="525">
        <v>816</v>
      </c>
      <c r="B824" s="525" t="s">
        <v>3238</v>
      </c>
      <c r="C824" s="525" t="s">
        <v>3239</v>
      </c>
      <c r="D824" s="526" t="s">
        <v>5219</v>
      </c>
      <c r="E824" s="526" t="s">
        <v>4164</v>
      </c>
      <c r="F824" s="539" t="s">
        <v>3264</v>
      </c>
      <c r="G824" s="526" t="s">
        <v>5624</v>
      </c>
      <c r="H824" s="629"/>
      <c r="I824" s="526"/>
      <c r="J824" s="629"/>
      <c r="K824" s="629"/>
    </row>
    <row r="825" spans="1:11" s="192" customFormat="1" ht="30">
      <c r="A825" s="525">
        <v>817</v>
      </c>
      <c r="B825" s="525" t="s">
        <v>3238</v>
      </c>
      <c r="C825" s="525" t="s">
        <v>3239</v>
      </c>
      <c r="D825" s="526" t="s">
        <v>5219</v>
      </c>
      <c r="E825" s="526" t="s">
        <v>4696</v>
      </c>
      <c r="F825" s="539" t="s">
        <v>4105</v>
      </c>
      <c r="G825" s="526" t="s">
        <v>5625</v>
      </c>
      <c r="H825" s="629"/>
      <c r="I825" s="526"/>
      <c r="J825" s="629"/>
      <c r="K825" s="629"/>
    </row>
    <row r="826" spans="1:11" s="192" customFormat="1" ht="30">
      <c r="A826" s="525">
        <v>818</v>
      </c>
      <c r="B826" s="525" t="s">
        <v>3238</v>
      </c>
      <c r="C826" s="525" t="s">
        <v>3239</v>
      </c>
      <c r="D826" s="526" t="s">
        <v>5219</v>
      </c>
      <c r="E826" s="526" t="s">
        <v>4944</v>
      </c>
      <c r="F826" s="539" t="s">
        <v>4174</v>
      </c>
      <c r="G826" s="526" t="s">
        <v>5626</v>
      </c>
      <c r="H826" s="629"/>
      <c r="I826" s="526"/>
      <c r="J826" s="629"/>
      <c r="K826" s="629"/>
    </row>
    <row r="827" spans="1:11" s="192" customFormat="1" ht="15">
      <c r="A827" s="525">
        <v>819</v>
      </c>
      <c r="B827" s="525" t="s">
        <v>3238</v>
      </c>
      <c r="C827" s="525" t="s">
        <v>3239</v>
      </c>
      <c r="D827" s="526" t="s">
        <v>5219</v>
      </c>
      <c r="E827" s="526" t="s">
        <v>4164</v>
      </c>
      <c r="F827" s="539" t="s">
        <v>4209</v>
      </c>
      <c r="G827" s="526" t="s">
        <v>5627</v>
      </c>
      <c r="H827" s="629"/>
      <c r="I827" s="526"/>
      <c r="J827" s="629"/>
      <c r="K827" s="629"/>
    </row>
    <row r="828" spans="1:11" s="192" customFormat="1" ht="30">
      <c r="A828" s="525">
        <v>820</v>
      </c>
      <c r="B828" s="525" t="s">
        <v>3238</v>
      </c>
      <c r="C828" s="525" t="s">
        <v>3239</v>
      </c>
      <c r="D828" s="526" t="s">
        <v>5595</v>
      </c>
      <c r="E828" s="526" t="s">
        <v>5493</v>
      </c>
      <c r="F828" s="539" t="s">
        <v>4181</v>
      </c>
      <c r="G828" s="526" t="s">
        <v>5628</v>
      </c>
      <c r="H828" s="629"/>
      <c r="I828" s="526"/>
      <c r="J828" s="629"/>
      <c r="K828" s="629"/>
    </row>
    <row r="829" spans="1:11" s="192" customFormat="1" ht="15">
      <c r="A829" s="525">
        <v>821</v>
      </c>
      <c r="B829" s="525" t="s">
        <v>3238</v>
      </c>
      <c r="C829" s="525" t="s">
        <v>3239</v>
      </c>
      <c r="D829" s="526" t="s">
        <v>5219</v>
      </c>
      <c r="E829" s="526" t="s">
        <v>4164</v>
      </c>
      <c r="F829" s="539" t="s">
        <v>4105</v>
      </c>
      <c r="G829" s="526" t="s">
        <v>5629</v>
      </c>
      <c r="H829" s="629"/>
      <c r="I829" s="526"/>
      <c r="J829" s="629"/>
      <c r="K829" s="629"/>
    </row>
    <row r="830" spans="1:11" s="192" customFormat="1" ht="30">
      <c r="A830" s="525">
        <v>822</v>
      </c>
      <c r="B830" s="525" t="s">
        <v>3238</v>
      </c>
      <c r="C830" s="525" t="s">
        <v>3239</v>
      </c>
      <c r="D830" s="526" t="s">
        <v>5595</v>
      </c>
      <c r="E830" s="526" t="s">
        <v>5493</v>
      </c>
      <c r="F830" s="539" t="s">
        <v>4137</v>
      </c>
      <c r="G830" s="526" t="s">
        <v>5630</v>
      </c>
      <c r="H830" s="629"/>
      <c r="I830" s="526"/>
      <c r="J830" s="629"/>
      <c r="K830" s="629"/>
    </row>
    <row r="831" spans="1:11" s="192" customFormat="1" ht="15">
      <c r="A831" s="525">
        <v>823</v>
      </c>
      <c r="B831" s="525" t="s">
        <v>3238</v>
      </c>
      <c r="C831" s="525" t="s">
        <v>3239</v>
      </c>
      <c r="D831" s="526" t="s">
        <v>5219</v>
      </c>
      <c r="E831" s="526" t="s">
        <v>4164</v>
      </c>
      <c r="F831" s="539" t="s">
        <v>4209</v>
      </c>
      <c r="G831" s="526" t="s">
        <v>5631</v>
      </c>
      <c r="H831" s="628"/>
      <c r="I831" s="526"/>
      <c r="J831" s="628"/>
      <c r="K831" s="628"/>
    </row>
    <row r="832" spans="1:11" s="192" customFormat="1" ht="15">
      <c r="A832" s="525" t="s">
        <v>273</v>
      </c>
      <c r="B832" s="525"/>
      <c r="C832" s="525"/>
      <c r="D832" s="526"/>
      <c r="E832" s="526"/>
      <c r="F832" s="526"/>
      <c r="G832" s="526"/>
      <c r="H832" s="526"/>
      <c r="I832" s="526"/>
      <c r="J832" s="526"/>
      <c r="K832" s="526"/>
    </row>
    <row r="833" spans="1:11">
      <c r="A833" s="533"/>
      <c r="B833" s="533"/>
      <c r="C833" s="533"/>
      <c r="D833" s="533"/>
      <c r="E833" s="533"/>
      <c r="F833" s="533"/>
      <c r="G833" s="533"/>
      <c r="H833" s="533"/>
      <c r="I833" s="533"/>
      <c r="J833" s="533"/>
      <c r="K833" s="533"/>
    </row>
    <row r="834" spans="1:11">
      <c r="A834" s="533"/>
      <c r="B834" s="533"/>
      <c r="C834" s="533"/>
      <c r="D834" s="533"/>
      <c r="E834" s="533"/>
      <c r="F834" s="533"/>
      <c r="G834" s="533"/>
      <c r="H834" s="533"/>
      <c r="I834" s="533"/>
      <c r="J834" s="533"/>
      <c r="K834" s="533"/>
    </row>
    <row r="835" spans="1:11" ht="15">
      <c r="A835" s="534"/>
      <c r="B835" s="534"/>
      <c r="C835" s="534"/>
      <c r="D835" s="533"/>
      <c r="E835" s="533"/>
      <c r="F835" s="533"/>
      <c r="G835" s="533"/>
      <c r="H835" s="533"/>
      <c r="I835" s="533"/>
      <c r="J835" s="533"/>
      <c r="K835" s="533"/>
    </row>
    <row r="836" spans="1:11" ht="15">
      <c r="A836" s="386"/>
      <c r="B836" s="386"/>
      <c r="C836" s="386"/>
      <c r="D836" s="535" t="s">
        <v>107</v>
      </c>
      <c r="E836" s="386"/>
      <c r="F836" s="386"/>
      <c r="G836" s="536"/>
      <c r="H836" s="386"/>
      <c r="I836" s="386"/>
      <c r="J836" s="386"/>
      <c r="K836" s="386"/>
    </row>
    <row r="837" spans="1:11" ht="15">
      <c r="A837" s="386"/>
      <c r="B837" s="386"/>
      <c r="C837" s="386"/>
      <c r="D837" s="386"/>
      <c r="E837" s="537"/>
      <c r="F837" s="386"/>
      <c r="H837" s="537"/>
      <c r="I837" s="537"/>
      <c r="J837" s="538"/>
    </row>
    <row r="838" spans="1:11" ht="15">
      <c r="D838" s="386"/>
      <c r="E838" s="543" t="s">
        <v>263</v>
      </c>
      <c r="F838" s="386"/>
      <c r="H838" s="385" t="s">
        <v>268</v>
      </c>
      <c r="I838" s="385"/>
    </row>
    <row r="839" spans="1:11" ht="15">
      <c r="D839" s="386"/>
      <c r="E839" s="544" t="s">
        <v>139</v>
      </c>
      <c r="F839" s="386"/>
      <c r="H839" s="386" t="s">
        <v>264</v>
      </c>
      <c r="I839" s="386"/>
    </row>
    <row r="840" spans="1:11" ht="15">
      <c r="D840" s="386"/>
      <c r="E840" s="544"/>
    </row>
  </sheetData>
  <mergeCells count="69">
    <mergeCell ref="H21:H23"/>
    <mergeCell ref="J21:J23"/>
    <mergeCell ref="K21:K23"/>
    <mergeCell ref="H26:H55"/>
    <mergeCell ref="J26:J55"/>
    <mergeCell ref="K26:K55"/>
    <mergeCell ref="H56:H85"/>
    <mergeCell ref="J56:J85"/>
    <mergeCell ref="K56:K85"/>
    <mergeCell ref="H96:H114"/>
    <mergeCell ref="J96:J114"/>
    <mergeCell ref="K96:K114"/>
    <mergeCell ref="H117:H131"/>
    <mergeCell ref="J117:J131"/>
    <mergeCell ref="K117:K131"/>
    <mergeCell ref="H138:H146"/>
    <mergeCell ref="J138:J146"/>
    <mergeCell ref="K138:K146"/>
    <mergeCell ref="H152:H201"/>
    <mergeCell ref="J152:J201"/>
    <mergeCell ref="K152:K201"/>
    <mergeCell ref="H202:H211"/>
    <mergeCell ref="J202:J211"/>
    <mergeCell ref="K202:K211"/>
    <mergeCell ref="H212:H216"/>
    <mergeCell ref="J212:J216"/>
    <mergeCell ref="K212:K216"/>
    <mergeCell ref="H220:H239"/>
    <mergeCell ref="J220:J239"/>
    <mergeCell ref="K220:K239"/>
    <mergeCell ref="H240:H289"/>
    <mergeCell ref="J240:J289"/>
    <mergeCell ref="K240:K289"/>
    <mergeCell ref="H312:H336"/>
    <mergeCell ref="J312:J336"/>
    <mergeCell ref="K312:K336"/>
    <mergeCell ref="H401:H438"/>
    <mergeCell ref="J401:J438"/>
    <mergeCell ref="K401:K438"/>
    <mergeCell ref="H483:H484"/>
    <mergeCell ref="J483:J484"/>
    <mergeCell ref="K483:K484"/>
    <mergeCell ref="H485:H519"/>
    <mergeCell ref="J485:J519"/>
    <mergeCell ref="K485:K519"/>
    <mergeCell ref="H520:H525"/>
    <mergeCell ref="J520:J525"/>
    <mergeCell ref="K520:K525"/>
    <mergeCell ref="H526:H540"/>
    <mergeCell ref="J526:J540"/>
    <mergeCell ref="K526:K540"/>
    <mergeCell ref="H573:H582"/>
    <mergeCell ref="J573:J582"/>
    <mergeCell ref="K573:K582"/>
    <mergeCell ref="H583:H619"/>
    <mergeCell ref="J583:J619"/>
    <mergeCell ref="K583:K619"/>
    <mergeCell ref="H620:H669"/>
    <mergeCell ref="J620:J669"/>
    <mergeCell ref="K620:K669"/>
    <mergeCell ref="H817:H831"/>
    <mergeCell ref="J817:J831"/>
    <mergeCell ref="K817:K831"/>
    <mergeCell ref="H748:H762"/>
    <mergeCell ref="J748:J762"/>
    <mergeCell ref="K748:K762"/>
    <mergeCell ref="H763:H815"/>
    <mergeCell ref="J763:J815"/>
    <mergeCell ref="K763:K815"/>
  </mergeCells>
  <dataValidations count="1">
    <dataValidation type="list" allowBlank="1" showInputMessage="1" showErrorMessage="1" sqref="B9:B832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view="pageBreakPreview" zoomScale="80" zoomScaleNormal="100" zoomScaleSheetLayoutView="80" workbookViewId="0">
      <selection activeCell="I2" sqref="I2"/>
    </sheetView>
  </sheetViews>
  <sheetFormatPr defaultColWidth="9.140625" defaultRowHeight="12.75"/>
  <cols>
    <col min="1" max="1" width="11.7109375" style="183" customWidth="1"/>
    <col min="2" max="2" width="21.5703125" style="183" customWidth="1"/>
    <col min="3" max="3" width="19.140625" style="183" customWidth="1"/>
    <col min="4" max="4" width="23.7109375" style="183" customWidth="1"/>
    <col min="5" max="6" width="16.5703125" style="183" bestFit="1" customWidth="1"/>
    <col min="7" max="7" width="17" style="183" customWidth="1"/>
    <col min="8" max="8" width="19" style="183" customWidth="1"/>
    <col min="9" max="9" width="24.42578125" style="183" customWidth="1"/>
    <col min="10" max="16384" width="9.140625" style="183"/>
  </cols>
  <sheetData>
    <row r="1" spans="1:13" customFormat="1" ht="15">
      <c r="A1" s="136" t="s">
        <v>427</v>
      </c>
      <c r="B1" s="137"/>
      <c r="C1" s="137"/>
      <c r="D1" s="137"/>
      <c r="E1" s="137"/>
      <c r="F1" s="137"/>
      <c r="G1" s="137"/>
      <c r="H1" s="143"/>
      <c r="I1" s="77" t="s">
        <v>109</v>
      </c>
    </row>
    <row r="2" spans="1:13" customFormat="1" ht="15">
      <c r="A2" s="104" t="s">
        <v>140</v>
      </c>
      <c r="B2" s="137"/>
      <c r="C2" s="137"/>
      <c r="D2" s="137"/>
      <c r="E2" s="137"/>
      <c r="F2" s="137"/>
      <c r="G2" s="137"/>
      <c r="H2" s="143"/>
      <c r="I2" s="199" t="str">
        <f>'ფორმა N1'!L2</f>
        <v>01.01.-31.12.2019</v>
      </c>
    </row>
    <row r="3" spans="1:13" customFormat="1" ht="15">
      <c r="A3" s="137"/>
      <c r="B3" s="137"/>
      <c r="C3" s="137"/>
      <c r="D3" s="137"/>
      <c r="E3" s="137"/>
      <c r="F3" s="137"/>
      <c r="G3" s="137"/>
      <c r="H3" s="140"/>
      <c r="I3" s="140"/>
      <c r="M3" s="183"/>
    </row>
    <row r="4" spans="1:13" customFormat="1" ht="15">
      <c r="A4" s="75" t="str">
        <f>'ფორმა N2'!A4</f>
        <v>ანგარიშვალდებული პირის დასახელება:</v>
      </c>
      <c r="B4" s="75"/>
      <c r="C4" s="75"/>
      <c r="D4" s="137"/>
      <c r="E4" s="137"/>
      <c r="F4" s="137"/>
      <c r="G4" s="137"/>
      <c r="H4" s="137"/>
      <c r="I4" s="145"/>
    </row>
    <row r="5" spans="1:13" ht="15">
      <c r="A5" s="201" t="str">
        <f>'ფორმა N1'!A5</f>
        <v>მ.პ.გ. ქართული ოცნება დემოკრატიული საქართველო</v>
      </c>
      <c r="B5" s="79"/>
      <c r="C5" s="79"/>
      <c r="D5" s="203"/>
      <c r="E5" s="203"/>
      <c r="F5" s="203"/>
      <c r="G5" s="203"/>
      <c r="H5" s="203"/>
      <c r="I5" s="202"/>
    </row>
    <row r="6" spans="1:13" customFormat="1" ht="13.5">
      <c r="A6" s="141"/>
      <c r="B6" s="142"/>
      <c r="C6" s="142"/>
      <c r="D6" s="137"/>
      <c r="E6" s="137"/>
      <c r="F6" s="137"/>
      <c r="G6" s="137"/>
      <c r="H6" s="137"/>
      <c r="I6" s="137"/>
    </row>
    <row r="7" spans="1:13" customFormat="1" ht="60">
      <c r="A7" s="146" t="s">
        <v>64</v>
      </c>
      <c r="B7" s="135" t="s">
        <v>366</v>
      </c>
      <c r="C7" s="135" t="s">
        <v>367</v>
      </c>
      <c r="D7" s="135" t="s">
        <v>372</v>
      </c>
      <c r="E7" s="135" t="s">
        <v>373</v>
      </c>
      <c r="F7" s="135" t="s">
        <v>368</v>
      </c>
      <c r="G7" s="135" t="s">
        <v>369</v>
      </c>
      <c r="H7" s="135" t="s">
        <v>380</v>
      </c>
      <c r="I7" s="135" t="s">
        <v>370</v>
      </c>
    </row>
    <row r="8" spans="1:13" customFormat="1" ht="15">
      <c r="A8" s="133">
        <v>1</v>
      </c>
      <c r="B8" s="133">
        <v>2</v>
      </c>
      <c r="C8" s="135">
        <v>3</v>
      </c>
      <c r="D8" s="133">
        <v>6</v>
      </c>
      <c r="E8" s="135">
        <v>7</v>
      </c>
      <c r="F8" s="133">
        <v>8</v>
      </c>
      <c r="G8" s="133">
        <v>9</v>
      </c>
      <c r="H8" s="133">
        <v>10</v>
      </c>
      <c r="I8" s="135">
        <v>11</v>
      </c>
    </row>
    <row r="9" spans="1:13" customFormat="1" ht="15">
      <c r="A9" s="66">
        <v>1</v>
      </c>
      <c r="B9" s="26"/>
      <c r="C9" s="26"/>
      <c r="D9" s="26"/>
      <c r="E9" s="26"/>
      <c r="F9" s="198"/>
      <c r="G9" s="198"/>
      <c r="H9" s="198"/>
      <c r="I9" s="26"/>
    </row>
    <row r="10" spans="1:13" customFormat="1" ht="15">
      <c r="A10" s="66">
        <v>2</v>
      </c>
      <c r="B10" s="26"/>
      <c r="C10" s="26"/>
      <c r="D10" s="26"/>
      <c r="E10" s="26"/>
      <c r="F10" s="198"/>
      <c r="G10" s="198"/>
      <c r="H10" s="198"/>
      <c r="I10" s="26"/>
    </row>
    <row r="11" spans="1:13" customFormat="1" ht="15">
      <c r="A11" s="66">
        <v>3</v>
      </c>
      <c r="B11" s="26"/>
      <c r="C11" s="26"/>
      <c r="D11" s="26"/>
      <c r="E11" s="26"/>
      <c r="F11" s="198"/>
      <c r="G11" s="198"/>
      <c r="H11" s="198"/>
      <c r="I11" s="26"/>
    </row>
    <row r="12" spans="1:13" customFormat="1" ht="15">
      <c r="A12" s="66">
        <v>4</v>
      </c>
      <c r="B12" s="26"/>
      <c r="C12" s="26"/>
      <c r="D12" s="26"/>
      <c r="E12" s="26"/>
      <c r="F12" s="198"/>
      <c r="G12" s="198"/>
      <c r="H12" s="198"/>
      <c r="I12" s="26"/>
    </row>
    <row r="13" spans="1:13" customFormat="1" ht="15">
      <c r="A13" s="66">
        <v>5</v>
      </c>
      <c r="B13" s="26"/>
      <c r="C13" s="26"/>
      <c r="D13" s="26"/>
      <c r="E13" s="26"/>
      <c r="F13" s="198"/>
      <c r="G13" s="198"/>
      <c r="H13" s="198"/>
      <c r="I13" s="26"/>
    </row>
    <row r="14" spans="1:13" customFormat="1" ht="15">
      <c r="A14" s="66">
        <v>6</v>
      </c>
      <c r="B14" s="26"/>
      <c r="C14" s="26"/>
      <c r="D14" s="26"/>
      <c r="E14" s="26"/>
      <c r="F14" s="198"/>
      <c r="G14" s="198"/>
      <c r="H14" s="198"/>
      <c r="I14" s="26"/>
    </row>
    <row r="15" spans="1:13" customFormat="1" ht="15">
      <c r="A15" s="66">
        <v>7</v>
      </c>
      <c r="B15" s="26"/>
      <c r="C15" s="26"/>
      <c r="D15" s="26"/>
      <c r="E15" s="26"/>
      <c r="F15" s="198"/>
      <c r="G15" s="198"/>
      <c r="H15" s="198"/>
      <c r="I15" s="26"/>
    </row>
    <row r="16" spans="1:13" customFormat="1" ht="15">
      <c r="A16" s="66">
        <v>8</v>
      </c>
      <c r="B16" s="26"/>
      <c r="C16" s="26"/>
      <c r="D16" s="26"/>
      <c r="E16" s="26"/>
      <c r="F16" s="198"/>
      <c r="G16" s="198"/>
      <c r="H16" s="198"/>
      <c r="I16" s="26"/>
    </row>
    <row r="17" spans="1:9" customFormat="1" ht="15">
      <c r="A17" s="66">
        <v>9</v>
      </c>
      <c r="B17" s="26"/>
      <c r="C17" s="26"/>
      <c r="D17" s="26"/>
      <c r="E17" s="26"/>
      <c r="F17" s="198"/>
      <c r="G17" s="198"/>
      <c r="H17" s="198"/>
      <c r="I17" s="26"/>
    </row>
    <row r="18" spans="1:9" customFormat="1" ht="15">
      <c r="A18" s="66">
        <v>10</v>
      </c>
      <c r="B18" s="26"/>
      <c r="C18" s="26"/>
      <c r="D18" s="26"/>
      <c r="E18" s="26"/>
      <c r="F18" s="198"/>
      <c r="G18" s="198"/>
      <c r="H18" s="198"/>
      <c r="I18" s="26"/>
    </row>
    <row r="19" spans="1:9" customFormat="1" ht="15">
      <c r="A19" s="66" t="s">
        <v>273</v>
      </c>
      <c r="B19" s="26"/>
      <c r="C19" s="26"/>
      <c r="D19" s="26"/>
      <c r="E19" s="26"/>
      <c r="F19" s="198"/>
      <c r="G19" s="198"/>
      <c r="H19" s="198"/>
      <c r="I19" s="26"/>
    </row>
    <row r="20" spans="1:9">
      <c r="A20" s="205"/>
      <c r="B20" s="205"/>
      <c r="C20" s="205"/>
      <c r="D20" s="205"/>
      <c r="E20" s="205"/>
      <c r="F20" s="205"/>
      <c r="G20" s="205"/>
      <c r="H20" s="205"/>
      <c r="I20" s="205"/>
    </row>
    <row r="21" spans="1:9">
      <c r="A21" s="205"/>
      <c r="B21" s="205"/>
      <c r="C21" s="205"/>
      <c r="D21" s="205"/>
      <c r="E21" s="205"/>
      <c r="F21" s="205"/>
      <c r="G21" s="205"/>
      <c r="H21" s="205"/>
      <c r="I21" s="205"/>
    </row>
    <row r="22" spans="1:9" ht="15">
      <c r="A22" s="206"/>
      <c r="B22" s="205"/>
      <c r="C22" s="205"/>
      <c r="D22" s="205"/>
      <c r="E22" s="205"/>
      <c r="F22" s="205"/>
      <c r="G22" s="205"/>
      <c r="H22" s="205"/>
      <c r="I22" s="205"/>
    </row>
    <row r="23" spans="1:9" ht="15">
      <c r="A23" s="182"/>
      <c r="B23" s="184" t="s">
        <v>107</v>
      </c>
      <c r="C23" s="182"/>
      <c r="D23" s="182"/>
      <c r="E23" s="185"/>
      <c r="F23" s="182"/>
      <c r="G23" s="182"/>
      <c r="H23" s="182"/>
      <c r="I23" s="182"/>
    </row>
    <row r="24" spans="1:9" ht="15">
      <c r="A24" s="182"/>
      <c r="B24" s="182"/>
      <c r="C24" s="186"/>
      <c r="D24" s="182"/>
      <c r="F24" s="186"/>
      <c r="G24" s="211"/>
    </row>
    <row r="25" spans="1:9" ht="15">
      <c r="B25" s="182"/>
      <c r="C25" s="188" t="s">
        <v>263</v>
      </c>
      <c r="D25" s="182"/>
      <c r="F25" s="189" t="s">
        <v>268</v>
      </c>
    </row>
    <row r="26" spans="1:9" ht="15">
      <c r="B26" s="182"/>
      <c r="C26" s="190" t="s">
        <v>139</v>
      </c>
      <c r="D26" s="182"/>
      <c r="F26" s="182" t="s">
        <v>264</v>
      </c>
    </row>
    <row r="27" spans="1:9" ht="15">
      <c r="B27" s="182"/>
      <c r="C27" s="190"/>
    </row>
  </sheetData>
  <pageMargins left="0.7" right="0.7" top="0.75" bottom="0.75" header="0.3" footer="0.3"/>
  <pageSetup scale="73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5"/>
  <sheetViews>
    <sheetView view="pageBreakPreview" zoomScale="80" zoomScaleNormal="100" zoomScaleSheetLayoutView="80" workbookViewId="0">
      <selection activeCell="A5" sqref="A5"/>
    </sheetView>
  </sheetViews>
  <sheetFormatPr defaultColWidth="9.140625" defaultRowHeight="15"/>
  <cols>
    <col min="1" max="1" width="10" style="182" customWidth="1"/>
    <col min="2" max="2" width="20.28515625" style="182" customWidth="1"/>
    <col min="3" max="3" width="30" style="27" customWidth="1"/>
    <col min="4" max="4" width="29" style="182" customWidth="1"/>
    <col min="5" max="5" width="22.5703125" style="182" customWidth="1"/>
    <col min="6" max="6" width="20" style="182" customWidth="1"/>
    <col min="7" max="7" width="29.28515625" style="182" customWidth="1"/>
    <col min="8" max="8" width="27.140625" style="182" customWidth="1"/>
    <col min="9" max="9" width="26.42578125" style="182" customWidth="1"/>
    <col min="10" max="10" width="0.5703125" style="182" customWidth="1"/>
    <col min="11" max="11" width="9.140625" style="182"/>
    <col min="12" max="12" width="10.42578125" style="182" bestFit="1" customWidth="1"/>
    <col min="13" max="16384" width="9.140625" style="182"/>
  </cols>
  <sheetData>
    <row r="1" spans="1:10">
      <c r="A1" s="73" t="s">
        <v>385</v>
      </c>
      <c r="B1" s="75"/>
      <c r="C1" s="59"/>
      <c r="D1" s="75"/>
      <c r="E1" s="75"/>
      <c r="F1" s="75"/>
      <c r="G1" s="75"/>
      <c r="H1" s="75"/>
      <c r="I1" s="397" t="s">
        <v>198</v>
      </c>
      <c r="J1" s="163"/>
    </row>
    <row r="2" spans="1:10">
      <c r="A2" s="75" t="s">
        <v>140</v>
      </c>
      <c r="B2" s="75"/>
      <c r="C2" s="59"/>
      <c r="D2" s="75"/>
      <c r="E2" s="75"/>
      <c r="F2" s="75"/>
      <c r="G2" s="75"/>
      <c r="H2" s="75"/>
      <c r="I2" s="579" t="str">
        <f>'ფორმა N1'!L2</f>
        <v>01.01.-31.12.2019</v>
      </c>
      <c r="J2" s="163"/>
    </row>
    <row r="3" spans="1:10">
      <c r="A3" s="75"/>
      <c r="B3" s="75"/>
      <c r="C3" s="59"/>
      <c r="D3" s="75"/>
      <c r="E3" s="75"/>
      <c r="F3" s="75"/>
      <c r="G3" s="75"/>
      <c r="H3" s="75"/>
      <c r="I3" s="101"/>
      <c r="J3" s="163"/>
    </row>
    <row r="4" spans="1:10">
      <c r="A4" s="76" t="str">
        <f>'[3]ფორმა N2'!A4</f>
        <v>ანგარიშვალდებული პირის დასახელება:</v>
      </c>
      <c r="B4" s="75"/>
      <c r="C4" s="59"/>
      <c r="D4" s="75"/>
      <c r="E4" s="75"/>
      <c r="F4" s="75"/>
      <c r="G4" s="75"/>
      <c r="H4" s="75"/>
      <c r="I4" s="75"/>
      <c r="J4" s="103"/>
    </row>
    <row r="5" spans="1:10">
      <c r="A5" s="201" t="str">
        <f>'ფორმა N1'!A5</f>
        <v>მ.პ.გ. ქართული ოცნება დემოკრატიული საქართველო</v>
      </c>
      <c r="B5" s="201"/>
      <c r="C5" s="118"/>
      <c r="D5" s="201"/>
      <c r="E5" s="201"/>
      <c r="F5" s="201"/>
      <c r="G5" s="201"/>
      <c r="H5" s="201"/>
      <c r="I5" s="201"/>
      <c r="J5" s="189"/>
    </row>
    <row r="6" spans="1:10">
      <c r="A6" s="76"/>
      <c r="B6" s="75"/>
      <c r="C6" s="59"/>
      <c r="D6" s="75"/>
      <c r="E6" s="75"/>
      <c r="F6" s="75"/>
      <c r="G6" s="75"/>
      <c r="H6" s="75"/>
      <c r="I6" s="75"/>
      <c r="J6" s="103"/>
    </row>
    <row r="7" spans="1:10">
      <c r="A7" s="75"/>
      <c r="B7" s="75"/>
      <c r="C7" s="59"/>
      <c r="D7" s="75"/>
      <c r="E7" s="75"/>
      <c r="F7" s="75"/>
      <c r="G7" s="75"/>
      <c r="H7" s="75"/>
      <c r="I7" s="75"/>
      <c r="J7" s="104"/>
    </row>
    <row r="8" spans="1:10" ht="63.75" customHeight="1">
      <c r="A8" s="165" t="s">
        <v>64</v>
      </c>
      <c r="B8" s="350" t="s">
        <v>363</v>
      </c>
      <c r="C8" s="545" t="s">
        <v>405</v>
      </c>
      <c r="D8" s="351" t="s">
        <v>406</v>
      </c>
      <c r="E8" s="351" t="s">
        <v>364</v>
      </c>
      <c r="F8" s="351" t="s">
        <v>377</v>
      </c>
      <c r="G8" s="351" t="s">
        <v>378</v>
      </c>
      <c r="H8" s="351" t="s">
        <v>410</v>
      </c>
      <c r="I8" s="166" t="s">
        <v>379</v>
      </c>
      <c r="J8" s="104"/>
    </row>
    <row r="9" spans="1:10" ht="30">
      <c r="A9" s="168">
        <v>1</v>
      </c>
      <c r="B9" s="546" t="s">
        <v>5632</v>
      </c>
      <c r="C9" s="547" t="s">
        <v>5633</v>
      </c>
      <c r="D9" s="547"/>
      <c r="E9" s="548" t="s">
        <v>5634</v>
      </c>
      <c r="F9" s="548">
        <v>41437.199999999997</v>
      </c>
      <c r="G9" s="548">
        <v>41437.199999999997</v>
      </c>
      <c r="H9" s="548">
        <v>0</v>
      </c>
      <c r="I9" s="548">
        <v>41437.199999999997</v>
      </c>
      <c r="J9" s="104"/>
    </row>
    <row r="10" spans="1:10" ht="60">
      <c r="A10" s="168">
        <v>2</v>
      </c>
      <c r="B10" s="546" t="s">
        <v>5635</v>
      </c>
      <c r="C10" s="547" t="s">
        <v>5636</v>
      </c>
      <c r="D10" s="547">
        <v>205282905</v>
      </c>
      <c r="E10" s="548" t="s">
        <v>5637</v>
      </c>
      <c r="F10" s="548">
        <v>141390</v>
      </c>
      <c r="G10" s="548">
        <v>141390</v>
      </c>
      <c r="H10" s="548">
        <v>0</v>
      </c>
      <c r="I10" s="548">
        <v>141390</v>
      </c>
      <c r="J10" s="104"/>
    </row>
    <row r="11" spans="1:10">
      <c r="A11" s="168">
        <v>3</v>
      </c>
      <c r="B11" s="546" t="s">
        <v>5638</v>
      </c>
      <c r="C11" s="547" t="s">
        <v>5639</v>
      </c>
      <c r="D11" s="547">
        <v>60001104537</v>
      </c>
      <c r="E11" s="548" t="s">
        <v>5640</v>
      </c>
      <c r="F11" s="548">
        <v>162.5</v>
      </c>
      <c r="G11" s="548">
        <v>162.5</v>
      </c>
      <c r="H11" s="548">
        <v>0</v>
      </c>
      <c r="I11" s="548">
        <v>162.5</v>
      </c>
      <c r="J11" s="104"/>
    </row>
    <row r="12" spans="1:10">
      <c r="A12" s="168">
        <v>4</v>
      </c>
      <c r="B12" s="546" t="s">
        <v>5641</v>
      </c>
      <c r="C12" s="547" t="s">
        <v>5642</v>
      </c>
      <c r="D12" s="547">
        <v>16001002430</v>
      </c>
      <c r="E12" s="548" t="s">
        <v>5640</v>
      </c>
      <c r="F12" s="548">
        <v>100</v>
      </c>
      <c r="G12" s="548">
        <v>100</v>
      </c>
      <c r="H12" s="548">
        <v>0</v>
      </c>
      <c r="I12" s="548">
        <v>100</v>
      </c>
      <c r="J12" s="104"/>
    </row>
    <row r="13" spans="1:10">
      <c r="A13" s="168">
        <v>5</v>
      </c>
      <c r="B13" s="546" t="s">
        <v>5641</v>
      </c>
      <c r="C13" s="547" t="s">
        <v>5643</v>
      </c>
      <c r="D13" s="547">
        <v>16201033680</v>
      </c>
      <c r="E13" s="548" t="s">
        <v>5640</v>
      </c>
      <c r="F13" s="548">
        <v>100</v>
      </c>
      <c r="G13" s="548">
        <v>100</v>
      </c>
      <c r="H13" s="548">
        <v>0</v>
      </c>
      <c r="I13" s="548">
        <v>100</v>
      </c>
      <c r="J13" s="104"/>
    </row>
    <row r="14" spans="1:10">
      <c r="A14" s="168">
        <v>6</v>
      </c>
      <c r="B14" s="546" t="s">
        <v>5638</v>
      </c>
      <c r="C14" s="547" t="s">
        <v>5644</v>
      </c>
      <c r="D14" s="547">
        <v>61006053900</v>
      </c>
      <c r="E14" s="548" t="s">
        <v>5640</v>
      </c>
      <c r="F14" s="548">
        <v>162.5</v>
      </c>
      <c r="G14" s="548">
        <v>162.5</v>
      </c>
      <c r="H14" s="548">
        <v>0</v>
      </c>
      <c r="I14" s="548">
        <v>162.5</v>
      </c>
      <c r="J14" s="104"/>
    </row>
    <row r="15" spans="1:10">
      <c r="A15" s="168">
        <v>7</v>
      </c>
      <c r="B15" s="546" t="s">
        <v>5641</v>
      </c>
      <c r="C15" s="547" t="s">
        <v>5645</v>
      </c>
      <c r="D15" s="547">
        <v>61008001136</v>
      </c>
      <c r="E15" s="548" t="s">
        <v>5640</v>
      </c>
      <c r="F15" s="548">
        <v>125</v>
      </c>
      <c r="G15" s="548">
        <v>125</v>
      </c>
      <c r="H15" s="548">
        <v>0</v>
      </c>
      <c r="I15" s="548">
        <v>125</v>
      </c>
      <c r="J15" s="104"/>
    </row>
    <row r="16" spans="1:10">
      <c r="A16" s="168">
        <v>8</v>
      </c>
      <c r="B16" s="546" t="s">
        <v>5638</v>
      </c>
      <c r="C16" s="547" t="s">
        <v>5646</v>
      </c>
      <c r="D16" s="547">
        <v>61006068519</v>
      </c>
      <c r="E16" s="548" t="s">
        <v>5640</v>
      </c>
      <c r="F16" s="548">
        <v>162.5</v>
      </c>
      <c r="G16" s="548">
        <v>162.5</v>
      </c>
      <c r="H16" s="548">
        <v>0</v>
      </c>
      <c r="I16" s="548">
        <v>162.5</v>
      </c>
      <c r="J16" s="104"/>
    </row>
    <row r="17" spans="1:10">
      <c r="A17" s="168">
        <v>9</v>
      </c>
      <c r="B17" s="546" t="s">
        <v>5641</v>
      </c>
      <c r="C17" s="547" t="s">
        <v>5647</v>
      </c>
      <c r="D17" s="547">
        <v>61008001937</v>
      </c>
      <c r="E17" s="548" t="s">
        <v>5640</v>
      </c>
      <c r="F17" s="548">
        <v>162.5</v>
      </c>
      <c r="G17" s="548">
        <v>162.5</v>
      </c>
      <c r="H17" s="548">
        <v>0</v>
      </c>
      <c r="I17" s="548">
        <v>162.5</v>
      </c>
      <c r="J17" s="104"/>
    </row>
    <row r="18" spans="1:10">
      <c r="A18" s="168">
        <v>10</v>
      </c>
      <c r="B18" s="546" t="s">
        <v>5638</v>
      </c>
      <c r="C18" s="547" t="s">
        <v>5648</v>
      </c>
      <c r="D18" s="547">
        <v>61006047190</v>
      </c>
      <c r="E18" s="548" t="s">
        <v>5640</v>
      </c>
      <c r="F18" s="548">
        <v>162.5</v>
      </c>
      <c r="G18" s="548">
        <v>162.5</v>
      </c>
      <c r="H18" s="548">
        <v>0</v>
      </c>
      <c r="I18" s="548">
        <v>162.5</v>
      </c>
      <c r="J18" s="104"/>
    </row>
    <row r="19" spans="1:10">
      <c r="A19" s="168">
        <v>11</v>
      </c>
      <c r="B19" s="546" t="s">
        <v>5641</v>
      </c>
      <c r="C19" s="547" t="s">
        <v>5649</v>
      </c>
      <c r="D19" s="547">
        <v>61006053166</v>
      </c>
      <c r="E19" s="548" t="s">
        <v>5640</v>
      </c>
      <c r="F19" s="548">
        <v>162.5</v>
      </c>
      <c r="G19" s="548">
        <v>162.5</v>
      </c>
      <c r="H19" s="548">
        <v>0</v>
      </c>
      <c r="I19" s="548">
        <v>162.5</v>
      </c>
      <c r="J19" s="104"/>
    </row>
    <row r="20" spans="1:10">
      <c r="A20" s="168">
        <v>12</v>
      </c>
      <c r="B20" s="546" t="s">
        <v>5638</v>
      </c>
      <c r="C20" s="547" t="s">
        <v>5650</v>
      </c>
      <c r="D20" s="547" t="s">
        <v>5651</v>
      </c>
      <c r="E20" s="548" t="s">
        <v>5640</v>
      </c>
      <c r="F20" s="548">
        <v>125</v>
      </c>
      <c r="G20" s="548">
        <v>125</v>
      </c>
      <c r="H20" s="548">
        <v>0</v>
      </c>
      <c r="I20" s="548">
        <v>125</v>
      </c>
      <c r="J20" s="104"/>
    </row>
    <row r="21" spans="1:10">
      <c r="A21" s="168">
        <v>13</v>
      </c>
      <c r="B21" s="546" t="s">
        <v>5638</v>
      </c>
      <c r="C21" s="547" t="s">
        <v>5652</v>
      </c>
      <c r="D21" s="547" t="s">
        <v>5653</v>
      </c>
      <c r="E21" s="548" t="s">
        <v>5640</v>
      </c>
      <c r="F21" s="548">
        <v>162.5</v>
      </c>
      <c r="G21" s="548">
        <v>162.5</v>
      </c>
      <c r="H21" s="548">
        <v>0</v>
      </c>
      <c r="I21" s="548">
        <v>162.5</v>
      </c>
      <c r="J21" s="104"/>
    </row>
    <row r="22" spans="1:10">
      <c r="A22" s="168">
        <v>14</v>
      </c>
      <c r="B22" s="546" t="s">
        <v>5638</v>
      </c>
      <c r="C22" s="547" t="s">
        <v>5654</v>
      </c>
      <c r="D22" s="547" t="s">
        <v>5655</v>
      </c>
      <c r="E22" s="548" t="s">
        <v>5640</v>
      </c>
      <c r="F22" s="548">
        <v>162.5</v>
      </c>
      <c r="G22" s="548">
        <v>162.5</v>
      </c>
      <c r="H22" s="548">
        <v>0</v>
      </c>
      <c r="I22" s="548">
        <v>162.5</v>
      </c>
      <c r="J22" s="104"/>
    </row>
    <row r="23" spans="1:10">
      <c r="A23" s="168">
        <v>15</v>
      </c>
      <c r="B23" s="546" t="s">
        <v>5641</v>
      </c>
      <c r="C23" s="547" t="s">
        <v>5656</v>
      </c>
      <c r="D23" s="547" t="s">
        <v>5657</v>
      </c>
      <c r="E23" s="548" t="s">
        <v>5640</v>
      </c>
      <c r="F23" s="548">
        <v>100</v>
      </c>
      <c r="G23" s="548">
        <v>100</v>
      </c>
      <c r="H23" s="548">
        <v>0</v>
      </c>
      <c r="I23" s="548">
        <v>100</v>
      </c>
      <c r="J23" s="104"/>
    </row>
    <row r="24" spans="1:10">
      <c r="A24" s="168">
        <v>16</v>
      </c>
      <c r="B24" s="546" t="s">
        <v>5641</v>
      </c>
      <c r="C24" s="547" t="s">
        <v>5658</v>
      </c>
      <c r="D24" s="547" t="s">
        <v>5659</v>
      </c>
      <c r="E24" s="548" t="s">
        <v>5640</v>
      </c>
      <c r="F24" s="548">
        <v>162.5</v>
      </c>
      <c r="G24" s="548">
        <v>162.5</v>
      </c>
      <c r="H24" s="548">
        <v>0</v>
      </c>
      <c r="I24" s="548">
        <v>162.5</v>
      </c>
      <c r="J24" s="104"/>
    </row>
    <row r="25" spans="1:10">
      <c r="A25" s="168">
        <v>17</v>
      </c>
      <c r="B25" s="546" t="s">
        <v>5660</v>
      </c>
      <c r="C25" s="547" t="s">
        <v>5661</v>
      </c>
      <c r="D25" s="547" t="s">
        <v>5662</v>
      </c>
      <c r="E25" s="548" t="s">
        <v>5640</v>
      </c>
      <c r="F25" s="548">
        <v>100</v>
      </c>
      <c r="G25" s="548">
        <v>100</v>
      </c>
      <c r="H25" s="548">
        <v>0</v>
      </c>
      <c r="I25" s="548">
        <v>100</v>
      </c>
      <c r="J25" s="104"/>
    </row>
    <row r="26" spans="1:10">
      <c r="A26" s="168">
        <v>18</v>
      </c>
      <c r="B26" s="546" t="s">
        <v>5663</v>
      </c>
      <c r="C26" s="547" t="s">
        <v>5664</v>
      </c>
      <c r="D26" s="547" t="s">
        <v>5665</v>
      </c>
      <c r="E26" s="548" t="s">
        <v>5640</v>
      </c>
      <c r="F26" s="548">
        <v>100</v>
      </c>
      <c r="G26" s="548">
        <v>100</v>
      </c>
      <c r="H26" s="548">
        <v>0</v>
      </c>
      <c r="I26" s="548">
        <v>100</v>
      </c>
      <c r="J26" s="104"/>
    </row>
    <row r="27" spans="1:10">
      <c r="A27" s="168">
        <v>19</v>
      </c>
      <c r="B27" s="546" t="s">
        <v>5641</v>
      </c>
      <c r="C27" s="547" t="s">
        <v>5666</v>
      </c>
      <c r="D27" s="547" t="s">
        <v>5667</v>
      </c>
      <c r="E27" s="548" t="s">
        <v>5640</v>
      </c>
      <c r="F27" s="548">
        <v>162.5</v>
      </c>
      <c r="G27" s="548">
        <v>162.5</v>
      </c>
      <c r="H27" s="548">
        <v>0</v>
      </c>
      <c r="I27" s="548">
        <v>162.5</v>
      </c>
      <c r="J27" s="104"/>
    </row>
    <row r="28" spans="1:10">
      <c r="A28" s="168">
        <v>20</v>
      </c>
      <c r="B28" s="546" t="s">
        <v>5641</v>
      </c>
      <c r="C28" s="547" t="s">
        <v>5668</v>
      </c>
      <c r="D28" s="547" t="s">
        <v>5669</v>
      </c>
      <c r="E28" s="548" t="s">
        <v>5640</v>
      </c>
      <c r="F28" s="548">
        <v>125</v>
      </c>
      <c r="G28" s="548">
        <v>125</v>
      </c>
      <c r="H28" s="548">
        <v>0</v>
      </c>
      <c r="I28" s="548">
        <v>125</v>
      </c>
      <c r="J28" s="104"/>
    </row>
    <row r="29" spans="1:10">
      <c r="A29" s="168">
        <v>21</v>
      </c>
      <c r="B29" s="546" t="s">
        <v>5641</v>
      </c>
      <c r="C29" s="547" t="s">
        <v>5670</v>
      </c>
      <c r="D29" s="547" t="s">
        <v>5671</v>
      </c>
      <c r="E29" s="548" t="s">
        <v>5640</v>
      </c>
      <c r="F29" s="548">
        <v>162.5</v>
      </c>
      <c r="G29" s="548">
        <v>162.5</v>
      </c>
      <c r="H29" s="548">
        <v>0</v>
      </c>
      <c r="I29" s="548">
        <v>162.5</v>
      </c>
      <c r="J29" s="104"/>
    </row>
    <row r="30" spans="1:10">
      <c r="A30" s="168">
        <v>22</v>
      </c>
      <c r="B30" s="546" t="s">
        <v>5638</v>
      </c>
      <c r="C30" s="547" t="s">
        <v>5672</v>
      </c>
      <c r="D30" s="547" t="s">
        <v>5673</v>
      </c>
      <c r="E30" s="548" t="s">
        <v>5640</v>
      </c>
      <c r="F30" s="548">
        <v>162.5</v>
      </c>
      <c r="G30" s="548">
        <v>162.5</v>
      </c>
      <c r="H30" s="548">
        <v>0</v>
      </c>
      <c r="I30" s="548">
        <v>162.5</v>
      </c>
      <c r="J30" s="104"/>
    </row>
    <row r="31" spans="1:10">
      <c r="A31" s="168">
        <v>23</v>
      </c>
      <c r="B31" s="546" t="s">
        <v>5638</v>
      </c>
      <c r="C31" s="547" t="s">
        <v>5674</v>
      </c>
      <c r="D31" s="547" t="s">
        <v>5675</v>
      </c>
      <c r="E31" s="548" t="s">
        <v>5640</v>
      </c>
      <c r="F31" s="548">
        <v>162.5</v>
      </c>
      <c r="G31" s="548">
        <v>162.5</v>
      </c>
      <c r="H31" s="548">
        <v>0</v>
      </c>
      <c r="I31" s="548">
        <v>162.5</v>
      </c>
      <c r="J31" s="104"/>
    </row>
    <row r="32" spans="1:10">
      <c r="A32" s="168">
        <v>24</v>
      </c>
      <c r="B32" s="546" t="s">
        <v>5641</v>
      </c>
      <c r="C32" s="547" t="s">
        <v>5676</v>
      </c>
      <c r="D32" s="547" t="s">
        <v>5677</v>
      </c>
      <c r="E32" s="548" t="s">
        <v>5640</v>
      </c>
      <c r="F32" s="548">
        <v>162.5</v>
      </c>
      <c r="G32" s="548">
        <v>162.5</v>
      </c>
      <c r="H32" s="548">
        <v>0</v>
      </c>
      <c r="I32" s="548">
        <v>162.5</v>
      </c>
      <c r="J32" s="104"/>
    </row>
    <row r="33" spans="1:10">
      <c r="A33" s="168">
        <v>25</v>
      </c>
      <c r="B33" s="546" t="s">
        <v>5641</v>
      </c>
      <c r="C33" s="547" t="s">
        <v>5678</v>
      </c>
      <c r="D33" s="547" t="s">
        <v>5679</v>
      </c>
      <c r="E33" s="548" t="s">
        <v>5640</v>
      </c>
      <c r="F33" s="548">
        <v>125</v>
      </c>
      <c r="G33" s="548">
        <v>125</v>
      </c>
      <c r="H33" s="548">
        <v>0</v>
      </c>
      <c r="I33" s="548">
        <v>125</v>
      </c>
      <c r="J33" s="104"/>
    </row>
    <row r="34" spans="1:10">
      <c r="A34" s="168">
        <v>26</v>
      </c>
      <c r="B34" s="546" t="s">
        <v>5638</v>
      </c>
      <c r="C34" s="547" t="s">
        <v>5680</v>
      </c>
      <c r="D34" s="547" t="s">
        <v>5681</v>
      </c>
      <c r="E34" s="548" t="s">
        <v>5640</v>
      </c>
      <c r="F34" s="548">
        <v>125</v>
      </c>
      <c r="G34" s="548">
        <v>125</v>
      </c>
      <c r="H34" s="548">
        <v>0</v>
      </c>
      <c r="I34" s="548">
        <v>125</v>
      </c>
      <c r="J34" s="104"/>
    </row>
    <row r="35" spans="1:10">
      <c r="A35" s="168">
        <v>27</v>
      </c>
      <c r="B35" s="546" t="s">
        <v>5641</v>
      </c>
      <c r="C35" s="547" t="s">
        <v>5682</v>
      </c>
      <c r="D35" s="547" t="s">
        <v>5683</v>
      </c>
      <c r="E35" s="548" t="s">
        <v>5640</v>
      </c>
      <c r="F35" s="548">
        <v>125</v>
      </c>
      <c r="G35" s="548">
        <v>125</v>
      </c>
      <c r="H35" s="548">
        <v>0</v>
      </c>
      <c r="I35" s="548">
        <v>125</v>
      </c>
      <c r="J35" s="104"/>
    </row>
    <row r="36" spans="1:10">
      <c r="A36" s="168">
        <v>28</v>
      </c>
      <c r="B36" s="546" t="s">
        <v>5638</v>
      </c>
      <c r="C36" s="547" t="s">
        <v>5684</v>
      </c>
      <c r="D36" s="547" t="s">
        <v>5685</v>
      </c>
      <c r="E36" s="548" t="s">
        <v>5640</v>
      </c>
      <c r="F36" s="548">
        <v>125</v>
      </c>
      <c r="G36" s="548">
        <v>125</v>
      </c>
      <c r="H36" s="548">
        <v>0</v>
      </c>
      <c r="I36" s="548">
        <v>125</v>
      </c>
      <c r="J36" s="104"/>
    </row>
    <row r="37" spans="1:10">
      <c r="A37" s="168">
        <v>29</v>
      </c>
      <c r="B37" s="546" t="s">
        <v>5686</v>
      </c>
      <c r="C37" s="547" t="s">
        <v>5687</v>
      </c>
      <c r="D37" s="547" t="s">
        <v>5688</v>
      </c>
      <c r="E37" s="548" t="s">
        <v>5640</v>
      </c>
      <c r="F37" s="548">
        <v>125</v>
      </c>
      <c r="G37" s="548">
        <v>125</v>
      </c>
      <c r="H37" s="548">
        <v>0</v>
      </c>
      <c r="I37" s="548">
        <v>125</v>
      </c>
      <c r="J37" s="104"/>
    </row>
    <row r="38" spans="1:10">
      <c r="A38" s="168">
        <v>30</v>
      </c>
      <c r="B38" s="546" t="s">
        <v>5689</v>
      </c>
      <c r="C38" s="547" t="s">
        <v>5690</v>
      </c>
      <c r="D38" s="547" t="s">
        <v>5691</v>
      </c>
      <c r="E38" s="548" t="s">
        <v>5640</v>
      </c>
      <c r="F38" s="548">
        <v>100</v>
      </c>
      <c r="G38" s="548">
        <v>100</v>
      </c>
      <c r="H38" s="548">
        <v>0</v>
      </c>
      <c r="I38" s="548">
        <v>100</v>
      </c>
      <c r="J38" s="104"/>
    </row>
    <row r="39" spans="1:10">
      <c r="A39" s="168">
        <v>31</v>
      </c>
      <c r="B39" s="546" t="s">
        <v>5689</v>
      </c>
      <c r="C39" s="547" t="s">
        <v>5692</v>
      </c>
      <c r="D39" s="547" t="s">
        <v>5693</v>
      </c>
      <c r="E39" s="548" t="s">
        <v>5640</v>
      </c>
      <c r="F39" s="548">
        <v>125</v>
      </c>
      <c r="G39" s="548">
        <v>125</v>
      </c>
      <c r="H39" s="548">
        <v>0</v>
      </c>
      <c r="I39" s="548">
        <v>125</v>
      </c>
      <c r="J39" s="104"/>
    </row>
    <row r="40" spans="1:10">
      <c r="A40" s="168">
        <v>32</v>
      </c>
      <c r="B40" s="546" t="s">
        <v>5689</v>
      </c>
      <c r="C40" s="547" t="s">
        <v>5694</v>
      </c>
      <c r="D40" s="547" t="s">
        <v>5695</v>
      </c>
      <c r="E40" s="548" t="s">
        <v>5640</v>
      </c>
      <c r="F40" s="548">
        <v>162.5</v>
      </c>
      <c r="G40" s="548">
        <v>162.5</v>
      </c>
      <c r="H40" s="548">
        <v>0</v>
      </c>
      <c r="I40" s="548">
        <v>162.5</v>
      </c>
      <c r="J40" s="104"/>
    </row>
    <row r="41" spans="1:10">
      <c r="A41" s="168">
        <v>33</v>
      </c>
      <c r="B41" s="546" t="s">
        <v>5689</v>
      </c>
      <c r="C41" s="547" t="s">
        <v>5696</v>
      </c>
      <c r="D41" s="547" t="s">
        <v>5697</v>
      </c>
      <c r="E41" s="548" t="s">
        <v>5640</v>
      </c>
      <c r="F41" s="548">
        <v>162.5</v>
      </c>
      <c r="G41" s="548">
        <v>162.5</v>
      </c>
      <c r="H41" s="548">
        <v>0</v>
      </c>
      <c r="I41" s="548">
        <v>162.5</v>
      </c>
      <c r="J41" s="104"/>
    </row>
    <row r="42" spans="1:10">
      <c r="A42" s="168">
        <v>34</v>
      </c>
      <c r="B42" s="546" t="s">
        <v>5689</v>
      </c>
      <c r="C42" s="547" t="s">
        <v>5698</v>
      </c>
      <c r="D42" s="547" t="s">
        <v>5699</v>
      </c>
      <c r="E42" s="548" t="s">
        <v>5640</v>
      </c>
      <c r="F42" s="548">
        <v>162.5</v>
      </c>
      <c r="G42" s="548">
        <v>162.5</v>
      </c>
      <c r="H42" s="548">
        <v>0</v>
      </c>
      <c r="I42" s="548">
        <v>162.5</v>
      </c>
      <c r="J42" s="104"/>
    </row>
    <row r="43" spans="1:10">
      <c r="A43" s="168">
        <v>35</v>
      </c>
      <c r="B43" s="546" t="s">
        <v>5689</v>
      </c>
      <c r="C43" s="547" t="s">
        <v>5700</v>
      </c>
      <c r="D43" s="547" t="s">
        <v>5701</v>
      </c>
      <c r="E43" s="548" t="s">
        <v>5640</v>
      </c>
      <c r="F43" s="548">
        <v>162.5</v>
      </c>
      <c r="G43" s="548">
        <v>162.5</v>
      </c>
      <c r="H43" s="548">
        <v>0</v>
      </c>
      <c r="I43" s="548">
        <v>162.5</v>
      </c>
      <c r="J43" s="104"/>
    </row>
    <row r="44" spans="1:10">
      <c r="A44" s="168">
        <v>36</v>
      </c>
      <c r="B44" s="546" t="s">
        <v>5689</v>
      </c>
      <c r="C44" s="547" t="s">
        <v>5702</v>
      </c>
      <c r="D44" s="547" t="s">
        <v>5703</v>
      </c>
      <c r="E44" s="548" t="s">
        <v>5640</v>
      </c>
      <c r="F44" s="548">
        <v>125</v>
      </c>
      <c r="G44" s="548">
        <v>125</v>
      </c>
      <c r="H44" s="548">
        <v>0</v>
      </c>
      <c r="I44" s="548">
        <v>125</v>
      </c>
      <c r="J44" s="104"/>
    </row>
    <row r="45" spans="1:10">
      <c r="A45" s="168">
        <v>37</v>
      </c>
      <c r="B45" s="546" t="s">
        <v>5704</v>
      </c>
      <c r="C45" s="547" t="s">
        <v>5705</v>
      </c>
      <c r="D45" s="547" t="s">
        <v>5706</v>
      </c>
      <c r="E45" s="548" t="s">
        <v>5707</v>
      </c>
      <c r="F45" s="548">
        <v>250</v>
      </c>
      <c r="G45" s="548">
        <v>250</v>
      </c>
      <c r="H45" s="548">
        <v>0</v>
      </c>
      <c r="I45" s="548">
        <v>250</v>
      </c>
      <c r="J45" s="104"/>
    </row>
    <row r="46" spans="1:10">
      <c r="A46" s="168">
        <v>38</v>
      </c>
      <c r="B46" s="546" t="s">
        <v>5704</v>
      </c>
      <c r="C46" s="547" t="s">
        <v>5708</v>
      </c>
      <c r="D46" s="547" t="s">
        <v>5709</v>
      </c>
      <c r="E46" s="548" t="s">
        <v>5707</v>
      </c>
      <c r="F46" s="548">
        <v>375</v>
      </c>
      <c r="G46" s="548">
        <v>375</v>
      </c>
      <c r="H46" s="548">
        <v>0</v>
      </c>
      <c r="I46" s="548">
        <v>375</v>
      </c>
      <c r="J46" s="104"/>
    </row>
    <row r="47" spans="1:10">
      <c r="A47" s="168">
        <v>39</v>
      </c>
      <c r="B47" s="546" t="s">
        <v>5710</v>
      </c>
      <c r="C47" s="547" t="s">
        <v>5711</v>
      </c>
      <c r="D47" s="547" t="s">
        <v>5712</v>
      </c>
      <c r="E47" s="548" t="s">
        <v>5707</v>
      </c>
      <c r="F47" s="548">
        <v>3125</v>
      </c>
      <c r="G47" s="548">
        <v>3125</v>
      </c>
      <c r="H47" s="548">
        <v>0</v>
      </c>
      <c r="I47" s="548">
        <v>3125</v>
      </c>
      <c r="J47" s="104"/>
    </row>
    <row r="48" spans="1:10">
      <c r="A48" s="168">
        <v>40</v>
      </c>
      <c r="B48" s="546" t="s">
        <v>5710</v>
      </c>
      <c r="C48" s="547" t="s">
        <v>5713</v>
      </c>
      <c r="D48" s="547" t="s">
        <v>5714</v>
      </c>
      <c r="E48" s="548" t="s">
        <v>5707</v>
      </c>
      <c r="F48" s="548">
        <v>500</v>
      </c>
      <c r="G48" s="548">
        <v>500</v>
      </c>
      <c r="H48" s="548">
        <v>0</v>
      </c>
      <c r="I48" s="548">
        <v>500</v>
      </c>
      <c r="J48" s="104"/>
    </row>
    <row r="49" spans="1:10">
      <c r="A49" s="168">
        <v>41</v>
      </c>
      <c r="B49" s="546" t="s">
        <v>5710</v>
      </c>
      <c r="C49" s="547" t="s">
        <v>5715</v>
      </c>
      <c r="D49" s="547" t="s">
        <v>5716</v>
      </c>
      <c r="E49" s="548" t="s">
        <v>5707</v>
      </c>
      <c r="F49" s="548">
        <v>520.83000000000004</v>
      </c>
      <c r="G49" s="548">
        <v>520.83000000000004</v>
      </c>
      <c r="H49" s="548">
        <v>0</v>
      </c>
      <c r="I49" s="548">
        <v>520.83000000000004</v>
      </c>
      <c r="J49" s="104"/>
    </row>
    <row r="50" spans="1:10">
      <c r="A50" s="168">
        <v>42</v>
      </c>
      <c r="B50" s="546" t="s">
        <v>5710</v>
      </c>
      <c r="C50" s="547" t="s">
        <v>5717</v>
      </c>
      <c r="D50" s="547" t="s">
        <v>5718</v>
      </c>
      <c r="E50" s="548" t="s">
        <v>5707</v>
      </c>
      <c r="F50" s="548">
        <v>1375</v>
      </c>
      <c r="G50" s="548">
        <v>1375</v>
      </c>
      <c r="H50" s="548">
        <v>0</v>
      </c>
      <c r="I50" s="548">
        <v>1375</v>
      </c>
      <c r="J50" s="104"/>
    </row>
    <row r="51" spans="1:10">
      <c r="A51" s="168">
        <v>43</v>
      </c>
      <c r="B51" s="546" t="s">
        <v>5710</v>
      </c>
      <c r="C51" s="547" t="s">
        <v>5719</v>
      </c>
      <c r="D51" s="547" t="s">
        <v>5720</v>
      </c>
      <c r="E51" s="548" t="s">
        <v>5707</v>
      </c>
      <c r="F51" s="548">
        <v>1375</v>
      </c>
      <c r="G51" s="548">
        <v>1375</v>
      </c>
      <c r="H51" s="548">
        <v>0</v>
      </c>
      <c r="I51" s="548">
        <v>1375</v>
      </c>
      <c r="J51" s="104"/>
    </row>
    <row r="52" spans="1:10">
      <c r="A52" s="168">
        <v>44</v>
      </c>
      <c r="B52" s="546" t="s">
        <v>5721</v>
      </c>
      <c r="C52" s="547" t="s">
        <v>5722</v>
      </c>
      <c r="D52" s="547">
        <v>404897215</v>
      </c>
      <c r="E52" s="548" t="s">
        <v>5723</v>
      </c>
      <c r="F52" s="548">
        <v>110</v>
      </c>
      <c r="G52" s="548">
        <v>110</v>
      </c>
      <c r="H52" s="548">
        <v>0</v>
      </c>
      <c r="I52" s="548">
        <v>110</v>
      </c>
      <c r="J52" s="104"/>
    </row>
    <row r="53" spans="1:10">
      <c r="A53" s="168">
        <v>45</v>
      </c>
      <c r="B53" s="546" t="s">
        <v>5724</v>
      </c>
      <c r="C53" s="547" t="s">
        <v>5725</v>
      </c>
      <c r="D53" s="547"/>
      <c r="E53" s="548" t="s">
        <v>5726</v>
      </c>
      <c r="F53" s="548">
        <v>544069.96</v>
      </c>
      <c r="G53" s="548">
        <v>544069.96</v>
      </c>
      <c r="H53" s="548">
        <v>0</v>
      </c>
      <c r="I53" s="548">
        <v>544069.96</v>
      </c>
      <c r="J53" s="104"/>
    </row>
    <row r="54" spans="1:10">
      <c r="A54" s="168">
        <v>46</v>
      </c>
      <c r="B54" s="546" t="s">
        <v>5710</v>
      </c>
      <c r="C54" s="547" t="s">
        <v>5727</v>
      </c>
      <c r="D54" s="547" t="s">
        <v>5728</v>
      </c>
      <c r="E54" s="548" t="s">
        <v>5729</v>
      </c>
      <c r="F54" s="548">
        <v>0.3</v>
      </c>
      <c r="G54" s="548">
        <v>0.3</v>
      </c>
      <c r="H54" s="548">
        <v>0</v>
      </c>
      <c r="I54" s="548">
        <v>0.3</v>
      </c>
      <c r="J54" s="104"/>
    </row>
    <row r="55" spans="1:10">
      <c r="A55" s="168">
        <v>47</v>
      </c>
      <c r="B55" s="546" t="s">
        <v>5730</v>
      </c>
      <c r="C55" s="547" t="s">
        <v>5731</v>
      </c>
      <c r="D55" s="547" t="s">
        <v>5732</v>
      </c>
      <c r="E55" s="548" t="s">
        <v>5729</v>
      </c>
      <c r="F55" s="548">
        <v>1412.48</v>
      </c>
      <c r="G55" s="548">
        <v>1412.48</v>
      </c>
      <c r="H55" s="548">
        <v>0</v>
      </c>
      <c r="I55" s="548">
        <v>1412.48</v>
      </c>
      <c r="J55" s="104"/>
    </row>
    <row r="56" spans="1:10">
      <c r="A56" s="168">
        <v>48</v>
      </c>
      <c r="B56" s="546" t="s">
        <v>5733</v>
      </c>
      <c r="C56" s="547" t="s">
        <v>5734</v>
      </c>
      <c r="D56" s="547" t="s">
        <v>5735</v>
      </c>
      <c r="E56" s="548" t="s">
        <v>5729</v>
      </c>
      <c r="F56" s="548">
        <v>541.53</v>
      </c>
      <c r="G56" s="548">
        <v>541.53</v>
      </c>
      <c r="H56" s="548">
        <v>0</v>
      </c>
      <c r="I56" s="548">
        <v>541.53</v>
      </c>
      <c r="J56" s="104"/>
    </row>
    <row r="57" spans="1:10">
      <c r="A57" s="168">
        <v>49</v>
      </c>
      <c r="B57" s="546" t="s">
        <v>5736</v>
      </c>
      <c r="C57" s="547" t="s">
        <v>5737</v>
      </c>
      <c r="D57" s="547" t="s">
        <v>5738</v>
      </c>
      <c r="E57" s="548" t="s">
        <v>5729</v>
      </c>
      <c r="F57" s="548">
        <v>887.5</v>
      </c>
      <c r="G57" s="548">
        <v>887.5</v>
      </c>
      <c r="H57" s="548">
        <v>0</v>
      </c>
      <c r="I57" s="548">
        <v>887.5</v>
      </c>
      <c r="J57" s="104"/>
    </row>
    <row r="58" spans="1:10">
      <c r="A58" s="168">
        <v>50</v>
      </c>
      <c r="B58" s="546" t="s">
        <v>5739</v>
      </c>
      <c r="C58" s="547" t="s">
        <v>5740</v>
      </c>
      <c r="D58" s="547"/>
      <c r="E58" s="548" t="s">
        <v>5741</v>
      </c>
      <c r="F58" s="548">
        <v>373676.21</v>
      </c>
      <c r="G58" s="548">
        <v>373676.21</v>
      </c>
      <c r="H58" s="548">
        <v>0</v>
      </c>
      <c r="I58" s="548">
        <v>373676.21</v>
      </c>
      <c r="J58" s="104"/>
    </row>
    <row r="59" spans="1:10" ht="30">
      <c r="A59" s="168">
        <v>51</v>
      </c>
      <c r="B59" s="546" t="s">
        <v>5742</v>
      </c>
      <c r="C59" s="547" t="s">
        <v>5743</v>
      </c>
      <c r="D59" s="547" t="s">
        <v>5744</v>
      </c>
      <c r="E59" s="548" t="s">
        <v>5745</v>
      </c>
      <c r="F59" s="548">
        <v>19950</v>
      </c>
      <c r="G59" s="548">
        <v>19950</v>
      </c>
      <c r="H59" s="548">
        <v>0</v>
      </c>
      <c r="I59" s="548">
        <v>19950</v>
      </c>
      <c r="J59" s="104"/>
    </row>
    <row r="60" spans="1:10" ht="30">
      <c r="A60" s="168">
        <v>52</v>
      </c>
      <c r="B60" s="546" t="s">
        <v>5746</v>
      </c>
      <c r="C60" s="547" t="s">
        <v>5747</v>
      </c>
      <c r="D60" s="547" t="s">
        <v>5748</v>
      </c>
      <c r="E60" s="548" t="s">
        <v>5749</v>
      </c>
      <c r="F60" s="548">
        <v>625</v>
      </c>
      <c r="G60" s="548">
        <v>625</v>
      </c>
      <c r="H60" s="548">
        <v>0</v>
      </c>
      <c r="I60" s="548">
        <v>625</v>
      </c>
      <c r="J60" s="104"/>
    </row>
    <row r="61" spans="1:10" ht="30">
      <c r="A61" s="168">
        <v>53</v>
      </c>
      <c r="B61" s="546" t="s">
        <v>5750</v>
      </c>
      <c r="C61" s="547" t="s">
        <v>5751</v>
      </c>
      <c r="D61" s="547" t="s">
        <v>5752</v>
      </c>
      <c r="E61" s="548" t="s">
        <v>5749</v>
      </c>
      <c r="F61" s="548">
        <v>187.5</v>
      </c>
      <c r="G61" s="548">
        <v>187.5</v>
      </c>
      <c r="H61" s="548">
        <v>0</v>
      </c>
      <c r="I61" s="548">
        <v>187.5</v>
      </c>
      <c r="J61" s="104"/>
    </row>
    <row r="62" spans="1:10">
      <c r="A62" s="168">
        <v>54</v>
      </c>
      <c r="B62" s="546" t="s">
        <v>5736</v>
      </c>
      <c r="C62" s="547" t="s">
        <v>5753</v>
      </c>
      <c r="D62" s="547" t="s">
        <v>5754</v>
      </c>
      <c r="E62" s="548" t="s">
        <v>5729</v>
      </c>
      <c r="F62" s="548">
        <v>846.78</v>
      </c>
      <c r="G62" s="548">
        <v>846.78</v>
      </c>
      <c r="H62" s="548">
        <v>0</v>
      </c>
      <c r="I62" s="548">
        <v>846.78</v>
      </c>
      <c r="J62" s="104"/>
    </row>
    <row r="63" spans="1:10">
      <c r="A63" s="168">
        <v>55</v>
      </c>
      <c r="B63" s="546" t="s">
        <v>5736</v>
      </c>
      <c r="C63" s="547" t="s">
        <v>5755</v>
      </c>
      <c r="D63" s="547" t="s">
        <v>5756</v>
      </c>
      <c r="E63" s="548" t="s">
        <v>5729</v>
      </c>
      <c r="F63" s="548">
        <v>2916.65</v>
      </c>
      <c r="G63" s="548">
        <v>2916.65</v>
      </c>
      <c r="H63" s="548">
        <v>0</v>
      </c>
      <c r="I63" s="548">
        <v>2916.65</v>
      </c>
      <c r="J63" s="104"/>
    </row>
    <row r="64" spans="1:10">
      <c r="A64" s="168">
        <v>56</v>
      </c>
      <c r="B64" s="546" t="s">
        <v>5736</v>
      </c>
      <c r="C64" s="547" t="s">
        <v>5757</v>
      </c>
      <c r="D64" s="547" t="s">
        <v>5758</v>
      </c>
      <c r="E64" s="548" t="s">
        <v>5729</v>
      </c>
      <c r="F64" s="548">
        <v>500</v>
      </c>
      <c r="G64" s="548">
        <v>500</v>
      </c>
      <c r="H64" s="548">
        <v>0</v>
      </c>
      <c r="I64" s="548">
        <v>500</v>
      </c>
      <c r="J64" s="104"/>
    </row>
    <row r="65" spans="1:10">
      <c r="A65" s="168">
        <v>57</v>
      </c>
      <c r="B65" s="546" t="s">
        <v>5736</v>
      </c>
      <c r="C65" s="547" t="s">
        <v>5759</v>
      </c>
      <c r="D65" s="547" t="s">
        <v>5760</v>
      </c>
      <c r="E65" s="548" t="s">
        <v>5729</v>
      </c>
      <c r="F65" s="548">
        <v>625</v>
      </c>
      <c r="G65" s="548">
        <v>625</v>
      </c>
      <c r="H65" s="548">
        <v>0</v>
      </c>
      <c r="I65" s="548">
        <v>625</v>
      </c>
      <c r="J65" s="104"/>
    </row>
    <row r="66" spans="1:10">
      <c r="A66" s="168">
        <v>58</v>
      </c>
      <c r="B66" s="546" t="s">
        <v>5761</v>
      </c>
      <c r="C66" s="547" t="s">
        <v>5762</v>
      </c>
      <c r="D66" s="547"/>
      <c r="E66" s="548" t="s">
        <v>5763</v>
      </c>
      <c r="F66" s="548">
        <v>52478.12</v>
      </c>
      <c r="G66" s="548">
        <v>52478.12</v>
      </c>
      <c r="H66" s="548">
        <v>0</v>
      </c>
      <c r="I66" s="548">
        <v>52478.12</v>
      </c>
      <c r="J66" s="104"/>
    </row>
    <row r="67" spans="1:10">
      <c r="A67" s="168">
        <v>59</v>
      </c>
      <c r="B67" s="546" t="s">
        <v>5764</v>
      </c>
      <c r="C67" s="547" t="s">
        <v>5765</v>
      </c>
      <c r="D67" s="547" t="s">
        <v>5766</v>
      </c>
      <c r="E67" s="548" t="s">
        <v>5729</v>
      </c>
      <c r="F67" s="548">
        <v>747.33</v>
      </c>
      <c r="G67" s="548">
        <v>747.33</v>
      </c>
      <c r="H67" s="548">
        <v>0</v>
      </c>
      <c r="I67" s="548">
        <v>747.33</v>
      </c>
      <c r="J67" s="104"/>
    </row>
    <row r="68" spans="1:10">
      <c r="A68" s="168">
        <v>60</v>
      </c>
      <c r="B68" s="546" t="s">
        <v>5767</v>
      </c>
      <c r="C68" s="547" t="s">
        <v>5768</v>
      </c>
      <c r="D68" s="547" t="s">
        <v>5769</v>
      </c>
      <c r="E68" s="548" t="s">
        <v>5770</v>
      </c>
      <c r="F68" s="548">
        <v>65</v>
      </c>
      <c r="G68" s="548">
        <v>65</v>
      </c>
      <c r="H68" s="548">
        <v>0</v>
      </c>
      <c r="I68" s="548">
        <v>65</v>
      </c>
      <c r="J68" s="104"/>
    </row>
    <row r="69" spans="1:10" ht="45">
      <c r="A69" s="168">
        <v>61</v>
      </c>
      <c r="B69" s="546" t="s">
        <v>5771</v>
      </c>
      <c r="C69" s="547" t="s">
        <v>5772</v>
      </c>
      <c r="D69" s="547" t="s">
        <v>5773</v>
      </c>
      <c r="E69" s="548" t="s">
        <v>5774</v>
      </c>
      <c r="F69" s="548">
        <v>80104.399999999994</v>
      </c>
      <c r="G69" s="548">
        <v>80104.399999999994</v>
      </c>
      <c r="H69" s="548">
        <v>0</v>
      </c>
      <c r="I69" s="548">
        <v>80104.399999999994</v>
      </c>
      <c r="J69" s="104"/>
    </row>
    <row r="70" spans="1:10">
      <c r="A70" s="168">
        <v>62</v>
      </c>
      <c r="B70" s="546" t="s">
        <v>5775</v>
      </c>
      <c r="C70" s="547" t="s">
        <v>5776</v>
      </c>
      <c r="D70" s="547">
        <v>45001015655</v>
      </c>
      <c r="E70" s="548" t="s">
        <v>5777</v>
      </c>
      <c r="F70" s="548">
        <v>104.18</v>
      </c>
      <c r="G70" s="548">
        <v>104.18</v>
      </c>
      <c r="H70" s="548">
        <v>0</v>
      </c>
      <c r="I70" s="548">
        <v>104.18</v>
      </c>
      <c r="J70" s="104"/>
    </row>
    <row r="71" spans="1:10">
      <c r="A71" s="168">
        <v>63</v>
      </c>
      <c r="B71" s="546" t="s">
        <v>5778</v>
      </c>
      <c r="C71" s="547" t="s">
        <v>5779</v>
      </c>
      <c r="D71" s="547" t="s">
        <v>5780</v>
      </c>
      <c r="E71" s="548" t="s">
        <v>5777</v>
      </c>
      <c r="F71" s="548">
        <v>0.35</v>
      </c>
      <c r="G71" s="548">
        <v>0.35</v>
      </c>
      <c r="H71" s="548">
        <v>0</v>
      </c>
      <c r="I71" s="548">
        <v>0.35</v>
      </c>
      <c r="J71" s="104"/>
    </row>
    <row r="72" spans="1:10">
      <c r="A72" s="168">
        <v>64</v>
      </c>
      <c r="B72" s="546" t="s">
        <v>5781</v>
      </c>
      <c r="C72" s="547" t="s">
        <v>5782</v>
      </c>
      <c r="D72" s="547" t="s">
        <v>5783</v>
      </c>
      <c r="E72" s="548" t="s">
        <v>5777</v>
      </c>
      <c r="F72" s="548">
        <v>500</v>
      </c>
      <c r="G72" s="548">
        <v>500</v>
      </c>
      <c r="H72" s="548">
        <v>0</v>
      </c>
      <c r="I72" s="548">
        <v>500</v>
      </c>
      <c r="J72" s="104"/>
    </row>
    <row r="73" spans="1:10">
      <c r="A73" s="168">
        <v>65</v>
      </c>
      <c r="B73" s="546" t="s">
        <v>5781</v>
      </c>
      <c r="C73" s="547" t="s">
        <v>5784</v>
      </c>
      <c r="D73" s="547" t="s">
        <v>5785</v>
      </c>
      <c r="E73" s="548" t="s">
        <v>5777</v>
      </c>
      <c r="F73" s="548">
        <v>625</v>
      </c>
      <c r="G73" s="548">
        <v>625</v>
      </c>
      <c r="H73" s="548">
        <v>0</v>
      </c>
      <c r="I73" s="548">
        <v>625</v>
      </c>
      <c r="J73" s="104"/>
    </row>
    <row r="74" spans="1:10">
      <c r="A74" s="168">
        <v>66</v>
      </c>
      <c r="B74" s="546" t="s">
        <v>5781</v>
      </c>
      <c r="C74" s="547" t="s">
        <v>5786</v>
      </c>
      <c r="D74" s="547" t="s">
        <v>5787</v>
      </c>
      <c r="E74" s="548" t="s">
        <v>5777</v>
      </c>
      <c r="F74" s="548">
        <v>226.43</v>
      </c>
      <c r="G74" s="548">
        <v>226.43</v>
      </c>
      <c r="H74" s="548">
        <v>0</v>
      </c>
      <c r="I74" s="548">
        <v>226.43</v>
      </c>
      <c r="J74" s="104"/>
    </row>
    <row r="75" spans="1:10">
      <c r="A75" s="168">
        <v>67</v>
      </c>
      <c r="B75" s="546">
        <v>43531</v>
      </c>
      <c r="C75" s="549" t="s">
        <v>3659</v>
      </c>
      <c r="D75" s="550" t="s">
        <v>3658</v>
      </c>
      <c r="E75" s="551" t="s">
        <v>5729</v>
      </c>
      <c r="F75" s="552">
        <v>1200</v>
      </c>
      <c r="G75" s="553">
        <v>1200</v>
      </c>
      <c r="H75" s="553">
        <v>0</v>
      </c>
      <c r="I75" s="553">
        <v>1200</v>
      </c>
      <c r="J75" s="104"/>
    </row>
    <row r="76" spans="1:10">
      <c r="A76" s="168">
        <v>68</v>
      </c>
      <c r="B76" s="546" t="s">
        <v>5781</v>
      </c>
      <c r="C76" s="547" t="s">
        <v>5788</v>
      </c>
      <c r="D76" s="547" t="s">
        <v>5789</v>
      </c>
      <c r="E76" s="548" t="s">
        <v>5777</v>
      </c>
      <c r="F76" s="548">
        <v>563</v>
      </c>
      <c r="G76" s="548">
        <v>563</v>
      </c>
      <c r="H76" s="548">
        <v>0</v>
      </c>
      <c r="I76" s="548">
        <v>563</v>
      </c>
      <c r="J76" s="104"/>
    </row>
    <row r="77" spans="1:10">
      <c r="A77" s="168">
        <v>69</v>
      </c>
      <c r="B77" s="546" t="s">
        <v>5781</v>
      </c>
      <c r="C77" s="547" t="s">
        <v>5790</v>
      </c>
      <c r="D77" s="547" t="s">
        <v>5791</v>
      </c>
      <c r="E77" s="548" t="s">
        <v>5777</v>
      </c>
      <c r="F77" s="548">
        <v>500</v>
      </c>
      <c r="G77" s="548">
        <v>500</v>
      </c>
      <c r="H77" s="548">
        <v>0</v>
      </c>
      <c r="I77" s="548">
        <v>500</v>
      </c>
      <c r="J77" s="104"/>
    </row>
    <row r="78" spans="1:10">
      <c r="A78" s="168">
        <v>70</v>
      </c>
      <c r="B78" s="546" t="s">
        <v>5781</v>
      </c>
      <c r="C78" s="547" t="s">
        <v>5792</v>
      </c>
      <c r="D78" s="547" t="s">
        <v>5793</v>
      </c>
      <c r="E78" s="548" t="s">
        <v>5777</v>
      </c>
      <c r="F78" s="548">
        <v>1600</v>
      </c>
      <c r="G78" s="548">
        <v>1600</v>
      </c>
      <c r="H78" s="548">
        <v>0</v>
      </c>
      <c r="I78" s="548">
        <v>1600</v>
      </c>
      <c r="J78" s="104"/>
    </row>
    <row r="79" spans="1:10">
      <c r="A79" s="168">
        <v>71</v>
      </c>
      <c r="B79" s="546" t="s">
        <v>5781</v>
      </c>
      <c r="C79" s="547" t="s">
        <v>5794</v>
      </c>
      <c r="D79" s="547">
        <v>61002014645</v>
      </c>
      <c r="E79" s="548" t="s">
        <v>5777</v>
      </c>
      <c r="F79" s="548">
        <v>522.54</v>
      </c>
      <c r="G79" s="548">
        <v>522.54</v>
      </c>
      <c r="H79" s="548">
        <v>0</v>
      </c>
      <c r="I79" s="548">
        <v>522.54</v>
      </c>
      <c r="J79" s="104"/>
    </row>
    <row r="80" spans="1:10">
      <c r="A80" s="168">
        <v>72</v>
      </c>
      <c r="B80" s="546" t="s">
        <v>5781</v>
      </c>
      <c r="C80" s="547" t="s">
        <v>5795</v>
      </c>
      <c r="D80" s="547" t="s">
        <v>5796</v>
      </c>
      <c r="E80" s="548" t="s">
        <v>5777</v>
      </c>
      <c r="F80" s="548">
        <v>873</v>
      </c>
      <c r="G80" s="548">
        <v>873</v>
      </c>
      <c r="H80" s="548">
        <v>0</v>
      </c>
      <c r="I80" s="548">
        <v>873</v>
      </c>
      <c r="J80" s="104"/>
    </row>
    <row r="81" spans="1:10">
      <c r="A81" s="168">
        <v>73</v>
      </c>
      <c r="B81" s="546" t="s">
        <v>5781</v>
      </c>
      <c r="C81" s="547" t="s">
        <v>5797</v>
      </c>
      <c r="D81" s="547" t="s">
        <v>5798</v>
      </c>
      <c r="E81" s="548" t="s">
        <v>5777</v>
      </c>
      <c r="F81" s="548">
        <v>870.9</v>
      </c>
      <c r="G81" s="548">
        <v>870.9</v>
      </c>
      <c r="H81" s="548">
        <v>0</v>
      </c>
      <c r="I81" s="548">
        <v>870.9</v>
      </c>
      <c r="J81" s="104"/>
    </row>
    <row r="82" spans="1:10">
      <c r="A82" s="168">
        <v>74</v>
      </c>
      <c r="B82" s="546" t="s">
        <v>5781</v>
      </c>
      <c r="C82" s="547" t="s">
        <v>5799</v>
      </c>
      <c r="D82" s="547" t="s">
        <v>5800</v>
      </c>
      <c r="E82" s="548" t="s">
        <v>5777</v>
      </c>
      <c r="F82" s="548">
        <v>500</v>
      </c>
      <c r="G82" s="548">
        <v>500</v>
      </c>
      <c r="H82" s="548">
        <v>0</v>
      </c>
      <c r="I82" s="548">
        <v>500</v>
      </c>
      <c r="J82" s="104"/>
    </row>
    <row r="83" spans="1:10">
      <c r="A83" s="168">
        <v>75</v>
      </c>
      <c r="B83" s="546" t="s">
        <v>5781</v>
      </c>
      <c r="C83" s="547" t="s">
        <v>5801</v>
      </c>
      <c r="D83" s="547" t="s">
        <v>5802</v>
      </c>
      <c r="E83" s="548" t="s">
        <v>5777</v>
      </c>
      <c r="F83" s="548">
        <v>200</v>
      </c>
      <c r="G83" s="548">
        <v>200</v>
      </c>
      <c r="H83" s="548">
        <v>0</v>
      </c>
      <c r="I83" s="548">
        <v>200</v>
      </c>
      <c r="J83" s="104"/>
    </row>
    <row r="84" spans="1:10" ht="45">
      <c r="A84" s="168">
        <v>76</v>
      </c>
      <c r="B84" s="546" t="s">
        <v>5803</v>
      </c>
      <c r="C84" s="547" t="s">
        <v>5804</v>
      </c>
      <c r="D84" s="547" t="s">
        <v>5805</v>
      </c>
      <c r="E84" s="548" t="s">
        <v>5806</v>
      </c>
      <c r="F84" s="548">
        <v>180</v>
      </c>
      <c r="G84" s="548">
        <v>180</v>
      </c>
      <c r="H84" s="548">
        <v>0</v>
      </c>
      <c r="I84" s="548">
        <v>180</v>
      </c>
      <c r="J84" s="104"/>
    </row>
    <row r="85" spans="1:10" ht="45">
      <c r="A85" s="168">
        <v>77</v>
      </c>
      <c r="B85" s="546">
        <v>43136</v>
      </c>
      <c r="C85" s="547" t="s">
        <v>5807</v>
      </c>
      <c r="D85" s="547">
        <v>242272303</v>
      </c>
      <c r="E85" s="548" t="s">
        <v>5808</v>
      </c>
      <c r="F85" s="548">
        <v>200</v>
      </c>
      <c r="G85" s="548">
        <v>200</v>
      </c>
      <c r="H85" s="548">
        <v>0</v>
      </c>
      <c r="I85" s="548">
        <v>200</v>
      </c>
      <c r="J85" s="104"/>
    </row>
    <row r="86" spans="1:10">
      <c r="A86" s="168">
        <v>78</v>
      </c>
      <c r="B86" s="546">
        <v>43604</v>
      </c>
      <c r="C86" s="547" t="s">
        <v>5809</v>
      </c>
      <c r="D86" s="547">
        <v>202177205</v>
      </c>
      <c r="E86" s="548" t="s">
        <v>5810</v>
      </c>
      <c r="F86" s="548">
        <v>220</v>
      </c>
      <c r="G86" s="548">
        <v>220</v>
      </c>
      <c r="H86" s="548">
        <v>0</v>
      </c>
      <c r="I86" s="548">
        <v>220</v>
      </c>
      <c r="J86" s="104"/>
    </row>
    <row r="87" spans="1:10">
      <c r="A87" s="168">
        <v>79</v>
      </c>
      <c r="B87" s="546" t="s">
        <v>5811</v>
      </c>
      <c r="C87" s="547" t="s">
        <v>5812</v>
      </c>
      <c r="D87" s="547">
        <v>405191091</v>
      </c>
      <c r="E87" s="548" t="s">
        <v>5813</v>
      </c>
      <c r="F87" s="548">
        <v>257.44</v>
      </c>
      <c r="G87" s="548">
        <v>257.44</v>
      </c>
      <c r="H87" s="548">
        <v>0</v>
      </c>
      <c r="I87" s="548">
        <v>257.44</v>
      </c>
      <c r="J87" s="104"/>
    </row>
    <row r="88" spans="1:10" ht="30">
      <c r="A88" s="168">
        <v>80</v>
      </c>
      <c r="B88" s="546">
        <v>43473</v>
      </c>
      <c r="C88" s="547" t="s">
        <v>5814</v>
      </c>
      <c r="D88" s="554">
        <v>61009000857</v>
      </c>
      <c r="E88" s="548" t="s">
        <v>5815</v>
      </c>
      <c r="F88" s="548">
        <v>7.7</v>
      </c>
      <c r="G88" s="548">
        <v>7.7</v>
      </c>
      <c r="H88" s="548">
        <v>0</v>
      </c>
      <c r="I88" s="548">
        <v>7.7</v>
      </c>
      <c r="J88" s="104"/>
    </row>
    <row r="89" spans="1:10" ht="30">
      <c r="A89" s="168">
        <v>81</v>
      </c>
      <c r="B89" s="546">
        <v>43473</v>
      </c>
      <c r="C89" s="547" t="s">
        <v>5816</v>
      </c>
      <c r="D89" s="554">
        <v>61009010350</v>
      </c>
      <c r="E89" s="548" t="s">
        <v>5815</v>
      </c>
      <c r="F89" s="548">
        <v>7.7</v>
      </c>
      <c r="G89" s="548">
        <v>7.7</v>
      </c>
      <c r="H89" s="548">
        <v>0</v>
      </c>
      <c r="I89" s="548">
        <v>7.7</v>
      </c>
      <c r="J89" s="104"/>
    </row>
    <row r="90" spans="1:10" ht="30">
      <c r="A90" s="168">
        <v>82</v>
      </c>
      <c r="B90" s="546">
        <v>43473</v>
      </c>
      <c r="C90" s="547" t="s">
        <v>5817</v>
      </c>
      <c r="D90" s="554" t="s">
        <v>1550</v>
      </c>
      <c r="E90" s="548" t="s">
        <v>5815</v>
      </c>
      <c r="F90" s="548">
        <v>3.94</v>
      </c>
      <c r="G90" s="548">
        <v>3.94</v>
      </c>
      <c r="H90" s="548">
        <v>0</v>
      </c>
      <c r="I90" s="548">
        <v>3.94</v>
      </c>
      <c r="J90" s="104"/>
    </row>
    <row r="91" spans="1:10" ht="30">
      <c r="A91" s="168">
        <v>83</v>
      </c>
      <c r="B91" s="546">
        <v>43473</v>
      </c>
      <c r="C91" s="547" t="s">
        <v>5818</v>
      </c>
      <c r="D91" s="554" t="s">
        <v>1516</v>
      </c>
      <c r="E91" s="548" t="s">
        <v>5815</v>
      </c>
      <c r="F91" s="548">
        <v>5.9</v>
      </c>
      <c r="G91" s="548">
        <v>5.9</v>
      </c>
      <c r="H91" s="548">
        <v>0</v>
      </c>
      <c r="I91" s="548">
        <v>5.9</v>
      </c>
      <c r="J91" s="104"/>
    </row>
    <row r="92" spans="1:10" ht="30">
      <c r="A92" s="168">
        <v>84</v>
      </c>
      <c r="B92" s="546">
        <v>43473</v>
      </c>
      <c r="C92" s="547" t="s">
        <v>5819</v>
      </c>
      <c r="D92" s="550" t="s">
        <v>2152</v>
      </c>
      <c r="E92" s="551" t="s">
        <v>5815</v>
      </c>
      <c r="F92" s="551">
        <v>1.96</v>
      </c>
      <c r="G92" s="551">
        <v>1.96</v>
      </c>
      <c r="H92" s="551">
        <v>0</v>
      </c>
      <c r="I92" s="551">
        <v>1.96</v>
      </c>
      <c r="J92" s="104"/>
    </row>
    <row r="93" spans="1:10" ht="30">
      <c r="A93" s="168">
        <v>85</v>
      </c>
      <c r="B93" s="546">
        <v>43473</v>
      </c>
      <c r="C93" s="555" t="s">
        <v>5820</v>
      </c>
      <c r="D93" s="556" t="s">
        <v>2617</v>
      </c>
      <c r="E93" s="553" t="s">
        <v>5815</v>
      </c>
      <c r="F93" s="553">
        <v>1.96</v>
      </c>
      <c r="G93" s="553">
        <v>1.96</v>
      </c>
      <c r="H93" s="553">
        <v>0</v>
      </c>
      <c r="I93" s="553">
        <v>1.96</v>
      </c>
      <c r="J93" s="104"/>
    </row>
    <row r="94" spans="1:10" ht="30">
      <c r="A94" s="168">
        <v>86</v>
      </c>
      <c r="B94" s="546">
        <v>43473</v>
      </c>
      <c r="C94" s="555" t="s">
        <v>5821</v>
      </c>
      <c r="D94" s="556" t="s">
        <v>2163</v>
      </c>
      <c r="E94" s="553" t="s">
        <v>5815</v>
      </c>
      <c r="F94" s="553">
        <v>1.96</v>
      </c>
      <c r="G94" s="553">
        <v>1.96</v>
      </c>
      <c r="H94" s="553">
        <v>0</v>
      </c>
      <c r="I94" s="553">
        <v>1.96</v>
      </c>
      <c r="J94" s="104"/>
    </row>
    <row r="95" spans="1:10" ht="30">
      <c r="A95" s="168">
        <v>87</v>
      </c>
      <c r="B95" s="546">
        <v>43473</v>
      </c>
      <c r="C95" s="555" t="s">
        <v>5822</v>
      </c>
      <c r="D95" s="556" t="s">
        <v>2273</v>
      </c>
      <c r="E95" s="553" t="s">
        <v>5815</v>
      </c>
      <c r="F95" s="553">
        <v>1.98</v>
      </c>
      <c r="G95" s="553">
        <v>1.98</v>
      </c>
      <c r="H95" s="553">
        <v>0</v>
      </c>
      <c r="I95" s="553">
        <v>1.98</v>
      </c>
      <c r="J95" s="104"/>
    </row>
    <row r="96" spans="1:10" ht="30">
      <c r="A96" s="168">
        <v>88</v>
      </c>
      <c r="B96" s="546" t="s">
        <v>5823</v>
      </c>
      <c r="C96" s="557" t="s">
        <v>5824</v>
      </c>
      <c r="D96" s="556" t="s">
        <v>1696</v>
      </c>
      <c r="E96" s="553" t="s">
        <v>5815</v>
      </c>
      <c r="F96" s="553">
        <v>2</v>
      </c>
      <c r="G96" s="553">
        <v>2</v>
      </c>
      <c r="H96" s="553">
        <v>0</v>
      </c>
      <c r="I96" s="553">
        <v>2</v>
      </c>
      <c r="J96" s="104"/>
    </row>
    <row r="97" spans="1:12" ht="45">
      <c r="A97" s="168">
        <v>89</v>
      </c>
      <c r="B97" s="546" t="s">
        <v>5825</v>
      </c>
      <c r="C97" s="558" t="s">
        <v>5826</v>
      </c>
      <c r="D97" s="556" t="s">
        <v>5827</v>
      </c>
      <c r="E97" s="553" t="s">
        <v>5828</v>
      </c>
      <c r="F97" s="553">
        <v>619.20000000000005</v>
      </c>
      <c r="G97" s="553">
        <v>619.20000000000005</v>
      </c>
      <c r="H97" s="553">
        <v>0</v>
      </c>
      <c r="I97" s="553">
        <v>619.20000000000005</v>
      </c>
      <c r="J97" s="104"/>
    </row>
    <row r="98" spans="1:12" ht="30">
      <c r="A98" s="168">
        <v>90</v>
      </c>
      <c r="B98" s="546" t="s">
        <v>5829</v>
      </c>
      <c r="C98" s="558" t="s">
        <v>5830</v>
      </c>
      <c r="D98" s="556" t="s">
        <v>5831</v>
      </c>
      <c r="E98" s="553" t="s">
        <v>5832</v>
      </c>
      <c r="F98" s="553">
        <v>171</v>
      </c>
      <c r="G98" s="553">
        <v>171</v>
      </c>
      <c r="H98" s="553">
        <v>0</v>
      </c>
      <c r="I98" s="553">
        <v>171</v>
      </c>
      <c r="J98" s="104"/>
    </row>
    <row r="99" spans="1:12" ht="30" customHeight="1">
      <c r="A99" s="168">
        <v>91</v>
      </c>
      <c r="B99" s="546" t="s">
        <v>5833</v>
      </c>
      <c r="C99" s="558" t="s">
        <v>5834</v>
      </c>
      <c r="D99" s="556" t="s">
        <v>5835</v>
      </c>
      <c r="E99" s="553" t="s">
        <v>5836</v>
      </c>
      <c r="F99" s="553">
        <v>0.09</v>
      </c>
      <c r="G99" s="553">
        <v>0.09</v>
      </c>
      <c r="H99" s="553">
        <v>0</v>
      </c>
      <c r="I99" s="553">
        <v>0.09</v>
      </c>
      <c r="J99" s="104"/>
    </row>
    <row r="100" spans="1:12" ht="60">
      <c r="A100" s="168">
        <v>92</v>
      </c>
      <c r="B100" s="546" t="s">
        <v>5825</v>
      </c>
      <c r="C100" s="558" t="s">
        <v>5837</v>
      </c>
      <c r="D100" s="556" t="s">
        <v>5838</v>
      </c>
      <c r="E100" s="553" t="s">
        <v>5839</v>
      </c>
      <c r="F100" s="553">
        <v>7000</v>
      </c>
      <c r="G100" s="553">
        <v>7000</v>
      </c>
      <c r="H100" s="553">
        <v>0</v>
      </c>
      <c r="I100" s="553">
        <v>7000</v>
      </c>
      <c r="J100" s="104"/>
    </row>
    <row r="101" spans="1:12">
      <c r="A101" s="168">
        <v>93</v>
      </c>
      <c r="B101" s="546" t="s">
        <v>5840</v>
      </c>
      <c r="C101" s="558" t="s">
        <v>5841</v>
      </c>
      <c r="D101" s="556" t="s">
        <v>5842</v>
      </c>
      <c r="E101" s="553" t="s">
        <v>5843</v>
      </c>
      <c r="F101" s="553">
        <v>1920</v>
      </c>
      <c r="G101" s="553">
        <v>1920</v>
      </c>
      <c r="H101" s="553">
        <v>0</v>
      </c>
      <c r="I101" s="553">
        <v>1920</v>
      </c>
      <c r="J101" s="104"/>
    </row>
    <row r="102" spans="1:12">
      <c r="A102" s="559" t="s">
        <v>273</v>
      </c>
      <c r="B102" s="560"/>
      <c r="C102" s="561"/>
      <c r="D102" s="561"/>
      <c r="E102" s="562"/>
      <c r="F102" s="563"/>
      <c r="G102" s="563"/>
      <c r="H102" s="564" t="s">
        <v>398</v>
      </c>
      <c r="I102" s="565">
        <f>SUM(I9:I101)</f>
        <v>1293755.0199999996</v>
      </c>
      <c r="J102" s="104"/>
    </row>
    <row r="104" spans="1:12">
      <c r="A104" s="182" t="s">
        <v>428</v>
      </c>
    </row>
    <row r="106" spans="1:12">
      <c r="B106" s="184" t="s">
        <v>107</v>
      </c>
      <c r="F106" s="185"/>
      <c r="I106" s="566"/>
    </row>
    <row r="107" spans="1:12">
      <c r="F107" s="183"/>
      <c r="I107" s="183"/>
      <c r="J107" s="183"/>
      <c r="K107" s="183"/>
      <c r="L107" s="183"/>
    </row>
    <row r="108" spans="1:12">
      <c r="C108" s="567"/>
      <c r="F108" s="186"/>
      <c r="G108" s="186"/>
      <c r="H108" s="189"/>
      <c r="I108" s="187"/>
      <c r="J108" s="183"/>
      <c r="K108" s="183"/>
      <c r="L108" s="183"/>
    </row>
    <row r="109" spans="1:12">
      <c r="A109" s="183"/>
      <c r="C109" s="568" t="s">
        <v>263</v>
      </c>
      <c r="F109" s="189" t="s">
        <v>268</v>
      </c>
      <c r="G109" s="188"/>
      <c r="H109" s="188"/>
      <c r="I109" s="187"/>
      <c r="J109" s="183"/>
      <c r="K109" s="183"/>
      <c r="L109" s="183"/>
    </row>
    <row r="110" spans="1:12">
      <c r="A110" s="183"/>
      <c r="C110" s="569" t="s">
        <v>139</v>
      </c>
      <c r="F110" s="182" t="s">
        <v>264</v>
      </c>
      <c r="I110" s="183"/>
      <c r="J110" s="183"/>
      <c r="K110" s="183"/>
      <c r="L110" s="183"/>
    </row>
    <row r="111" spans="1:12" s="183" customFormat="1">
      <c r="B111" s="182"/>
      <c r="C111" s="569"/>
      <c r="G111" s="190"/>
      <c r="H111" s="190"/>
    </row>
    <row r="112" spans="1:12" s="183" customFormat="1" ht="12.75">
      <c r="C112" s="109"/>
    </row>
    <row r="113" spans="3:3" s="183" customFormat="1" ht="12.75">
      <c r="C113" s="109"/>
    </row>
    <row r="114" spans="3:3" s="183" customFormat="1" ht="12.75">
      <c r="C114" s="109"/>
    </row>
    <row r="115" spans="3:3" s="183" customFormat="1" ht="12.75">
      <c r="C115" s="109"/>
    </row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102"/>
  </dataValidations>
  <printOptions gridLines="1"/>
  <pageMargins left="0.7" right="0.7" top="0.75" bottom="0.75" header="0.3" footer="0.3"/>
  <pageSetup scale="58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Normal="100" zoomScaleSheetLayoutView="100" workbookViewId="0">
      <selection activeCell="I26" sqref="I26"/>
    </sheetView>
  </sheetViews>
  <sheetFormatPr defaultColWidth="9.140625" defaultRowHeight="12.75"/>
  <cols>
    <col min="1" max="1" width="7.28515625" style="192" customWidth="1"/>
    <col min="2" max="2" width="57.28515625" style="192" customWidth="1"/>
    <col min="3" max="3" width="24.140625" style="192" customWidth="1"/>
    <col min="4" max="16384" width="9.140625" style="192"/>
  </cols>
  <sheetData>
    <row r="1" spans="1:3" s="6" customFormat="1" ht="18.75" customHeight="1">
      <c r="A1" s="631" t="s">
        <v>495</v>
      </c>
      <c r="B1" s="631"/>
      <c r="C1" s="358" t="s">
        <v>109</v>
      </c>
    </row>
    <row r="2" spans="1:3" s="6" customFormat="1" ht="15">
      <c r="A2" s="631"/>
      <c r="B2" s="631"/>
      <c r="C2" s="355" t="str">
        <f>'ფორმა N1'!L2</f>
        <v>01.01.-31.12.2019</v>
      </c>
    </row>
    <row r="3" spans="1:3" s="6" customFormat="1" ht="15">
      <c r="A3" s="371" t="s">
        <v>140</v>
      </c>
      <c r="B3" s="356"/>
      <c r="C3" s="357"/>
    </row>
    <row r="4" spans="1:3" s="6" customFormat="1" ht="15">
      <c r="A4" s="113"/>
      <c r="B4" s="356"/>
      <c r="C4" s="357"/>
    </row>
    <row r="5" spans="1:3" s="21" customFormat="1" ht="15">
      <c r="A5" s="632" t="s">
        <v>269</v>
      </c>
      <c r="B5" s="632"/>
      <c r="C5" s="113"/>
    </row>
    <row r="6" spans="1:3" s="21" customFormat="1" ht="15">
      <c r="A6" s="633" t="str">
        <f>'ფორმა N1'!A5</f>
        <v>მ.პ.გ. ქართული ოცნება დემოკრატიული საქართველო</v>
      </c>
      <c r="B6" s="633"/>
      <c r="C6" s="113"/>
    </row>
    <row r="7" spans="1:3">
      <c r="A7" s="372"/>
      <c r="B7" s="372"/>
      <c r="C7" s="372"/>
    </row>
    <row r="8" spans="1:3">
      <c r="A8" s="372"/>
      <c r="B8" s="372"/>
      <c r="C8" s="372"/>
    </row>
    <row r="9" spans="1:3" ht="30" customHeight="1">
      <c r="A9" s="373" t="s">
        <v>64</v>
      </c>
      <c r="B9" s="373" t="s">
        <v>11</v>
      </c>
      <c r="C9" s="374" t="s">
        <v>9</v>
      </c>
    </row>
    <row r="10" spans="1:3" ht="15">
      <c r="A10" s="375">
        <v>1</v>
      </c>
      <c r="B10" s="376" t="s">
        <v>57</v>
      </c>
      <c r="C10" s="391">
        <f>'ფორმა N4'!D11+'ფორმა N5'!D9+'ფორმა N6'!D10</f>
        <v>8877709.3800000008</v>
      </c>
    </row>
    <row r="11" spans="1:3" ht="15">
      <c r="A11" s="378">
        <v>1.1000000000000001</v>
      </c>
      <c r="B11" s="376" t="s">
        <v>496</v>
      </c>
      <c r="C11" s="392">
        <f>'ფორმა N4'!D39+'ფორმა N5'!D37</f>
        <v>1747136.75</v>
      </c>
    </row>
    <row r="12" spans="1:3" ht="15">
      <c r="A12" s="379" t="s">
        <v>30</v>
      </c>
      <c r="B12" s="376" t="s">
        <v>497</v>
      </c>
      <c r="C12" s="392">
        <f>'ფორმა N4'!D40+'ფორმა N5'!D38</f>
        <v>615723</v>
      </c>
    </row>
    <row r="13" spans="1:3" ht="15">
      <c r="A13" s="378">
        <v>1.2</v>
      </c>
      <c r="B13" s="376" t="s">
        <v>58</v>
      </c>
      <c r="C13" s="392">
        <f>'ფორმა N4'!D12+'ფორმა N5'!D10</f>
        <v>503893.71</v>
      </c>
    </row>
    <row r="14" spans="1:3" ht="15">
      <c r="A14" s="378">
        <v>1.3</v>
      </c>
      <c r="B14" s="376" t="s">
        <v>498</v>
      </c>
      <c r="C14" s="392">
        <f>'ფორმა N4'!D17+'ფორმა N5'!D15+'ფორმა N6'!D17</f>
        <v>1111</v>
      </c>
    </row>
    <row r="15" spans="1:3" ht="15">
      <c r="A15" s="630"/>
      <c r="B15" s="630"/>
      <c r="C15" s="630"/>
    </row>
    <row r="16" spans="1:3" ht="30" customHeight="1">
      <c r="A16" s="373" t="s">
        <v>64</v>
      </c>
      <c r="B16" s="373" t="s">
        <v>244</v>
      </c>
      <c r="C16" s="374" t="s">
        <v>67</v>
      </c>
    </row>
    <row r="17" spans="1:4" ht="15">
      <c r="A17" s="375">
        <v>2</v>
      </c>
      <c r="B17" s="376" t="s">
        <v>499</v>
      </c>
      <c r="C17" s="377">
        <f>'ფორმა N2'!D9+'ფორმა N2'!C26+'ფორმა N3'!D9+'ფორმა N3'!C26</f>
        <v>9506629.6100000013</v>
      </c>
    </row>
    <row r="18" spans="1:4" ht="15">
      <c r="A18" s="380">
        <v>2.1</v>
      </c>
      <c r="B18" s="376" t="s">
        <v>500</v>
      </c>
      <c r="C18" s="376">
        <f>'ფორმა N2'!D17+'ფორმა N3'!D17</f>
        <v>2212059</v>
      </c>
    </row>
    <row r="19" spans="1:4" ht="15">
      <c r="A19" s="380">
        <v>2.2000000000000002</v>
      </c>
      <c r="B19" s="376" t="s">
        <v>501</v>
      </c>
      <c r="C19" s="376">
        <f>'ფორმა N2'!D18+'ფორმა N3'!D18</f>
        <v>252507</v>
      </c>
    </row>
    <row r="20" spans="1:4" ht="15">
      <c r="A20" s="380">
        <v>2.2999999999999998</v>
      </c>
      <c r="B20" s="376" t="s">
        <v>502</v>
      </c>
      <c r="C20" s="381">
        <f>SUM(C21:C25)</f>
        <v>7036166</v>
      </c>
    </row>
    <row r="21" spans="1:4" ht="15">
      <c r="A21" s="379" t="s">
        <v>503</v>
      </c>
      <c r="B21" s="382" t="s">
        <v>504</v>
      </c>
      <c r="C21" s="376">
        <f>'ფორმა N2'!D13+'ფორმა N3'!D13</f>
        <v>4987486</v>
      </c>
    </row>
    <row r="22" spans="1:4" ht="15">
      <c r="A22" s="379" t="s">
        <v>505</v>
      </c>
      <c r="B22" s="382" t="s">
        <v>506</v>
      </c>
      <c r="C22" s="376">
        <f>'ფორმა N2'!C27+'ფორმა N3'!C27</f>
        <v>3660</v>
      </c>
    </row>
    <row r="23" spans="1:4" ht="15">
      <c r="A23" s="379" t="s">
        <v>507</v>
      </c>
      <c r="B23" s="382" t="s">
        <v>508</v>
      </c>
      <c r="C23" s="376">
        <f>'ფორმა N2'!D14+'ფორმა N3'!D14</f>
        <v>2045000</v>
      </c>
    </row>
    <row r="24" spans="1:4" ht="15">
      <c r="A24" s="379" t="s">
        <v>509</v>
      </c>
      <c r="B24" s="382" t="s">
        <v>510</v>
      </c>
      <c r="C24" s="376">
        <f>'ფორმა N2'!C31+'ფორმა N3'!C31</f>
        <v>0</v>
      </c>
    </row>
    <row r="25" spans="1:4" ht="15">
      <c r="A25" s="379" t="s">
        <v>511</v>
      </c>
      <c r="B25" s="382" t="s">
        <v>512</v>
      </c>
      <c r="C25" s="376">
        <f>'ფორმა N2'!D11+'ფორმა N3'!D11</f>
        <v>20</v>
      </c>
    </row>
    <row r="26" spans="1:4" ht="15">
      <c r="A26" s="389"/>
      <c r="B26" s="388"/>
      <c r="C26" s="387"/>
    </row>
    <row r="27" spans="1:4" ht="15">
      <c r="A27" s="389"/>
      <c r="B27" s="388"/>
      <c r="C27" s="387"/>
    </row>
    <row r="28" spans="1:4" ht="15">
      <c r="A28" s="21"/>
      <c r="B28" s="21"/>
      <c r="C28" s="21"/>
      <c r="D28" s="386"/>
    </row>
    <row r="29" spans="1:4" ht="15">
      <c r="A29" s="191" t="s">
        <v>107</v>
      </c>
      <c r="B29" s="21"/>
      <c r="C29" s="21"/>
      <c r="D29" s="386"/>
    </row>
    <row r="30" spans="1:4" ht="15">
      <c r="A30" s="21"/>
      <c r="B30" s="21"/>
      <c r="C30" s="21"/>
      <c r="D30" s="386"/>
    </row>
    <row r="31" spans="1:4" ht="15">
      <c r="A31" s="21"/>
      <c r="B31" s="21"/>
      <c r="C31" s="21"/>
      <c r="D31" s="385"/>
    </row>
    <row r="32" spans="1:4" ht="15">
      <c r="B32" s="191" t="s">
        <v>266</v>
      </c>
      <c r="C32" s="21"/>
      <c r="D32" s="385"/>
    </row>
    <row r="33" spans="2:4" ht="15">
      <c r="B33" s="21" t="s">
        <v>265</v>
      </c>
      <c r="C33" s="21"/>
      <c r="D33" s="385"/>
    </row>
    <row r="34" spans="2:4">
      <c r="B34" s="384" t="s">
        <v>139</v>
      </c>
      <c r="D34" s="383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235</v>
      </c>
    </row>
    <row r="2" spans="1:7" ht="15">
      <c r="A2" s="62">
        <v>40907</v>
      </c>
      <c r="C2" t="s">
        <v>200</v>
      </c>
      <c r="E2" t="s">
        <v>231</v>
      </c>
      <c r="G2" s="64" t="s">
        <v>236</v>
      </c>
    </row>
    <row r="3" spans="1:7" ht="15">
      <c r="A3" s="62">
        <v>40908</v>
      </c>
      <c r="C3" t="s">
        <v>201</v>
      </c>
      <c r="E3" t="s">
        <v>232</v>
      </c>
      <c r="G3" s="64" t="s">
        <v>237</v>
      </c>
    </row>
    <row r="4" spans="1:7" ht="15">
      <c r="A4" s="62">
        <v>40909</v>
      </c>
      <c r="C4" t="s">
        <v>202</v>
      </c>
      <c r="E4" t="s">
        <v>233</v>
      </c>
      <c r="G4" s="64" t="s">
        <v>238</v>
      </c>
    </row>
    <row r="5" spans="1:7">
      <c r="A5" s="62">
        <v>40910</v>
      </c>
      <c r="C5" t="s">
        <v>203</v>
      </c>
      <c r="E5" t="s">
        <v>234</v>
      </c>
    </row>
    <row r="6" spans="1:7">
      <c r="A6" s="62">
        <v>40911</v>
      </c>
      <c r="C6" t="s">
        <v>204</v>
      </c>
    </row>
    <row r="7" spans="1:7">
      <c r="A7" s="62">
        <v>40912</v>
      </c>
      <c r="C7" t="s">
        <v>205</v>
      </c>
    </row>
    <row r="8" spans="1:7">
      <c r="A8" s="62">
        <v>40913</v>
      </c>
      <c r="C8" t="s">
        <v>206</v>
      </c>
    </row>
    <row r="9" spans="1:7">
      <c r="A9" s="62">
        <v>40914</v>
      </c>
      <c r="C9" t="s">
        <v>207</v>
      </c>
    </row>
    <row r="10" spans="1:7">
      <c r="A10" s="62">
        <v>40915</v>
      </c>
      <c r="C10" t="s">
        <v>208</v>
      </c>
    </row>
    <row r="11" spans="1:7">
      <c r="A11" s="62">
        <v>40916</v>
      </c>
      <c r="C11" t="s">
        <v>209</v>
      </c>
    </row>
    <row r="12" spans="1:7">
      <c r="A12" s="62">
        <v>40917</v>
      </c>
      <c r="C12" t="s">
        <v>210</v>
      </c>
    </row>
    <row r="13" spans="1:7">
      <c r="A13" s="62">
        <v>40918</v>
      </c>
      <c r="C13" t="s">
        <v>211</v>
      </c>
    </row>
    <row r="14" spans="1:7">
      <c r="A14" s="62">
        <v>40919</v>
      </c>
      <c r="C14" t="s">
        <v>212</v>
      </c>
    </row>
    <row r="15" spans="1:7">
      <c r="A15" s="62">
        <v>40920</v>
      </c>
      <c r="C15" t="s">
        <v>213</v>
      </c>
    </row>
    <row r="16" spans="1:7">
      <c r="A16" s="62">
        <v>40921</v>
      </c>
      <c r="C16" t="s">
        <v>214</v>
      </c>
    </row>
    <row r="17" spans="1:3">
      <c r="A17" s="62">
        <v>40922</v>
      </c>
      <c r="C17" t="s">
        <v>215</v>
      </c>
    </row>
    <row r="18" spans="1:3">
      <c r="A18" s="62">
        <v>40923</v>
      </c>
      <c r="C18" t="s">
        <v>216</v>
      </c>
    </row>
    <row r="19" spans="1:3">
      <c r="A19" s="62">
        <v>40924</v>
      </c>
      <c r="C19" t="s">
        <v>217</v>
      </c>
    </row>
    <row r="20" spans="1:3">
      <c r="A20" s="62">
        <v>40925</v>
      </c>
      <c r="C20" t="s">
        <v>218</v>
      </c>
    </row>
    <row r="21" spans="1:3">
      <c r="A21" s="62">
        <v>40926</v>
      </c>
    </row>
    <row r="22" spans="1:3">
      <c r="A22" s="62">
        <v>40927</v>
      </c>
    </row>
    <row r="23" spans="1:3">
      <c r="A23" s="62">
        <v>40928</v>
      </c>
    </row>
    <row r="24" spans="1:3">
      <c r="A24" s="62">
        <v>40929</v>
      </c>
    </row>
    <row r="25" spans="1:3">
      <c r="A25" s="62">
        <v>40930</v>
      </c>
    </row>
    <row r="26" spans="1:3">
      <c r="A26" s="62">
        <v>40931</v>
      </c>
    </row>
    <row r="27" spans="1:3">
      <c r="A27" s="62">
        <v>40932</v>
      </c>
    </row>
    <row r="28" spans="1:3">
      <c r="A28" s="62">
        <v>40933</v>
      </c>
    </row>
    <row r="29" spans="1:3">
      <c r="A29" s="62">
        <v>40934</v>
      </c>
    </row>
    <row r="30" spans="1:3">
      <c r="A30" s="62">
        <v>40935</v>
      </c>
    </row>
    <row r="31" spans="1:3">
      <c r="A31" s="62">
        <v>40936</v>
      </c>
    </row>
    <row r="32" spans="1:3">
      <c r="A32" s="62">
        <v>40937</v>
      </c>
    </row>
    <row r="33" spans="1:1">
      <c r="A33" s="62">
        <v>40938</v>
      </c>
    </row>
    <row r="34" spans="1:1">
      <c r="A34" s="62">
        <v>40939</v>
      </c>
    </row>
    <row r="35" spans="1:1">
      <c r="A35" s="62">
        <v>40941</v>
      </c>
    </row>
    <row r="36" spans="1:1">
      <c r="A36" s="62">
        <v>40942</v>
      </c>
    </row>
    <row r="37" spans="1:1">
      <c r="A37" s="62">
        <v>40943</v>
      </c>
    </row>
    <row r="38" spans="1:1">
      <c r="A38" s="62">
        <v>40944</v>
      </c>
    </row>
    <row r="39" spans="1:1">
      <c r="A39" s="62">
        <v>40945</v>
      </c>
    </row>
    <row r="40" spans="1:1">
      <c r="A40" s="62">
        <v>40946</v>
      </c>
    </row>
    <row r="41" spans="1:1">
      <c r="A41" s="62">
        <v>40947</v>
      </c>
    </row>
    <row r="42" spans="1:1">
      <c r="A42" s="62">
        <v>40948</v>
      </c>
    </row>
    <row r="43" spans="1:1">
      <c r="A43" s="62">
        <v>40949</v>
      </c>
    </row>
    <row r="44" spans="1:1">
      <c r="A44" s="62">
        <v>40950</v>
      </c>
    </row>
    <row r="45" spans="1:1">
      <c r="A45" s="62">
        <v>40951</v>
      </c>
    </row>
    <row r="46" spans="1:1">
      <c r="A46" s="62">
        <v>40952</v>
      </c>
    </row>
    <row r="47" spans="1:1">
      <c r="A47" s="62">
        <v>40953</v>
      </c>
    </row>
    <row r="48" spans="1:1">
      <c r="A48" s="62">
        <v>40954</v>
      </c>
    </row>
    <row r="49" spans="1:1">
      <c r="A49" s="62">
        <v>40955</v>
      </c>
    </row>
    <row r="50" spans="1:1">
      <c r="A50" s="62">
        <v>40956</v>
      </c>
    </row>
    <row r="51" spans="1:1">
      <c r="A51" s="62">
        <v>40957</v>
      </c>
    </row>
    <row r="52" spans="1:1">
      <c r="A52" s="62">
        <v>40958</v>
      </c>
    </row>
    <row r="53" spans="1:1">
      <c r="A53" s="62">
        <v>40959</v>
      </c>
    </row>
    <row r="54" spans="1:1">
      <c r="A54" s="62">
        <v>40960</v>
      </c>
    </row>
    <row r="55" spans="1:1">
      <c r="A55" s="62">
        <v>40961</v>
      </c>
    </row>
    <row r="56" spans="1:1">
      <c r="A56" s="62">
        <v>40962</v>
      </c>
    </row>
    <row r="57" spans="1:1">
      <c r="A57" s="62">
        <v>40963</v>
      </c>
    </row>
    <row r="58" spans="1:1">
      <c r="A58" s="62">
        <v>40964</v>
      </c>
    </row>
    <row r="59" spans="1:1">
      <c r="A59" s="62">
        <v>40965</v>
      </c>
    </row>
    <row r="60" spans="1:1">
      <c r="A60" s="62">
        <v>40966</v>
      </c>
    </row>
    <row r="61" spans="1:1">
      <c r="A61" s="62">
        <v>40967</v>
      </c>
    </row>
    <row r="62" spans="1:1">
      <c r="A62" s="62">
        <v>40968</v>
      </c>
    </row>
    <row r="63" spans="1:1">
      <c r="A63" s="62">
        <v>40969</v>
      </c>
    </row>
    <row r="64" spans="1:1">
      <c r="A64" s="62">
        <v>40970</v>
      </c>
    </row>
    <row r="65" spans="1:1">
      <c r="A65" s="62">
        <v>40971</v>
      </c>
    </row>
    <row r="66" spans="1:1">
      <c r="A66" s="62">
        <v>40972</v>
      </c>
    </row>
    <row r="67" spans="1:1">
      <c r="A67" s="62">
        <v>40973</v>
      </c>
    </row>
    <row r="68" spans="1:1">
      <c r="A68" s="62">
        <v>40974</v>
      </c>
    </row>
    <row r="69" spans="1:1">
      <c r="A69" s="62">
        <v>40975</v>
      </c>
    </row>
    <row r="70" spans="1:1">
      <c r="A70" s="62">
        <v>40976</v>
      </c>
    </row>
    <row r="71" spans="1:1">
      <c r="A71" s="62">
        <v>40977</v>
      </c>
    </row>
    <row r="72" spans="1:1">
      <c r="A72" s="62">
        <v>40978</v>
      </c>
    </row>
    <row r="73" spans="1:1">
      <c r="A73" s="62">
        <v>40979</v>
      </c>
    </row>
    <row r="74" spans="1:1">
      <c r="A74" s="62">
        <v>40980</v>
      </c>
    </row>
    <row r="75" spans="1:1">
      <c r="A75" s="62">
        <v>40981</v>
      </c>
    </row>
    <row r="76" spans="1:1">
      <c r="A76" s="62">
        <v>40982</v>
      </c>
    </row>
    <row r="77" spans="1:1">
      <c r="A77" s="62">
        <v>40983</v>
      </c>
    </row>
    <row r="78" spans="1:1">
      <c r="A78" s="62">
        <v>40984</v>
      </c>
    </row>
    <row r="79" spans="1:1">
      <c r="A79" s="62">
        <v>40985</v>
      </c>
    </row>
    <row r="80" spans="1:1">
      <c r="A80" s="62">
        <v>40986</v>
      </c>
    </row>
    <row r="81" spans="1:1">
      <c r="A81" s="62">
        <v>40987</v>
      </c>
    </row>
    <row r="82" spans="1:1">
      <c r="A82" s="62">
        <v>40988</v>
      </c>
    </row>
    <row r="83" spans="1:1">
      <c r="A83" s="62">
        <v>40989</v>
      </c>
    </row>
    <row r="84" spans="1:1">
      <c r="A84" s="62">
        <v>40990</v>
      </c>
    </row>
    <row r="85" spans="1:1">
      <c r="A85" s="62">
        <v>40991</v>
      </c>
    </row>
    <row r="86" spans="1:1">
      <c r="A86" s="62">
        <v>40992</v>
      </c>
    </row>
    <row r="87" spans="1:1">
      <c r="A87" s="62">
        <v>40993</v>
      </c>
    </row>
    <row r="88" spans="1:1">
      <c r="A88" s="62">
        <v>40994</v>
      </c>
    </row>
    <row r="89" spans="1:1">
      <c r="A89" s="62">
        <v>40995</v>
      </c>
    </row>
    <row r="90" spans="1:1">
      <c r="A90" s="62">
        <v>40996</v>
      </c>
    </row>
    <row r="91" spans="1:1">
      <c r="A91" s="62">
        <v>40997</v>
      </c>
    </row>
    <row r="92" spans="1:1">
      <c r="A92" s="62">
        <v>40998</v>
      </c>
    </row>
    <row r="93" spans="1:1">
      <c r="A93" s="62">
        <v>40999</v>
      </c>
    </row>
    <row r="94" spans="1:1">
      <c r="A94" s="62">
        <v>41000</v>
      </c>
    </row>
    <row r="95" spans="1:1">
      <c r="A95" s="62">
        <v>41001</v>
      </c>
    </row>
    <row r="96" spans="1:1">
      <c r="A96" s="62">
        <v>41002</v>
      </c>
    </row>
    <row r="97" spans="1:1">
      <c r="A97" s="62">
        <v>41003</v>
      </c>
    </row>
    <row r="98" spans="1:1">
      <c r="A98" s="62">
        <v>41004</v>
      </c>
    </row>
    <row r="99" spans="1:1">
      <c r="A99" s="62">
        <v>41005</v>
      </c>
    </row>
    <row r="100" spans="1:1">
      <c r="A100" s="62">
        <v>41006</v>
      </c>
    </row>
    <row r="101" spans="1:1">
      <c r="A101" s="62">
        <v>41007</v>
      </c>
    </row>
    <row r="102" spans="1:1">
      <c r="A102" s="62">
        <v>41008</v>
      </c>
    </row>
    <row r="103" spans="1:1">
      <c r="A103" s="62">
        <v>41009</v>
      </c>
    </row>
    <row r="104" spans="1:1">
      <c r="A104" s="62">
        <v>41010</v>
      </c>
    </row>
    <row r="105" spans="1:1">
      <c r="A105" s="62">
        <v>41011</v>
      </c>
    </row>
    <row r="106" spans="1:1">
      <c r="A106" s="62">
        <v>41012</v>
      </c>
    </row>
    <row r="107" spans="1:1">
      <c r="A107" s="62">
        <v>41013</v>
      </c>
    </row>
    <row r="108" spans="1:1">
      <c r="A108" s="62">
        <v>41014</v>
      </c>
    </row>
    <row r="109" spans="1:1">
      <c r="A109" s="62">
        <v>41015</v>
      </c>
    </row>
    <row r="110" spans="1:1">
      <c r="A110" s="62">
        <v>41016</v>
      </c>
    </row>
    <row r="111" spans="1:1">
      <c r="A111" s="62">
        <v>41017</v>
      </c>
    </row>
    <row r="112" spans="1:1">
      <c r="A112" s="62">
        <v>41018</v>
      </c>
    </row>
    <row r="113" spans="1:1">
      <c r="A113" s="62">
        <v>41019</v>
      </c>
    </row>
    <row r="114" spans="1:1">
      <c r="A114" s="62">
        <v>41020</v>
      </c>
    </row>
    <row r="115" spans="1:1">
      <c r="A115" s="62">
        <v>41021</v>
      </c>
    </row>
    <row r="116" spans="1:1">
      <c r="A116" s="62">
        <v>41022</v>
      </c>
    </row>
    <row r="117" spans="1:1">
      <c r="A117" s="62">
        <v>41023</v>
      </c>
    </row>
    <row r="118" spans="1:1">
      <c r="A118" s="62">
        <v>41024</v>
      </c>
    </row>
    <row r="119" spans="1:1">
      <c r="A119" s="62">
        <v>41025</v>
      </c>
    </row>
    <row r="120" spans="1:1">
      <c r="A120" s="62">
        <v>41026</v>
      </c>
    </row>
    <row r="121" spans="1:1">
      <c r="A121" s="62">
        <v>41027</v>
      </c>
    </row>
    <row r="122" spans="1:1">
      <c r="A122" s="62">
        <v>41028</v>
      </c>
    </row>
    <row r="123" spans="1:1">
      <c r="A123" s="62">
        <v>41029</v>
      </c>
    </row>
    <row r="124" spans="1:1">
      <c r="A124" s="62">
        <v>41030</v>
      </c>
    </row>
    <row r="125" spans="1:1">
      <c r="A125" s="62">
        <v>41031</v>
      </c>
    </row>
    <row r="126" spans="1:1">
      <c r="A126" s="62">
        <v>41032</v>
      </c>
    </row>
    <row r="127" spans="1:1">
      <c r="A127" s="62">
        <v>41033</v>
      </c>
    </row>
    <row r="128" spans="1:1">
      <c r="A128" s="62">
        <v>41034</v>
      </c>
    </row>
    <row r="129" spans="1:1">
      <c r="A129" s="62">
        <v>41035</v>
      </c>
    </row>
    <row r="130" spans="1:1">
      <c r="A130" s="62">
        <v>41036</v>
      </c>
    </row>
    <row r="131" spans="1:1">
      <c r="A131" s="62">
        <v>41037</v>
      </c>
    </row>
    <row r="132" spans="1:1">
      <c r="A132" s="62">
        <v>41038</v>
      </c>
    </row>
    <row r="133" spans="1:1">
      <c r="A133" s="62">
        <v>41039</v>
      </c>
    </row>
    <row r="134" spans="1:1">
      <c r="A134" s="62">
        <v>41040</v>
      </c>
    </row>
    <row r="135" spans="1:1">
      <c r="A135" s="62">
        <v>41041</v>
      </c>
    </row>
    <row r="136" spans="1:1">
      <c r="A136" s="62">
        <v>41042</v>
      </c>
    </row>
    <row r="137" spans="1:1">
      <c r="A137" s="62">
        <v>41043</v>
      </c>
    </row>
    <row r="138" spans="1:1">
      <c r="A138" s="62">
        <v>41044</v>
      </c>
    </row>
    <row r="139" spans="1:1">
      <c r="A139" s="62">
        <v>41045</v>
      </c>
    </row>
    <row r="140" spans="1:1">
      <c r="A140" s="62">
        <v>41046</v>
      </c>
    </row>
    <row r="141" spans="1:1">
      <c r="A141" s="62">
        <v>41047</v>
      </c>
    </row>
    <row r="142" spans="1:1">
      <c r="A142" s="62">
        <v>41048</v>
      </c>
    </row>
    <row r="143" spans="1:1">
      <c r="A143" s="62">
        <v>41049</v>
      </c>
    </row>
    <row r="144" spans="1:1">
      <c r="A144" s="62">
        <v>41050</v>
      </c>
    </row>
    <row r="145" spans="1:1">
      <c r="A145" s="62">
        <v>41051</v>
      </c>
    </row>
    <row r="146" spans="1:1">
      <c r="A146" s="62">
        <v>41052</v>
      </c>
    </row>
    <row r="147" spans="1:1">
      <c r="A147" s="62">
        <v>41053</v>
      </c>
    </row>
    <row r="148" spans="1:1">
      <c r="A148" s="62">
        <v>41054</v>
      </c>
    </row>
    <row r="149" spans="1:1">
      <c r="A149" s="62">
        <v>41055</v>
      </c>
    </row>
    <row r="150" spans="1:1">
      <c r="A150" s="62">
        <v>41056</v>
      </c>
    </row>
    <row r="151" spans="1:1">
      <c r="A151" s="62">
        <v>41057</v>
      </c>
    </row>
    <row r="152" spans="1:1">
      <c r="A152" s="62">
        <v>41058</v>
      </c>
    </row>
    <row r="153" spans="1:1">
      <c r="A153" s="62">
        <v>41059</v>
      </c>
    </row>
    <row r="154" spans="1:1">
      <c r="A154" s="62">
        <v>41060</v>
      </c>
    </row>
    <row r="155" spans="1:1">
      <c r="A155" s="62">
        <v>41061</v>
      </c>
    </row>
    <row r="156" spans="1:1">
      <c r="A156" s="62">
        <v>41062</v>
      </c>
    </row>
    <row r="157" spans="1:1">
      <c r="A157" s="62">
        <v>41063</v>
      </c>
    </row>
    <row r="158" spans="1:1">
      <c r="A158" s="62">
        <v>41064</v>
      </c>
    </row>
    <row r="159" spans="1:1">
      <c r="A159" s="62">
        <v>41065</v>
      </c>
    </row>
    <row r="160" spans="1:1">
      <c r="A160" s="62">
        <v>41066</v>
      </c>
    </row>
    <row r="161" spans="1:1">
      <c r="A161" s="62">
        <v>41067</v>
      </c>
    </row>
    <row r="162" spans="1:1">
      <c r="A162" s="62">
        <v>41068</v>
      </c>
    </row>
    <row r="163" spans="1:1">
      <c r="A163" s="62">
        <v>41069</v>
      </c>
    </row>
    <row r="164" spans="1:1">
      <c r="A164" s="62">
        <v>41070</v>
      </c>
    </row>
    <row r="165" spans="1:1">
      <c r="A165" s="62">
        <v>41071</v>
      </c>
    </row>
    <row r="166" spans="1:1">
      <c r="A166" s="62">
        <v>41072</v>
      </c>
    </row>
    <row r="167" spans="1:1">
      <c r="A167" s="62">
        <v>41073</v>
      </c>
    </row>
    <row r="168" spans="1:1">
      <c r="A168" s="62">
        <v>41074</v>
      </c>
    </row>
    <row r="169" spans="1:1">
      <c r="A169" s="62">
        <v>41075</v>
      </c>
    </row>
    <row r="170" spans="1:1">
      <c r="A170" s="62">
        <v>41076</v>
      </c>
    </row>
    <row r="171" spans="1:1">
      <c r="A171" s="62">
        <v>41077</v>
      </c>
    </row>
    <row r="172" spans="1:1">
      <c r="A172" s="62">
        <v>41078</v>
      </c>
    </row>
    <row r="173" spans="1:1">
      <c r="A173" s="62">
        <v>41079</v>
      </c>
    </row>
    <row r="174" spans="1:1">
      <c r="A174" s="62">
        <v>41080</v>
      </c>
    </row>
    <row r="175" spans="1:1">
      <c r="A175" s="62">
        <v>41081</v>
      </c>
    </row>
    <row r="176" spans="1:1">
      <c r="A176" s="62">
        <v>41082</v>
      </c>
    </row>
    <row r="177" spans="1:1">
      <c r="A177" s="62">
        <v>41083</v>
      </c>
    </row>
    <row r="178" spans="1:1">
      <c r="A178" s="62">
        <v>41084</v>
      </c>
    </row>
    <row r="179" spans="1:1">
      <c r="A179" s="62">
        <v>41085</v>
      </c>
    </row>
    <row r="180" spans="1:1">
      <c r="A180" s="62">
        <v>41086</v>
      </c>
    </row>
    <row r="181" spans="1:1">
      <c r="A181" s="62">
        <v>41087</v>
      </c>
    </row>
    <row r="182" spans="1:1">
      <c r="A182" s="62">
        <v>41088</v>
      </c>
    </row>
    <row r="183" spans="1:1">
      <c r="A183" s="62">
        <v>41089</v>
      </c>
    </row>
    <row r="184" spans="1:1">
      <c r="A184" s="62">
        <v>41090</v>
      </c>
    </row>
    <row r="185" spans="1:1">
      <c r="A185" s="62">
        <v>41091</v>
      </c>
    </row>
    <row r="186" spans="1:1">
      <c r="A186" s="62">
        <v>41092</v>
      </c>
    </row>
    <row r="187" spans="1:1">
      <c r="A187" s="62">
        <v>41093</v>
      </c>
    </row>
    <row r="188" spans="1:1">
      <c r="A188" s="62">
        <v>41094</v>
      </c>
    </row>
    <row r="189" spans="1:1">
      <c r="A189" s="62">
        <v>41095</v>
      </c>
    </row>
    <row r="190" spans="1:1">
      <c r="A190" s="62">
        <v>41096</v>
      </c>
    </row>
    <row r="191" spans="1:1">
      <c r="A191" s="62">
        <v>41097</v>
      </c>
    </row>
    <row r="192" spans="1:1">
      <c r="A192" s="62">
        <v>41098</v>
      </c>
    </row>
    <row r="193" spans="1:1">
      <c r="A193" s="62">
        <v>41099</v>
      </c>
    </row>
    <row r="194" spans="1:1">
      <c r="A194" s="62">
        <v>41100</v>
      </c>
    </row>
    <row r="195" spans="1:1">
      <c r="A195" s="62">
        <v>41101</v>
      </c>
    </row>
    <row r="196" spans="1:1">
      <c r="A196" s="62">
        <v>41102</v>
      </c>
    </row>
    <row r="197" spans="1:1">
      <c r="A197" s="62">
        <v>41103</v>
      </c>
    </row>
    <row r="198" spans="1:1">
      <c r="A198" s="62">
        <v>41104</v>
      </c>
    </row>
    <row r="199" spans="1:1">
      <c r="A199" s="62">
        <v>41105</v>
      </c>
    </row>
    <row r="200" spans="1:1">
      <c r="A200" s="62">
        <v>41106</v>
      </c>
    </row>
    <row r="201" spans="1:1">
      <c r="A201" s="62">
        <v>41107</v>
      </c>
    </row>
    <row r="202" spans="1:1">
      <c r="A202" s="62">
        <v>41108</v>
      </c>
    </row>
    <row r="203" spans="1:1">
      <c r="A203" s="62">
        <v>41109</v>
      </c>
    </row>
    <row r="204" spans="1:1">
      <c r="A204" s="62">
        <v>41110</v>
      </c>
    </row>
    <row r="205" spans="1:1">
      <c r="A205" s="62">
        <v>41111</v>
      </c>
    </row>
    <row r="206" spans="1:1">
      <c r="A206" s="62">
        <v>41112</v>
      </c>
    </row>
    <row r="207" spans="1:1">
      <c r="A207" s="62">
        <v>41113</v>
      </c>
    </row>
    <row r="208" spans="1:1">
      <c r="A208" s="62">
        <v>41114</v>
      </c>
    </row>
    <row r="209" spans="1:1">
      <c r="A209" s="62">
        <v>41115</v>
      </c>
    </row>
    <row r="210" spans="1:1">
      <c r="A210" s="62">
        <v>41116</v>
      </c>
    </row>
    <row r="211" spans="1:1">
      <c r="A211" s="62">
        <v>41117</v>
      </c>
    </row>
    <row r="212" spans="1:1">
      <c r="A212" s="62">
        <v>41118</v>
      </c>
    </row>
    <row r="213" spans="1:1">
      <c r="A213" s="62">
        <v>41119</v>
      </c>
    </row>
    <row r="214" spans="1:1">
      <c r="A214" s="62">
        <v>41120</v>
      </c>
    </row>
    <row r="215" spans="1:1">
      <c r="A215" s="62">
        <v>41121</v>
      </c>
    </row>
    <row r="216" spans="1:1">
      <c r="A216" s="62">
        <v>41122</v>
      </c>
    </row>
    <row r="217" spans="1:1">
      <c r="A217" s="62">
        <v>41123</v>
      </c>
    </row>
    <row r="218" spans="1:1">
      <c r="A218" s="62">
        <v>41124</v>
      </c>
    </row>
    <row r="219" spans="1:1">
      <c r="A219" s="62">
        <v>41125</v>
      </c>
    </row>
    <row r="220" spans="1:1">
      <c r="A220" s="62">
        <v>41126</v>
      </c>
    </row>
    <row r="221" spans="1:1">
      <c r="A221" s="62">
        <v>41127</v>
      </c>
    </row>
    <row r="222" spans="1:1">
      <c r="A222" s="62">
        <v>41128</v>
      </c>
    </row>
    <row r="223" spans="1:1">
      <c r="A223" s="62">
        <v>41129</v>
      </c>
    </row>
    <row r="224" spans="1:1">
      <c r="A224" s="62">
        <v>41130</v>
      </c>
    </row>
    <row r="225" spans="1:1">
      <c r="A225" s="62">
        <v>41131</v>
      </c>
    </row>
    <row r="226" spans="1:1">
      <c r="A226" s="62">
        <v>41132</v>
      </c>
    </row>
    <row r="227" spans="1:1">
      <c r="A227" s="62">
        <v>41133</v>
      </c>
    </row>
    <row r="228" spans="1:1">
      <c r="A228" s="62">
        <v>41134</v>
      </c>
    </row>
    <row r="229" spans="1:1">
      <c r="A229" s="62">
        <v>41135</v>
      </c>
    </row>
    <row r="230" spans="1:1">
      <c r="A230" s="62">
        <v>41136</v>
      </c>
    </row>
    <row r="231" spans="1:1">
      <c r="A231" s="62">
        <v>41137</v>
      </c>
    </row>
    <row r="232" spans="1:1">
      <c r="A232" s="62">
        <v>41138</v>
      </c>
    </row>
    <row r="233" spans="1:1">
      <c r="A233" s="62">
        <v>41139</v>
      </c>
    </row>
    <row r="234" spans="1:1">
      <c r="A234" s="62">
        <v>41140</v>
      </c>
    </row>
    <row r="235" spans="1:1">
      <c r="A235" s="62">
        <v>41141</v>
      </c>
    </row>
    <row r="236" spans="1:1">
      <c r="A236" s="62">
        <v>41142</v>
      </c>
    </row>
    <row r="237" spans="1:1">
      <c r="A237" s="62">
        <v>41143</v>
      </c>
    </row>
    <row r="238" spans="1:1">
      <c r="A238" s="62">
        <v>41144</v>
      </c>
    </row>
    <row r="239" spans="1:1">
      <c r="A239" s="62">
        <v>41145</v>
      </c>
    </row>
    <row r="240" spans="1:1">
      <c r="A240" s="62">
        <v>41146</v>
      </c>
    </row>
    <row r="241" spans="1:1">
      <c r="A241" s="62">
        <v>41147</v>
      </c>
    </row>
    <row r="242" spans="1:1">
      <c r="A242" s="62">
        <v>41148</v>
      </c>
    </row>
    <row r="243" spans="1:1">
      <c r="A243" s="62">
        <v>41149</v>
      </c>
    </row>
    <row r="244" spans="1:1">
      <c r="A244" s="62">
        <v>41150</v>
      </c>
    </row>
    <row r="245" spans="1:1">
      <c r="A245" s="62">
        <v>41151</v>
      </c>
    </row>
    <row r="246" spans="1:1">
      <c r="A246" s="62">
        <v>41152</v>
      </c>
    </row>
    <row r="247" spans="1:1">
      <c r="A247" s="62">
        <v>41153</v>
      </c>
    </row>
    <row r="248" spans="1:1">
      <c r="A248" s="62">
        <v>41154</v>
      </c>
    </row>
    <row r="249" spans="1:1">
      <c r="A249" s="62">
        <v>41155</v>
      </c>
    </row>
    <row r="250" spans="1:1">
      <c r="A250" s="62">
        <v>41156</v>
      </c>
    </row>
    <row r="251" spans="1:1">
      <c r="A251" s="62">
        <v>41157</v>
      </c>
    </row>
    <row r="252" spans="1:1">
      <c r="A252" s="62">
        <v>41158</v>
      </c>
    </row>
    <row r="253" spans="1:1">
      <c r="A253" s="62">
        <v>41159</v>
      </c>
    </row>
    <row r="254" spans="1:1">
      <c r="A254" s="62">
        <v>41160</v>
      </c>
    </row>
    <row r="255" spans="1:1">
      <c r="A255" s="62">
        <v>41161</v>
      </c>
    </row>
    <row r="256" spans="1:1">
      <c r="A256" s="62">
        <v>41162</v>
      </c>
    </row>
    <row r="257" spans="1:1">
      <c r="A257" s="62">
        <v>41163</v>
      </c>
    </row>
    <row r="258" spans="1:1">
      <c r="A258" s="62">
        <v>41164</v>
      </c>
    </row>
    <row r="259" spans="1:1">
      <c r="A259" s="62">
        <v>41165</v>
      </c>
    </row>
    <row r="260" spans="1:1">
      <c r="A260" s="62">
        <v>41166</v>
      </c>
    </row>
    <row r="261" spans="1:1">
      <c r="A261" s="62">
        <v>41167</v>
      </c>
    </row>
    <row r="262" spans="1:1">
      <c r="A262" s="62">
        <v>41168</v>
      </c>
    </row>
    <row r="263" spans="1:1">
      <c r="A263" s="62">
        <v>41169</v>
      </c>
    </row>
    <row r="264" spans="1:1">
      <c r="A264" s="62">
        <v>41170</v>
      </c>
    </row>
    <row r="265" spans="1:1">
      <c r="A265" s="62">
        <v>41171</v>
      </c>
    </row>
    <row r="266" spans="1:1">
      <c r="A266" s="62">
        <v>41172</v>
      </c>
    </row>
    <row r="267" spans="1:1">
      <c r="A267" s="62">
        <v>41173</v>
      </c>
    </row>
    <row r="268" spans="1:1">
      <c r="A268" s="62">
        <v>41174</v>
      </c>
    </row>
    <row r="269" spans="1:1">
      <c r="A269" s="62">
        <v>41175</v>
      </c>
    </row>
    <row r="270" spans="1:1">
      <c r="A270" s="62">
        <v>41176</v>
      </c>
    </row>
    <row r="271" spans="1:1">
      <c r="A271" s="62">
        <v>41177</v>
      </c>
    </row>
    <row r="272" spans="1:1">
      <c r="A272" s="62">
        <v>41178</v>
      </c>
    </row>
    <row r="273" spans="1:1">
      <c r="A273" s="62">
        <v>41179</v>
      </c>
    </row>
    <row r="274" spans="1:1">
      <c r="A274" s="62">
        <v>41180</v>
      </c>
    </row>
    <row r="275" spans="1:1">
      <c r="A275" s="62">
        <v>41181</v>
      </c>
    </row>
    <row r="276" spans="1:1">
      <c r="A276" s="62">
        <v>41182</v>
      </c>
    </row>
    <row r="277" spans="1:1">
      <c r="A277" s="62">
        <v>41183</v>
      </c>
    </row>
    <row r="278" spans="1:1">
      <c r="A278" s="62">
        <v>41184</v>
      </c>
    </row>
    <row r="279" spans="1:1">
      <c r="A279" s="62">
        <v>41185</v>
      </c>
    </row>
    <row r="280" spans="1:1">
      <c r="A280" s="62">
        <v>41186</v>
      </c>
    </row>
    <row r="281" spans="1:1">
      <c r="A281" s="62">
        <v>41187</v>
      </c>
    </row>
    <row r="282" spans="1:1">
      <c r="A282" s="62">
        <v>41188</v>
      </c>
    </row>
    <row r="283" spans="1:1">
      <c r="A283" s="62">
        <v>41189</v>
      </c>
    </row>
    <row r="284" spans="1:1">
      <c r="A284" s="62">
        <v>41190</v>
      </c>
    </row>
    <row r="285" spans="1:1">
      <c r="A285" s="62">
        <v>41191</v>
      </c>
    </row>
    <row r="286" spans="1:1">
      <c r="A286" s="62">
        <v>41192</v>
      </c>
    </row>
    <row r="287" spans="1:1">
      <c r="A287" s="62">
        <v>41193</v>
      </c>
    </row>
    <row r="288" spans="1:1">
      <c r="A288" s="62">
        <v>41194</v>
      </c>
    </row>
    <row r="289" spans="1:1">
      <c r="A289" s="62">
        <v>41195</v>
      </c>
    </row>
    <row r="290" spans="1:1">
      <c r="A290" s="62">
        <v>41196</v>
      </c>
    </row>
    <row r="291" spans="1:1">
      <c r="A291" s="62">
        <v>41197</v>
      </c>
    </row>
    <row r="292" spans="1:1">
      <c r="A292" s="62">
        <v>41198</v>
      </c>
    </row>
    <row r="293" spans="1:1">
      <c r="A293" s="62">
        <v>41199</v>
      </c>
    </row>
    <row r="294" spans="1:1">
      <c r="A294" s="62">
        <v>41200</v>
      </c>
    </row>
    <row r="295" spans="1:1">
      <c r="A295" s="62">
        <v>41201</v>
      </c>
    </row>
    <row r="296" spans="1:1">
      <c r="A296" s="62">
        <v>41202</v>
      </c>
    </row>
    <row r="297" spans="1:1">
      <c r="A297" s="62">
        <v>41203</v>
      </c>
    </row>
    <row r="298" spans="1:1">
      <c r="A298" s="62">
        <v>41204</v>
      </c>
    </row>
    <row r="299" spans="1:1">
      <c r="A299" s="62">
        <v>41205</v>
      </c>
    </row>
    <row r="300" spans="1:1">
      <c r="A300" s="62">
        <v>41206</v>
      </c>
    </row>
    <row r="301" spans="1:1">
      <c r="A301" s="62">
        <v>41207</v>
      </c>
    </row>
    <row r="302" spans="1:1">
      <c r="A302" s="62">
        <v>41208</v>
      </c>
    </row>
    <row r="303" spans="1:1">
      <c r="A303" s="62">
        <v>41209</v>
      </c>
    </row>
    <row r="304" spans="1:1">
      <c r="A304" s="62">
        <v>41210</v>
      </c>
    </row>
    <row r="305" spans="1:1">
      <c r="A305" s="62">
        <v>41211</v>
      </c>
    </row>
    <row r="306" spans="1:1">
      <c r="A306" s="62">
        <v>41212</v>
      </c>
    </row>
    <row r="307" spans="1:1">
      <c r="A307" s="62">
        <v>41213</v>
      </c>
    </row>
    <row r="308" spans="1:1">
      <c r="A308" s="62">
        <v>41214</v>
      </c>
    </row>
    <row r="309" spans="1:1">
      <c r="A309" s="62">
        <v>41215</v>
      </c>
    </row>
    <row r="310" spans="1:1">
      <c r="A310" s="62">
        <v>41216</v>
      </c>
    </row>
    <row r="311" spans="1:1">
      <c r="A311" s="62">
        <v>41217</v>
      </c>
    </row>
    <row r="312" spans="1:1">
      <c r="A312" s="62">
        <v>41218</v>
      </c>
    </row>
    <row r="313" spans="1:1">
      <c r="A313" s="62">
        <v>41219</v>
      </c>
    </row>
    <row r="314" spans="1:1">
      <c r="A314" s="62">
        <v>41220</v>
      </c>
    </row>
    <row r="315" spans="1:1">
      <c r="A315" s="62">
        <v>41221</v>
      </c>
    </row>
    <row r="316" spans="1:1">
      <c r="A316" s="62">
        <v>41222</v>
      </c>
    </row>
    <row r="317" spans="1:1">
      <c r="A317" s="62">
        <v>41223</v>
      </c>
    </row>
    <row r="318" spans="1:1">
      <c r="A318" s="62">
        <v>41224</v>
      </c>
    </row>
    <row r="319" spans="1:1">
      <c r="A319" s="62">
        <v>41225</v>
      </c>
    </row>
    <row r="320" spans="1:1">
      <c r="A320" s="62">
        <v>41226</v>
      </c>
    </row>
    <row r="321" spans="1:1">
      <c r="A321" s="62">
        <v>41227</v>
      </c>
    </row>
    <row r="322" spans="1:1">
      <c r="A322" s="62">
        <v>41228</v>
      </c>
    </row>
    <row r="323" spans="1:1">
      <c r="A323" s="62">
        <v>41229</v>
      </c>
    </row>
    <row r="324" spans="1:1">
      <c r="A324" s="62">
        <v>41230</v>
      </c>
    </row>
    <row r="325" spans="1:1">
      <c r="A325" s="62">
        <v>41231</v>
      </c>
    </row>
    <row r="326" spans="1:1">
      <c r="A326" s="62">
        <v>41232</v>
      </c>
    </row>
    <row r="327" spans="1:1">
      <c r="A327" s="62">
        <v>41233</v>
      </c>
    </row>
    <row r="328" spans="1:1">
      <c r="A328" s="62">
        <v>41234</v>
      </c>
    </row>
    <row r="329" spans="1:1">
      <c r="A329" s="62">
        <v>41235</v>
      </c>
    </row>
    <row r="330" spans="1:1">
      <c r="A330" s="62">
        <v>41236</v>
      </c>
    </row>
    <row r="331" spans="1:1">
      <c r="A331" s="62">
        <v>41237</v>
      </c>
    </row>
    <row r="332" spans="1:1">
      <c r="A332" s="62">
        <v>41238</v>
      </c>
    </row>
    <row r="333" spans="1:1">
      <c r="A333" s="62">
        <v>41239</v>
      </c>
    </row>
    <row r="334" spans="1:1">
      <c r="A334" s="62">
        <v>41240</v>
      </c>
    </row>
    <row r="335" spans="1:1">
      <c r="A335" s="62">
        <v>41241</v>
      </c>
    </row>
    <row r="336" spans="1:1">
      <c r="A336" s="62">
        <v>41242</v>
      </c>
    </row>
    <row r="337" spans="1:1">
      <c r="A337" s="62">
        <v>41243</v>
      </c>
    </row>
    <row r="338" spans="1:1">
      <c r="A338" s="62">
        <v>41244</v>
      </c>
    </row>
    <row r="339" spans="1:1">
      <c r="A339" s="62">
        <v>41245</v>
      </c>
    </row>
    <row r="340" spans="1:1">
      <c r="A340" s="62">
        <v>41246</v>
      </c>
    </row>
    <row r="341" spans="1:1">
      <c r="A341" s="62">
        <v>41247</v>
      </c>
    </row>
    <row r="342" spans="1:1">
      <c r="A342" s="62">
        <v>41248</v>
      </c>
    </row>
    <row r="343" spans="1:1">
      <c r="A343" s="62">
        <v>41249</v>
      </c>
    </row>
    <row r="344" spans="1:1">
      <c r="A344" s="62">
        <v>41250</v>
      </c>
    </row>
    <row r="345" spans="1:1">
      <c r="A345" s="62">
        <v>41251</v>
      </c>
    </row>
    <row r="346" spans="1:1">
      <c r="A346" s="62">
        <v>41252</v>
      </c>
    </row>
    <row r="347" spans="1:1">
      <c r="A347" s="62">
        <v>41253</v>
      </c>
    </row>
    <row r="348" spans="1:1">
      <c r="A348" s="62">
        <v>41254</v>
      </c>
    </row>
    <row r="349" spans="1:1">
      <c r="A349" s="62">
        <v>41255</v>
      </c>
    </row>
    <row r="350" spans="1:1">
      <c r="A350" s="62">
        <v>41256</v>
      </c>
    </row>
    <row r="351" spans="1:1">
      <c r="A351" s="62">
        <v>41257</v>
      </c>
    </row>
    <row r="352" spans="1:1">
      <c r="A352" s="62">
        <v>41258</v>
      </c>
    </row>
    <row r="353" spans="1:1">
      <c r="A353" s="62">
        <v>41259</v>
      </c>
    </row>
    <row r="354" spans="1:1">
      <c r="A354" s="62">
        <v>41260</v>
      </c>
    </row>
    <row r="355" spans="1:1">
      <c r="A355" s="62">
        <v>41261</v>
      </c>
    </row>
    <row r="356" spans="1:1">
      <c r="A356" s="62">
        <v>41262</v>
      </c>
    </row>
    <row r="357" spans="1:1">
      <c r="A357" s="62">
        <v>41263</v>
      </c>
    </row>
    <row r="358" spans="1:1">
      <c r="A358" s="62">
        <v>41264</v>
      </c>
    </row>
    <row r="359" spans="1:1">
      <c r="A359" s="62">
        <v>41265</v>
      </c>
    </row>
    <row r="360" spans="1:1">
      <c r="A360" s="62">
        <v>41266</v>
      </c>
    </row>
    <row r="361" spans="1:1">
      <c r="A361" s="62">
        <v>41267</v>
      </c>
    </row>
    <row r="362" spans="1:1">
      <c r="A362" s="62">
        <v>41268</v>
      </c>
    </row>
    <row r="363" spans="1:1">
      <c r="A363" s="62">
        <v>41269</v>
      </c>
    </row>
    <row r="364" spans="1:1">
      <c r="A364" s="62">
        <v>41270</v>
      </c>
    </row>
    <row r="365" spans="1:1">
      <c r="A365" s="62">
        <v>41271</v>
      </c>
    </row>
    <row r="366" spans="1:1">
      <c r="A366" s="62">
        <v>41272</v>
      </c>
    </row>
    <row r="367" spans="1:1">
      <c r="A367" s="62">
        <v>41273</v>
      </c>
    </row>
    <row r="368" spans="1:1">
      <c r="A368" s="62">
        <v>41274</v>
      </c>
    </row>
    <row r="369" spans="1:1">
      <c r="A369" s="62">
        <v>41275</v>
      </c>
    </row>
    <row r="370" spans="1:1">
      <c r="A370" s="62">
        <v>41276</v>
      </c>
    </row>
    <row r="371" spans="1:1">
      <c r="A371" s="62">
        <v>41277</v>
      </c>
    </row>
    <row r="372" spans="1:1">
      <c r="A372" s="62">
        <v>41278</v>
      </c>
    </row>
    <row r="373" spans="1:1">
      <c r="A373" s="62">
        <v>41279</v>
      </c>
    </row>
    <row r="374" spans="1:1">
      <c r="A374" s="62">
        <v>41280</v>
      </c>
    </row>
    <row r="375" spans="1:1">
      <c r="A375" s="62">
        <v>41281</v>
      </c>
    </row>
    <row r="376" spans="1:1">
      <c r="A376" s="62">
        <v>41282</v>
      </c>
    </row>
    <row r="377" spans="1:1">
      <c r="A377" s="62">
        <v>41283</v>
      </c>
    </row>
    <row r="378" spans="1:1">
      <c r="A378" s="62">
        <v>41284</v>
      </c>
    </row>
    <row r="379" spans="1:1">
      <c r="A379" s="62">
        <v>41285</v>
      </c>
    </row>
    <row r="380" spans="1:1">
      <c r="A380" s="62">
        <v>41286</v>
      </c>
    </row>
    <row r="381" spans="1:1">
      <c r="A381" s="62">
        <v>41287</v>
      </c>
    </row>
    <row r="382" spans="1:1">
      <c r="A382" s="62">
        <v>41288</v>
      </c>
    </row>
    <row r="383" spans="1:1">
      <c r="A383" s="62">
        <v>41289</v>
      </c>
    </row>
    <row r="384" spans="1:1">
      <c r="A384" s="62">
        <v>41290</v>
      </c>
    </row>
    <row r="385" spans="1:1">
      <c r="A385" s="62">
        <v>41291</v>
      </c>
    </row>
    <row r="386" spans="1:1">
      <c r="A386" s="62">
        <v>41292</v>
      </c>
    </row>
    <row r="387" spans="1:1">
      <c r="A387" s="62">
        <v>41293</v>
      </c>
    </row>
    <row r="388" spans="1:1">
      <c r="A388" s="62">
        <v>41294</v>
      </c>
    </row>
    <row r="389" spans="1:1">
      <c r="A389" s="62">
        <v>41295</v>
      </c>
    </row>
    <row r="390" spans="1:1">
      <c r="A390" s="62">
        <v>41296</v>
      </c>
    </row>
    <row r="391" spans="1:1">
      <c r="A391" s="62">
        <v>41297</v>
      </c>
    </row>
    <row r="392" spans="1:1">
      <c r="A392" s="62">
        <v>41298</v>
      </c>
    </row>
    <row r="393" spans="1:1">
      <c r="A393" s="62">
        <v>41299</v>
      </c>
    </row>
    <row r="394" spans="1:1">
      <c r="A394" s="62">
        <v>41300</v>
      </c>
    </row>
    <row r="395" spans="1:1">
      <c r="A395" s="62">
        <v>41301</v>
      </c>
    </row>
    <row r="396" spans="1:1">
      <c r="A396" s="62">
        <v>41302</v>
      </c>
    </row>
    <row r="397" spans="1:1">
      <c r="A397" s="62">
        <v>41303</v>
      </c>
    </row>
    <row r="398" spans="1:1">
      <c r="A398" s="62">
        <v>41304</v>
      </c>
    </row>
    <row r="399" spans="1:1">
      <c r="A399" s="62">
        <v>41305</v>
      </c>
    </row>
    <row r="400" spans="1:1">
      <c r="A400" s="62">
        <v>41306</v>
      </c>
    </row>
    <row r="401" spans="1:1">
      <c r="A401" s="62">
        <v>41307</v>
      </c>
    </row>
    <row r="402" spans="1:1">
      <c r="A402" s="62">
        <v>41308</v>
      </c>
    </row>
    <row r="403" spans="1:1">
      <c r="A403" s="62">
        <v>41309</v>
      </c>
    </row>
    <row r="404" spans="1:1">
      <c r="A404" s="62">
        <v>41310</v>
      </c>
    </row>
    <row r="405" spans="1:1">
      <c r="A405" s="62">
        <v>41311</v>
      </c>
    </row>
    <row r="406" spans="1:1">
      <c r="A406" s="62">
        <v>41312</v>
      </c>
    </row>
    <row r="407" spans="1:1">
      <c r="A407" s="62">
        <v>41313</v>
      </c>
    </row>
    <row r="408" spans="1:1">
      <c r="A408" s="62">
        <v>41314</v>
      </c>
    </row>
    <row r="409" spans="1:1">
      <c r="A409" s="62">
        <v>41315</v>
      </c>
    </row>
    <row r="410" spans="1:1">
      <c r="A410" s="62">
        <v>41316</v>
      </c>
    </row>
    <row r="411" spans="1:1">
      <c r="A411" s="62">
        <v>41317</v>
      </c>
    </row>
    <row r="412" spans="1:1">
      <c r="A412" s="62">
        <v>41318</v>
      </c>
    </row>
    <row r="413" spans="1:1">
      <c r="A413" s="62">
        <v>41319</v>
      </c>
    </row>
    <row r="414" spans="1:1">
      <c r="A414" s="62">
        <v>41320</v>
      </c>
    </row>
    <row r="415" spans="1:1">
      <c r="A415" s="62">
        <v>41321</v>
      </c>
    </row>
    <row r="416" spans="1:1">
      <c r="A416" s="62">
        <v>41322</v>
      </c>
    </row>
    <row r="417" spans="1:1">
      <c r="A417" s="62">
        <v>41323</v>
      </c>
    </row>
    <row r="418" spans="1:1">
      <c r="A418" s="62">
        <v>41324</v>
      </c>
    </row>
    <row r="419" spans="1:1">
      <c r="A419" s="62">
        <v>41325</v>
      </c>
    </row>
    <row r="420" spans="1:1">
      <c r="A420" s="62">
        <v>41326</v>
      </c>
    </row>
    <row r="421" spans="1:1">
      <c r="A421" s="62">
        <v>41327</v>
      </c>
    </row>
    <row r="422" spans="1:1">
      <c r="A422" s="62">
        <v>41328</v>
      </c>
    </row>
    <row r="423" spans="1:1">
      <c r="A423" s="62">
        <v>41329</v>
      </c>
    </row>
    <row r="424" spans="1:1">
      <c r="A424" s="62">
        <v>41330</v>
      </c>
    </row>
    <row r="425" spans="1:1">
      <c r="A425" s="62">
        <v>41331</v>
      </c>
    </row>
    <row r="426" spans="1:1">
      <c r="A426" s="62">
        <v>41332</v>
      </c>
    </row>
    <row r="427" spans="1:1">
      <c r="A427" s="62">
        <v>41333</v>
      </c>
    </row>
    <row r="428" spans="1:1">
      <c r="A428" s="62">
        <v>41334</v>
      </c>
    </row>
    <row r="429" spans="1:1">
      <c r="A429" s="62">
        <v>41335</v>
      </c>
    </row>
    <row r="430" spans="1:1">
      <c r="A430" s="62">
        <v>41336</v>
      </c>
    </row>
    <row r="431" spans="1:1">
      <c r="A431" s="62">
        <v>41337</v>
      </c>
    </row>
    <row r="432" spans="1:1">
      <c r="A432" s="62">
        <v>41338</v>
      </c>
    </row>
    <row r="433" spans="1:1">
      <c r="A433" s="62">
        <v>41339</v>
      </c>
    </row>
    <row r="434" spans="1:1">
      <c r="A434" s="62">
        <v>41340</v>
      </c>
    </row>
    <row r="435" spans="1:1">
      <c r="A435" s="62">
        <v>41341</v>
      </c>
    </row>
    <row r="436" spans="1:1">
      <c r="A436" s="62">
        <v>41342</v>
      </c>
    </row>
    <row r="437" spans="1:1">
      <c r="A437" s="62">
        <v>41343</v>
      </c>
    </row>
    <row r="438" spans="1:1">
      <c r="A438" s="62">
        <v>41344</v>
      </c>
    </row>
    <row r="439" spans="1:1">
      <c r="A439" s="62">
        <v>41345</v>
      </c>
    </row>
    <row r="440" spans="1:1">
      <c r="A440" s="62">
        <v>41346</v>
      </c>
    </row>
    <row r="441" spans="1:1">
      <c r="A441" s="62">
        <v>41347</v>
      </c>
    </row>
    <row r="442" spans="1:1">
      <c r="A442" s="62">
        <v>41348</v>
      </c>
    </row>
    <row r="443" spans="1:1">
      <c r="A443" s="62">
        <v>41349</v>
      </c>
    </row>
    <row r="444" spans="1:1">
      <c r="A444" s="62">
        <v>41350</v>
      </c>
    </row>
    <row r="445" spans="1:1">
      <c r="A445" s="62">
        <v>41351</v>
      </c>
    </row>
    <row r="446" spans="1:1">
      <c r="A446" s="62">
        <v>41352</v>
      </c>
    </row>
    <row r="447" spans="1:1">
      <c r="A447" s="62">
        <v>41353</v>
      </c>
    </row>
    <row r="448" spans="1:1">
      <c r="A448" s="62">
        <v>41354</v>
      </c>
    </row>
    <row r="449" spans="1:1">
      <c r="A449" s="62">
        <v>41355</v>
      </c>
    </row>
    <row r="450" spans="1:1">
      <c r="A450" s="62">
        <v>41356</v>
      </c>
    </row>
    <row r="451" spans="1:1">
      <c r="A451" s="62">
        <v>41357</v>
      </c>
    </row>
    <row r="452" spans="1:1">
      <c r="A452" s="62">
        <v>41358</v>
      </c>
    </row>
    <row r="453" spans="1:1">
      <c r="A453" s="62">
        <v>41359</v>
      </c>
    </row>
    <row r="454" spans="1:1">
      <c r="A454" s="62">
        <v>41360</v>
      </c>
    </row>
    <row r="455" spans="1:1">
      <c r="A455" s="62">
        <v>41361</v>
      </c>
    </row>
    <row r="456" spans="1:1">
      <c r="A456" s="62">
        <v>41362</v>
      </c>
    </row>
    <row r="457" spans="1:1">
      <c r="A457" s="62">
        <v>41363</v>
      </c>
    </row>
    <row r="458" spans="1:1">
      <c r="A458" s="62">
        <v>41364</v>
      </c>
    </row>
    <row r="459" spans="1:1">
      <c r="A459" s="62">
        <v>41365</v>
      </c>
    </row>
    <row r="460" spans="1:1">
      <c r="A460" s="62">
        <v>41366</v>
      </c>
    </row>
    <row r="461" spans="1:1">
      <c r="A461" s="62">
        <v>41367</v>
      </c>
    </row>
    <row r="462" spans="1:1">
      <c r="A462" s="62">
        <v>41368</v>
      </c>
    </row>
    <row r="463" spans="1:1">
      <c r="A463" s="62">
        <v>41369</v>
      </c>
    </row>
    <row r="464" spans="1:1">
      <c r="A464" s="62">
        <v>41370</v>
      </c>
    </row>
    <row r="465" spans="1:1">
      <c r="A465" s="62">
        <v>41371</v>
      </c>
    </row>
    <row r="466" spans="1:1">
      <c r="A466" s="62">
        <v>41372</v>
      </c>
    </row>
    <row r="467" spans="1:1">
      <c r="A467" s="62">
        <v>41373</v>
      </c>
    </row>
    <row r="468" spans="1:1">
      <c r="A468" s="62">
        <v>41374</v>
      </c>
    </row>
    <row r="469" spans="1:1">
      <c r="A469" s="62">
        <v>41375</v>
      </c>
    </row>
    <row r="470" spans="1:1">
      <c r="A470" s="62">
        <v>41376</v>
      </c>
    </row>
    <row r="471" spans="1:1">
      <c r="A471" s="62">
        <v>41377</v>
      </c>
    </row>
    <row r="472" spans="1:1">
      <c r="A472" s="62">
        <v>41378</v>
      </c>
    </row>
    <row r="473" spans="1:1">
      <c r="A473" s="62">
        <v>41379</v>
      </c>
    </row>
    <row r="474" spans="1:1">
      <c r="A474" s="62">
        <v>41380</v>
      </c>
    </row>
    <row r="475" spans="1:1">
      <c r="A475" s="62">
        <v>41381</v>
      </c>
    </row>
    <row r="476" spans="1:1">
      <c r="A476" s="62">
        <v>41382</v>
      </c>
    </row>
    <row r="477" spans="1:1">
      <c r="A477" s="62">
        <v>41383</v>
      </c>
    </row>
    <row r="478" spans="1:1">
      <c r="A478" s="62">
        <v>41384</v>
      </c>
    </row>
    <row r="479" spans="1:1">
      <c r="A479" s="62">
        <v>41385</v>
      </c>
    </row>
    <row r="480" spans="1:1">
      <c r="A480" s="62">
        <v>41386</v>
      </c>
    </row>
    <row r="481" spans="1:1">
      <c r="A481" s="62">
        <v>41387</v>
      </c>
    </row>
    <row r="482" spans="1:1">
      <c r="A482" s="62">
        <v>41388</v>
      </c>
    </row>
    <row r="483" spans="1:1">
      <c r="A483" s="62">
        <v>41389</v>
      </c>
    </row>
    <row r="484" spans="1:1">
      <c r="A484" s="62">
        <v>41390</v>
      </c>
    </row>
    <row r="485" spans="1:1">
      <c r="A485" s="62">
        <v>41391</v>
      </c>
    </row>
    <row r="486" spans="1:1">
      <c r="A486" s="62">
        <v>41392</v>
      </c>
    </row>
    <row r="487" spans="1:1">
      <c r="A487" s="62">
        <v>41393</v>
      </c>
    </row>
    <row r="488" spans="1:1">
      <c r="A488" s="62">
        <v>41394</v>
      </c>
    </row>
    <row r="489" spans="1:1">
      <c r="A489" s="62">
        <v>41395</v>
      </c>
    </row>
    <row r="490" spans="1:1">
      <c r="A490" s="62">
        <v>41396</v>
      </c>
    </row>
    <row r="491" spans="1:1">
      <c r="A491" s="62">
        <v>41397</v>
      </c>
    </row>
    <row r="492" spans="1:1">
      <c r="A492" s="62">
        <v>41398</v>
      </c>
    </row>
    <row r="493" spans="1:1">
      <c r="A493" s="62">
        <v>41399</v>
      </c>
    </row>
    <row r="494" spans="1:1">
      <c r="A494" s="62">
        <v>41400</v>
      </c>
    </row>
    <row r="495" spans="1:1">
      <c r="A495" s="62">
        <v>41401</v>
      </c>
    </row>
    <row r="496" spans="1:1">
      <c r="A496" s="62">
        <v>41402</v>
      </c>
    </row>
    <row r="497" spans="1:1">
      <c r="A497" s="62">
        <v>41403</v>
      </c>
    </row>
    <row r="498" spans="1:1">
      <c r="A498" s="62">
        <v>41404</v>
      </c>
    </row>
    <row r="499" spans="1:1">
      <c r="A499" s="62">
        <v>41405</v>
      </c>
    </row>
    <row r="500" spans="1:1">
      <c r="A500" s="62">
        <v>41406</v>
      </c>
    </row>
    <row r="501" spans="1:1">
      <c r="A501" s="62">
        <v>41407</v>
      </c>
    </row>
    <row r="502" spans="1:1">
      <c r="A502" s="62">
        <v>41408</v>
      </c>
    </row>
    <row r="503" spans="1:1">
      <c r="A503" s="62">
        <v>41409</v>
      </c>
    </row>
    <row r="504" spans="1:1">
      <c r="A504" s="62">
        <v>41410</v>
      </c>
    </row>
    <row r="505" spans="1:1">
      <c r="A505" s="62">
        <v>41411</v>
      </c>
    </row>
    <row r="506" spans="1:1">
      <c r="A506" s="62">
        <v>41412</v>
      </c>
    </row>
    <row r="507" spans="1:1">
      <c r="A507" s="62">
        <v>41413</v>
      </c>
    </row>
    <row r="508" spans="1:1">
      <c r="A508" s="62">
        <v>41414</v>
      </c>
    </row>
    <row r="509" spans="1:1">
      <c r="A509" s="62">
        <v>41415</v>
      </c>
    </row>
    <row r="510" spans="1:1">
      <c r="A510" s="62">
        <v>41416</v>
      </c>
    </row>
    <row r="511" spans="1:1">
      <c r="A511" s="62">
        <v>41417</v>
      </c>
    </row>
    <row r="512" spans="1:1">
      <c r="A512" s="62">
        <v>41418</v>
      </c>
    </row>
    <row r="513" spans="1:1">
      <c r="A513" s="62">
        <v>41419</v>
      </c>
    </row>
    <row r="514" spans="1:1">
      <c r="A514" s="62">
        <v>41420</v>
      </c>
    </row>
    <row r="515" spans="1:1">
      <c r="A515" s="62">
        <v>41421</v>
      </c>
    </row>
    <row r="516" spans="1:1">
      <c r="A516" s="62">
        <v>41422</v>
      </c>
    </row>
    <row r="517" spans="1:1">
      <c r="A517" s="62">
        <v>41423</v>
      </c>
    </row>
    <row r="518" spans="1:1">
      <c r="A518" s="62">
        <v>41424</v>
      </c>
    </row>
    <row r="519" spans="1:1">
      <c r="A519" s="62">
        <v>41425</v>
      </c>
    </row>
    <row r="520" spans="1:1">
      <c r="A520" s="62">
        <v>41426</v>
      </c>
    </row>
    <row r="521" spans="1:1">
      <c r="A521" s="62">
        <v>41427</v>
      </c>
    </row>
    <row r="522" spans="1:1">
      <c r="A522" s="62">
        <v>41428</v>
      </c>
    </row>
    <row r="523" spans="1:1">
      <c r="A523" s="62">
        <v>41429</v>
      </c>
    </row>
    <row r="524" spans="1:1">
      <c r="A524" s="62">
        <v>41430</v>
      </c>
    </row>
    <row r="525" spans="1:1">
      <c r="A525" s="62">
        <v>41431</v>
      </c>
    </row>
    <row r="526" spans="1:1">
      <c r="A526" s="62">
        <v>41432</v>
      </c>
    </row>
    <row r="527" spans="1:1">
      <c r="A527" s="62">
        <v>41433</v>
      </c>
    </row>
    <row r="528" spans="1:1">
      <c r="A528" s="62">
        <v>41434</v>
      </c>
    </row>
    <row r="529" spans="1:1">
      <c r="A529" s="62">
        <v>41435</v>
      </c>
    </row>
    <row r="530" spans="1:1">
      <c r="A530" s="62">
        <v>41436</v>
      </c>
    </row>
    <row r="531" spans="1:1">
      <c r="A531" s="62">
        <v>41437</v>
      </c>
    </row>
    <row r="532" spans="1:1">
      <c r="A532" s="62">
        <v>41438</v>
      </c>
    </row>
    <row r="533" spans="1:1">
      <c r="A533" s="62">
        <v>41439</v>
      </c>
    </row>
    <row r="534" spans="1:1">
      <c r="A534" s="62">
        <v>41440</v>
      </c>
    </row>
    <row r="535" spans="1:1">
      <c r="A535" s="62">
        <v>41441</v>
      </c>
    </row>
    <row r="536" spans="1:1">
      <c r="A536" s="62">
        <v>41442</v>
      </c>
    </row>
    <row r="537" spans="1:1">
      <c r="A537" s="62">
        <v>41443</v>
      </c>
    </row>
    <row r="538" spans="1:1">
      <c r="A538" s="62">
        <v>41444</v>
      </c>
    </row>
    <row r="539" spans="1:1">
      <c r="A539" s="62">
        <v>41445</v>
      </c>
    </row>
    <row r="540" spans="1:1">
      <c r="A540" s="62">
        <v>41446</v>
      </c>
    </row>
    <row r="541" spans="1:1">
      <c r="A541" s="62">
        <v>41447</v>
      </c>
    </row>
    <row r="542" spans="1:1">
      <c r="A542" s="62">
        <v>41448</v>
      </c>
    </row>
    <row r="543" spans="1:1">
      <c r="A543" s="62">
        <v>41449</v>
      </c>
    </row>
    <row r="544" spans="1:1">
      <c r="A544" s="62">
        <v>41450</v>
      </c>
    </row>
    <row r="545" spans="1:1">
      <c r="A545" s="62">
        <v>41451</v>
      </c>
    </row>
    <row r="546" spans="1:1">
      <c r="A546" s="62">
        <v>41452</v>
      </c>
    </row>
    <row r="547" spans="1:1">
      <c r="A547" s="62">
        <v>41453</v>
      </c>
    </row>
    <row r="548" spans="1:1">
      <c r="A548" s="62">
        <v>41454</v>
      </c>
    </row>
    <row r="549" spans="1:1">
      <c r="A549" s="62">
        <v>41455</v>
      </c>
    </row>
    <row r="550" spans="1:1">
      <c r="A550" s="62">
        <v>41456</v>
      </c>
    </row>
    <row r="551" spans="1:1">
      <c r="A551" s="62">
        <v>41457</v>
      </c>
    </row>
    <row r="552" spans="1:1">
      <c r="A552" s="62">
        <v>41458</v>
      </c>
    </row>
    <row r="553" spans="1:1">
      <c r="A553" s="62">
        <v>41459</v>
      </c>
    </row>
    <row r="554" spans="1:1">
      <c r="A554" s="62">
        <v>41460</v>
      </c>
    </row>
    <row r="555" spans="1:1">
      <c r="A555" s="62">
        <v>41461</v>
      </c>
    </row>
    <row r="556" spans="1:1">
      <c r="A556" s="62">
        <v>41462</v>
      </c>
    </row>
    <row r="557" spans="1:1">
      <c r="A557" s="62">
        <v>41463</v>
      </c>
    </row>
    <row r="558" spans="1:1">
      <c r="A558" s="62">
        <v>41464</v>
      </c>
    </row>
    <row r="559" spans="1:1">
      <c r="A559" s="62">
        <v>41465</v>
      </c>
    </row>
    <row r="560" spans="1:1">
      <c r="A560" s="62">
        <v>41466</v>
      </c>
    </row>
    <row r="561" spans="1:1">
      <c r="A561" s="62">
        <v>41467</v>
      </c>
    </row>
    <row r="562" spans="1:1">
      <c r="A562" s="62">
        <v>41468</v>
      </c>
    </row>
    <row r="563" spans="1:1">
      <c r="A563" s="62">
        <v>41469</v>
      </c>
    </row>
    <row r="564" spans="1:1">
      <c r="A564" s="62">
        <v>41470</v>
      </c>
    </row>
    <row r="565" spans="1:1">
      <c r="A565" s="62">
        <v>41471</v>
      </c>
    </row>
    <row r="566" spans="1:1">
      <c r="A566" s="62">
        <v>41472</v>
      </c>
    </row>
    <row r="567" spans="1:1">
      <c r="A567" s="62">
        <v>41473</v>
      </c>
    </row>
    <row r="568" spans="1:1">
      <c r="A568" s="62">
        <v>41474</v>
      </c>
    </row>
    <row r="569" spans="1:1">
      <c r="A569" s="62">
        <v>41475</v>
      </c>
    </row>
    <row r="570" spans="1:1">
      <c r="A570" s="62">
        <v>41476</v>
      </c>
    </row>
    <row r="571" spans="1:1">
      <c r="A571" s="62">
        <v>41477</v>
      </c>
    </row>
    <row r="572" spans="1:1">
      <c r="A572" s="62">
        <v>41478</v>
      </c>
    </row>
    <row r="573" spans="1:1">
      <c r="A573" s="62">
        <v>41479</v>
      </c>
    </row>
    <row r="574" spans="1:1">
      <c r="A574" s="62">
        <v>41480</v>
      </c>
    </row>
    <row r="575" spans="1:1">
      <c r="A575" s="62">
        <v>41481</v>
      </c>
    </row>
    <row r="576" spans="1:1">
      <c r="A576" s="62">
        <v>41482</v>
      </c>
    </row>
    <row r="577" spans="1:1">
      <c r="A577" s="62">
        <v>41483</v>
      </c>
    </row>
    <row r="578" spans="1:1">
      <c r="A578" s="62">
        <v>41484</v>
      </c>
    </row>
    <row r="579" spans="1:1">
      <c r="A579" s="62">
        <v>41485</v>
      </c>
    </row>
    <row r="580" spans="1:1">
      <c r="A580" s="62">
        <v>41486</v>
      </c>
    </row>
    <row r="581" spans="1:1">
      <c r="A581" s="62">
        <v>41487</v>
      </c>
    </row>
    <row r="582" spans="1:1">
      <c r="A582" s="62">
        <v>41488</v>
      </c>
    </row>
    <row r="583" spans="1:1">
      <c r="A583" s="62">
        <v>41489</v>
      </c>
    </row>
    <row r="584" spans="1:1">
      <c r="A584" s="62">
        <v>41490</v>
      </c>
    </row>
    <row r="585" spans="1:1">
      <c r="A585" s="62">
        <v>41491</v>
      </c>
    </row>
    <row r="586" spans="1:1">
      <c r="A586" s="62">
        <v>41492</v>
      </c>
    </row>
    <row r="587" spans="1:1">
      <c r="A587" s="62">
        <v>41493</v>
      </c>
    </row>
    <row r="588" spans="1:1">
      <c r="A588" s="62">
        <v>41494</v>
      </c>
    </row>
    <row r="589" spans="1:1">
      <c r="A589" s="62">
        <v>41495</v>
      </c>
    </row>
    <row r="590" spans="1:1">
      <c r="A590" s="62">
        <v>41496</v>
      </c>
    </row>
    <row r="591" spans="1:1">
      <c r="A591" s="62">
        <v>41497</v>
      </c>
    </row>
    <row r="592" spans="1:1">
      <c r="A592" s="62">
        <v>41498</v>
      </c>
    </row>
    <row r="593" spans="1:1">
      <c r="A593" s="62">
        <v>41499</v>
      </c>
    </row>
    <row r="594" spans="1:1">
      <c r="A594" s="62">
        <v>41500</v>
      </c>
    </row>
    <row r="595" spans="1:1">
      <c r="A595" s="62">
        <v>41501</v>
      </c>
    </row>
    <row r="596" spans="1:1">
      <c r="A596" s="62">
        <v>41502</v>
      </c>
    </row>
    <row r="597" spans="1:1">
      <c r="A597" s="62">
        <v>41503</v>
      </c>
    </row>
    <row r="598" spans="1:1">
      <c r="A598" s="62">
        <v>41504</v>
      </c>
    </row>
    <row r="599" spans="1:1">
      <c r="A599" s="62">
        <v>41505</v>
      </c>
    </row>
    <row r="600" spans="1:1">
      <c r="A600" s="62">
        <v>41506</v>
      </c>
    </row>
    <row r="601" spans="1:1">
      <c r="A601" s="62">
        <v>41507</v>
      </c>
    </row>
    <row r="602" spans="1:1">
      <c r="A602" s="62">
        <v>41508</v>
      </c>
    </row>
    <row r="603" spans="1:1">
      <c r="A603" s="62">
        <v>41509</v>
      </c>
    </row>
    <row r="604" spans="1:1">
      <c r="A604" s="62">
        <v>41510</v>
      </c>
    </row>
    <row r="605" spans="1:1">
      <c r="A605" s="62">
        <v>41511</v>
      </c>
    </row>
    <row r="606" spans="1:1">
      <c r="A606" s="62">
        <v>41512</v>
      </c>
    </row>
    <row r="607" spans="1:1">
      <c r="A607" s="62">
        <v>41513</v>
      </c>
    </row>
    <row r="608" spans="1:1">
      <c r="A608" s="62">
        <v>41514</v>
      </c>
    </row>
    <row r="609" spans="1:1">
      <c r="A609" s="62">
        <v>41515</v>
      </c>
    </row>
    <row r="610" spans="1:1">
      <c r="A610" s="62">
        <v>41516</v>
      </c>
    </row>
    <row r="611" spans="1:1">
      <c r="A611" s="62">
        <v>41517</v>
      </c>
    </row>
    <row r="612" spans="1:1">
      <c r="A612" s="62">
        <v>41518</v>
      </c>
    </row>
    <row r="613" spans="1:1">
      <c r="A613" s="62">
        <v>41519</v>
      </c>
    </row>
    <row r="614" spans="1:1">
      <c r="A614" s="62">
        <v>41520</v>
      </c>
    </row>
    <row r="615" spans="1:1">
      <c r="A615" s="62">
        <v>41521</v>
      </c>
    </row>
    <row r="616" spans="1:1">
      <c r="A616" s="62">
        <v>41522</v>
      </c>
    </row>
    <row r="617" spans="1:1">
      <c r="A617" s="62">
        <v>41523</v>
      </c>
    </row>
    <row r="618" spans="1:1">
      <c r="A618" s="62">
        <v>41524</v>
      </c>
    </row>
    <row r="619" spans="1:1">
      <c r="A619" s="62">
        <v>41525</v>
      </c>
    </row>
    <row r="620" spans="1:1">
      <c r="A620" s="62">
        <v>41526</v>
      </c>
    </row>
    <row r="621" spans="1:1">
      <c r="A621" s="62">
        <v>41527</v>
      </c>
    </row>
    <row r="622" spans="1:1">
      <c r="A622" s="62">
        <v>41528</v>
      </c>
    </row>
    <row r="623" spans="1:1">
      <c r="A623" s="62">
        <v>41529</v>
      </c>
    </row>
    <row r="624" spans="1:1">
      <c r="A624" s="62">
        <v>41530</v>
      </c>
    </row>
    <row r="625" spans="1:1">
      <c r="A625" s="62">
        <v>41531</v>
      </c>
    </row>
    <row r="626" spans="1:1">
      <c r="A626" s="62">
        <v>41532</v>
      </c>
    </row>
    <row r="627" spans="1:1">
      <c r="A627" s="62">
        <v>41533</v>
      </c>
    </row>
    <row r="628" spans="1:1">
      <c r="A628" s="62">
        <v>41534</v>
      </c>
    </row>
    <row r="629" spans="1:1">
      <c r="A629" s="62">
        <v>41535</v>
      </c>
    </row>
    <row r="630" spans="1:1">
      <c r="A630" s="62">
        <v>41536</v>
      </c>
    </row>
    <row r="631" spans="1:1">
      <c r="A631" s="62">
        <v>41537</v>
      </c>
    </row>
    <row r="632" spans="1:1">
      <c r="A632" s="62">
        <v>41538</v>
      </c>
    </row>
    <row r="633" spans="1:1">
      <c r="A633" s="62">
        <v>41539</v>
      </c>
    </row>
    <row r="634" spans="1:1">
      <c r="A634" s="62">
        <v>41540</v>
      </c>
    </row>
    <row r="635" spans="1:1">
      <c r="A635" s="62">
        <v>41541</v>
      </c>
    </row>
    <row r="636" spans="1:1">
      <c r="A636" s="62">
        <v>41542</v>
      </c>
    </row>
    <row r="637" spans="1:1">
      <c r="A637" s="62">
        <v>41543</v>
      </c>
    </row>
    <row r="638" spans="1:1">
      <c r="A638" s="62">
        <v>41544</v>
      </c>
    </row>
    <row r="639" spans="1:1">
      <c r="A639" s="62">
        <v>41545</v>
      </c>
    </row>
    <row r="640" spans="1:1">
      <c r="A640" s="62">
        <v>41546</v>
      </c>
    </row>
    <row r="641" spans="1:1">
      <c r="A641" s="62">
        <v>41547</v>
      </c>
    </row>
    <row r="642" spans="1:1">
      <c r="A642" s="62">
        <v>41548</v>
      </c>
    </row>
    <row r="643" spans="1:1">
      <c r="A643" s="62">
        <v>41549</v>
      </c>
    </row>
    <row r="644" spans="1:1">
      <c r="A644" s="62">
        <v>41550</v>
      </c>
    </row>
    <row r="645" spans="1:1">
      <c r="A645" s="62">
        <v>41551</v>
      </c>
    </row>
    <row r="646" spans="1:1">
      <c r="A646" s="62">
        <v>41552</v>
      </c>
    </row>
    <row r="647" spans="1:1">
      <c r="A647" s="62">
        <v>41553</v>
      </c>
    </row>
    <row r="648" spans="1:1">
      <c r="A648" s="62">
        <v>41554</v>
      </c>
    </row>
    <row r="649" spans="1:1">
      <c r="A649" s="62">
        <v>41555</v>
      </c>
    </row>
    <row r="650" spans="1:1">
      <c r="A650" s="62">
        <v>41556</v>
      </c>
    </row>
    <row r="651" spans="1:1">
      <c r="A651" s="62">
        <v>41557</v>
      </c>
    </row>
    <row r="652" spans="1:1">
      <c r="A652" s="62">
        <v>41558</v>
      </c>
    </row>
    <row r="653" spans="1:1">
      <c r="A653" s="62">
        <v>41559</v>
      </c>
    </row>
    <row r="654" spans="1:1">
      <c r="A654" s="62">
        <v>41560</v>
      </c>
    </row>
    <row r="655" spans="1:1">
      <c r="A655" s="62">
        <v>41561</v>
      </c>
    </row>
    <row r="656" spans="1:1">
      <c r="A656" s="62">
        <v>41562</v>
      </c>
    </row>
    <row r="657" spans="1:1">
      <c r="A657" s="62">
        <v>41563</v>
      </c>
    </row>
    <row r="658" spans="1:1">
      <c r="A658" s="62">
        <v>41564</v>
      </c>
    </row>
    <row r="659" spans="1:1">
      <c r="A659" s="62">
        <v>41565</v>
      </c>
    </row>
    <row r="660" spans="1:1">
      <c r="A660" s="62">
        <v>41566</v>
      </c>
    </row>
    <row r="661" spans="1:1">
      <c r="A661" s="62">
        <v>41567</v>
      </c>
    </row>
    <row r="662" spans="1:1">
      <c r="A662" s="62">
        <v>41568</v>
      </c>
    </row>
    <row r="663" spans="1:1">
      <c r="A663" s="62">
        <v>41569</v>
      </c>
    </row>
    <row r="664" spans="1:1">
      <c r="A664" s="62">
        <v>41570</v>
      </c>
    </row>
    <row r="665" spans="1:1">
      <c r="A665" s="62">
        <v>41571</v>
      </c>
    </row>
    <row r="666" spans="1:1">
      <c r="A666" s="62">
        <v>41572</v>
      </c>
    </row>
    <row r="667" spans="1:1">
      <c r="A667" s="62">
        <v>41573</v>
      </c>
    </row>
    <row r="668" spans="1:1">
      <c r="A668" s="62">
        <v>41574</v>
      </c>
    </row>
    <row r="669" spans="1:1">
      <c r="A669" s="62">
        <v>41575</v>
      </c>
    </row>
    <row r="670" spans="1:1">
      <c r="A670" s="62">
        <v>41576</v>
      </c>
    </row>
    <row r="671" spans="1:1">
      <c r="A671" s="62">
        <v>41577</v>
      </c>
    </row>
    <row r="672" spans="1:1">
      <c r="A672" s="62">
        <v>41578</v>
      </c>
    </row>
    <row r="673" spans="1:1">
      <c r="A673" s="62">
        <v>41579</v>
      </c>
    </row>
    <row r="674" spans="1:1">
      <c r="A674" s="62">
        <v>41580</v>
      </c>
    </row>
    <row r="675" spans="1:1">
      <c r="A675" s="62">
        <v>41581</v>
      </c>
    </row>
    <row r="676" spans="1:1">
      <c r="A676" s="62">
        <v>41582</v>
      </c>
    </row>
    <row r="677" spans="1:1">
      <c r="A677" s="62">
        <v>41583</v>
      </c>
    </row>
    <row r="678" spans="1:1">
      <c r="A678" s="62">
        <v>41584</v>
      </c>
    </row>
    <row r="679" spans="1:1">
      <c r="A679" s="62">
        <v>41585</v>
      </c>
    </row>
    <row r="680" spans="1:1">
      <c r="A680" s="62">
        <v>41586</v>
      </c>
    </row>
    <row r="681" spans="1:1">
      <c r="A681" s="62">
        <v>41587</v>
      </c>
    </row>
    <row r="682" spans="1:1">
      <c r="A682" s="62">
        <v>41588</v>
      </c>
    </row>
    <row r="683" spans="1:1">
      <c r="A683" s="62">
        <v>41589</v>
      </c>
    </row>
    <row r="684" spans="1:1">
      <c r="A684" s="62">
        <v>41590</v>
      </c>
    </row>
    <row r="685" spans="1:1">
      <c r="A685" s="62">
        <v>41591</v>
      </c>
    </row>
    <row r="686" spans="1:1">
      <c r="A686" s="62">
        <v>41592</v>
      </c>
    </row>
    <row r="687" spans="1:1">
      <c r="A687" s="62">
        <v>41593</v>
      </c>
    </row>
    <row r="688" spans="1:1">
      <c r="A688" s="62">
        <v>41594</v>
      </c>
    </row>
    <row r="689" spans="1:1">
      <c r="A689" s="62">
        <v>41595</v>
      </c>
    </row>
    <row r="690" spans="1:1">
      <c r="A690" s="62">
        <v>41596</v>
      </c>
    </row>
    <row r="691" spans="1:1">
      <c r="A691" s="62">
        <v>41597</v>
      </c>
    </row>
    <row r="692" spans="1:1">
      <c r="A692" s="62">
        <v>41598</v>
      </c>
    </row>
    <row r="693" spans="1:1">
      <c r="A693" s="62">
        <v>41599</v>
      </c>
    </row>
    <row r="694" spans="1:1">
      <c r="A694" s="62">
        <v>41600</v>
      </c>
    </row>
    <row r="695" spans="1:1">
      <c r="A695" s="62">
        <v>41601</v>
      </c>
    </row>
    <row r="696" spans="1:1">
      <c r="A696" s="62">
        <v>41602</v>
      </c>
    </row>
    <row r="697" spans="1:1">
      <c r="A697" s="62">
        <v>41603</v>
      </c>
    </row>
    <row r="698" spans="1:1">
      <c r="A698" s="62">
        <v>41604</v>
      </c>
    </row>
    <row r="699" spans="1:1">
      <c r="A699" s="62">
        <v>41605</v>
      </c>
    </row>
    <row r="700" spans="1:1">
      <c r="A700" s="62">
        <v>41606</v>
      </c>
    </row>
    <row r="701" spans="1:1">
      <c r="A701" s="62">
        <v>41607</v>
      </c>
    </row>
    <row r="702" spans="1:1">
      <c r="A702" s="62">
        <v>41608</v>
      </c>
    </row>
    <row r="703" spans="1:1">
      <c r="A703" s="62">
        <v>41609</v>
      </c>
    </row>
    <row r="704" spans="1:1">
      <c r="A704" s="62">
        <v>41610</v>
      </c>
    </row>
    <row r="705" spans="1:1">
      <c r="A705" s="62">
        <v>41611</v>
      </c>
    </row>
    <row r="706" spans="1:1">
      <c r="A706" s="62">
        <v>41612</v>
      </c>
    </row>
    <row r="707" spans="1:1">
      <c r="A707" s="62">
        <v>41613</v>
      </c>
    </row>
    <row r="708" spans="1:1">
      <c r="A708" s="62">
        <v>41614</v>
      </c>
    </row>
    <row r="709" spans="1:1">
      <c r="A709" s="62">
        <v>41615</v>
      </c>
    </row>
    <row r="710" spans="1:1">
      <c r="A710" s="62">
        <v>41616</v>
      </c>
    </row>
    <row r="711" spans="1:1">
      <c r="A711" s="62">
        <v>41617</v>
      </c>
    </row>
    <row r="712" spans="1:1">
      <c r="A712" s="62">
        <v>41618</v>
      </c>
    </row>
    <row r="713" spans="1:1">
      <c r="A713" s="62">
        <v>41619</v>
      </c>
    </row>
    <row r="714" spans="1:1">
      <c r="A714" s="62">
        <v>41620</v>
      </c>
    </row>
    <row r="715" spans="1:1">
      <c r="A715" s="62">
        <v>41621</v>
      </c>
    </row>
    <row r="716" spans="1:1">
      <c r="A716" s="62">
        <v>41622</v>
      </c>
    </row>
    <row r="717" spans="1:1">
      <c r="A717" s="62">
        <v>41623</v>
      </c>
    </row>
    <row r="718" spans="1:1">
      <c r="A718" s="62">
        <v>41624</v>
      </c>
    </row>
    <row r="719" spans="1:1">
      <c r="A719" s="62">
        <v>41625</v>
      </c>
    </row>
    <row r="720" spans="1:1">
      <c r="A720" s="62">
        <v>41626</v>
      </c>
    </row>
    <row r="721" spans="1:1">
      <c r="A721" s="62">
        <v>41627</v>
      </c>
    </row>
    <row r="722" spans="1:1">
      <c r="A722" s="62">
        <v>41628</v>
      </c>
    </row>
    <row r="723" spans="1:1">
      <c r="A723" s="62">
        <v>41629</v>
      </c>
    </row>
    <row r="724" spans="1:1">
      <c r="A724" s="62">
        <v>41630</v>
      </c>
    </row>
    <row r="725" spans="1:1">
      <c r="A725" s="62">
        <v>41631</v>
      </c>
    </row>
    <row r="726" spans="1:1">
      <c r="A726" s="62">
        <v>41632</v>
      </c>
    </row>
    <row r="727" spans="1:1">
      <c r="A727" s="62">
        <v>41633</v>
      </c>
    </row>
    <row r="728" spans="1:1">
      <c r="A728" s="62">
        <v>41634</v>
      </c>
    </row>
    <row r="729" spans="1:1">
      <c r="A729" s="62">
        <v>41635</v>
      </c>
    </row>
    <row r="730" spans="1:1">
      <c r="A730" s="62">
        <v>41636</v>
      </c>
    </row>
    <row r="731" spans="1:1">
      <c r="A731" s="62">
        <v>41637</v>
      </c>
    </row>
    <row r="732" spans="1:1">
      <c r="A732" s="62">
        <v>41638</v>
      </c>
    </row>
    <row r="733" spans="1:1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F46"/>
  <sheetViews>
    <sheetView showGridLines="0" view="pageBreakPreview" zoomScale="80" zoomScaleNormal="100" zoomScaleSheetLayoutView="80" workbookViewId="0">
      <selection activeCell="H9" sqref="H9"/>
    </sheetView>
  </sheetViews>
  <sheetFormatPr defaultColWidth="9.140625" defaultRowHeight="15"/>
  <cols>
    <col min="1" max="1" width="14.28515625" style="21" bestFit="1" customWidth="1"/>
    <col min="2" max="2" width="80" style="236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6" s="6" customFormat="1">
      <c r="A1" s="73" t="s">
        <v>267</v>
      </c>
      <c r="B1" s="232"/>
      <c r="C1" s="598" t="s">
        <v>109</v>
      </c>
      <c r="D1" s="598"/>
      <c r="E1" s="112"/>
    </row>
    <row r="2" spans="1:6" s="6" customFormat="1">
      <c r="A2" s="75" t="s">
        <v>140</v>
      </c>
      <c r="B2" s="232"/>
      <c r="C2" s="599" t="str">
        <f>'ფორმა N1'!L2</f>
        <v>01.01.-31.12.2019</v>
      </c>
      <c r="D2" s="600"/>
      <c r="E2" s="112"/>
    </row>
    <row r="3" spans="1:6" s="6" customFormat="1">
      <c r="A3" s="75"/>
      <c r="B3" s="232"/>
      <c r="C3" s="74"/>
      <c r="D3" s="74"/>
      <c r="E3" s="112"/>
    </row>
    <row r="4" spans="1:6" s="2" customFormat="1">
      <c r="A4" s="76" t="str">
        <f>'ფორმა N2'!A4</f>
        <v>ანგარიშვალდებული პირის დასახელება:</v>
      </c>
      <c r="B4" s="233"/>
      <c r="C4" s="75"/>
      <c r="D4" s="75"/>
      <c r="E4" s="107"/>
    </row>
    <row r="5" spans="1:6" s="2" customFormat="1">
      <c r="A5" s="118" t="str">
        <f>'ფორმა N1'!A5</f>
        <v>მ.პ.გ. ქართული ოცნება დემოკრატიული საქართველო</v>
      </c>
      <c r="B5" s="234"/>
      <c r="C5" s="59"/>
      <c r="D5" s="59"/>
      <c r="E5" s="107"/>
    </row>
    <row r="6" spans="1:6" s="2" customFormat="1">
      <c r="A6" s="76"/>
      <c r="B6" s="233"/>
      <c r="C6" s="75"/>
      <c r="D6" s="75"/>
      <c r="E6" s="107"/>
    </row>
    <row r="7" spans="1:6" s="6" customFormat="1" ht="18">
      <c r="A7" s="99"/>
      <c r="B7" s="111"/>
      <c r="C7" s="77"/>
      <c r="D7" s="77"/>
      <c r="E7" s="112"/>
    </row>
    <row r="8" spans="1:6" s="6" customFormat="1" ht="30">
      <c r="A8" s="105" t="s">
        <v>64</v>
      </c>
      <c r="B8" s="78" t="s">
        <v>244</v>
      </c>
      <c r="C8" s="78" t="s">
        <v>66</v>
      </c>
      <c r="D8" s="78" t="s">
        <v>67</v>
      </c>
      <c r="E8" s="112"/>
      <c r="F8" s="20"/>
    </row>
    <row r="9" spans="1:6" s="7" customFormat="1">
      <c r="A9" s="219">
        <v>1</v>
      </c>
      <c r="B9" s="219" t="s">
        <v>65</v>
      </c>
      <c r="C9" s="508">
        <f>SUM(C10,C26)</f>
        <v>5208087.9399999995</v>
      </c>
      <c r="D9" s="508">
        <f>SUM(D10,D26)</f>
        <v>5219955.25</v>
      </c>
      <c r="E9" s="112"/>
    </row>
    <row r="10" spans="1:6" s="7" customFormat="1">
      <c r="A10" s="86">
        <v>1.1000000000000001</v>
      </c>
      <c r="B10" s="86" t="s">
        <v>80</v>
      </c>
      <c r="C10" s="508">
        <f>SUM(C11,C12,C16,C19,C25,)</f>
        <v>5206991.59</v>
      </c>
      <c r="D10" s="508">
        <f>SUM(D11,D12,D16,D19,D24,D25)</f>
        <v>5219955.25</v>
      </c>
      <c r="E10" s="112"/>
    </row>
    <row r="11" spans="1:6" s="9" customFormat="1" ht="18">
      <c r="A11" s="87" t="s">
        <v>30</v>
      </c>
      <c r="B11" s="87" t="s">
        <v>79</v>
      </c>
      <c r="C11" s="8"/>
      <c r="D11" s="8"/>
      <c r="E11" s="112"/>
    </row>
    <row r="12" spans="1:6" s="10" customFormat="1">
      <c r="A12" s="87" t="s">
        <v>31</v>
      </c>
      <c r="B12" s="87" t="s">
        <v>302</v>
      </c>
      <c r="C12" s="106">
        <f>SUM(C13:C15)</f>
        <v>4136486</v>
      </c>
      <c r="D12" s="106">
        <f>SUM(D13:D15)</f>
        <v>4136486</v>
      </c>
      <c r="E12" s="112"/>
    </row>
    <row r="13" spans="1:6" s="3" customFormat="1">
      <c r="A13" s="96" t="s">
        <v>81</v>
      </c>
      <c r="B13" s="96" t="s">
        <v>305</v>
      </c>
      <c r="C13" s="8">
        <v>2791486</v>
      </c>
      <c r="D13" s="8">
        <v>2791486</v>
      </c>
      <c r="E13" s="112"/>
    </row>
    <row r="14" spans="1:6" s="3" customFormat="1">
      <c r="A14" s="96" t="s">
        <v>470</v>
      </c>
      <c r="B14" s="96" t="s">
        <v>469</v>
      </c>
      <c r="C14" s="8">
        <v>1345000</v>
      </c>
      <c r="D14" s="8">
        <v>1345000</v>
      </c>
      <c r="E14" s="112"/>
    </row>
    <row r="15" spans="1:6" s="3" customFormat="1">
      <c r="A15" s="96" t="s">
        <v>471</v>
      </c>
      <c r="B15" s="96" t="s">
        <v>97</v>
      </c>
      <c r="C15" s="8"/>
      <c r="D15" s="8"/>
      <c r="E15" s="112"/>
    </row>
    <row r="16" spans="1:6" s="3" customFormat="1">
      <c r="A16" s="87" t="s">
        <v>82</v>
      </c>
      <c r="B16" s="87" t="s">
        <v>83</v>
      </c>
      <c r="C16" s="106">
        <f>SUM(C17:C18)</f>
        <v>1069327</v>
      </c>
      <c r="D16" s="106">
        <f>SUM(D17:D18)</f>
        <v>1082288</v>
      </c>
      <c r="E16" s="112"/>
    </row>
    <row r="17" spans="1:5" s="3" customFormat="1">
      <c r="A17" s="96" t="s">
        <v>84</v>
      </c>
      <c r="B17" s="96" t="s">
        <v>86</v>
      </c>
      <c r="C17" s="8">
        <f>985358.3-200.3</f>
        <v>985158</v>
      </c>
      <c r="D17" s="8">
        <v>998119</v>
      </c>
      <c r="E17" s="112"/>
    </row>
    <row r="18" spans="1:5" s="3" customFormat="1" ht="30">
      <c r="A18" s="96" t="s">
        <v>85</v>
      </c>
      <c r="B18" s="96" t="s">
        <v>110</v>
      </c>
      <c r="C18" s="8">
        <v>84169</v>
      </c>
      <c r="D18" s="8">
        <v>84169</v>
      </c>
      <c r="E18" s="112"/>
    </row>
    <row r="19" spans="1:5" s="3" customFormat="1">
      <c r="A19" s="87" t="s">
        <v>87</v>
      </c>
      <c r="B19" s="87" t="s">
        <v>395</v>
      </c>
      <c r="C19" s="106">
        <f>SUM(C20:C23)</f>
        <v>0</v>
      </c>
      <c r="D19" s="106">
        <f>SUM(D20:D23)</f>
        <v>0</v>
      </c>
      <c r="E19" s="112"/>
    </row>
    <row r="20" spans="1:5" s="3" customFormat="1">
      <c r="A20" s="96" t="s">
        <v>88</v>
      </c>
      <c r="B20" s="96" t="s">
        <v>89</v>
      </c>
      <c r="C20" s="8"/>
      <c r="D20" s="8"/>
      <c r="E20" s="112"/>
    </row>
    <row r="21" spans="1:5" s="3" customFormat="1" ht="30">
      <c r="A21" s="96" t="s">
        <v>92</v>
      </c>
      <c r="B21" s="96" t="s">
        <v>90</v>
      </c>
      <c r="C21" s="8"/>
      <c r="D21" s="8"/>
      <c r="E21" s="112"/>
    </row>
    <row r="22" spans="1:5" s="3" customFormat="1">
      <c r="A22" s="96" t="s">
        <v>93</v>
      </c>
      <c r="B22" s="96" t="s">
        <v>91</v>
      </c>
      <c r="C22" s="8"/>
      <c r="D22" s="8"/>
      <c r="E22" s="112"/>
    </row>
    <row r="23" spans="1:5" s="3" customFormat="1">
      <c r="A23" s="96" t="s">
        <v>94</v>
      </c>
      <c r="B23" s="96" t="s">
        <v>412</v>
      </c>
      <c r="C23" s="8"/>
      <c r="D23" s="8"/>
      <c r="E23" s="112"/>
    </row>
    <row r="24" spans="1:5" s="3" customFormat="1">
      <c r="A24" s="87" t="s">
        <v>95</v>
      </c>
      <c r="B24" s="87" t="s">
        <v>413</v>
      </c>
      <c r="C24" s="243"/>
      <c r="D24" s="8"/>
      <c r="E24" s="112"/>
    </row>
    <row r="25" spans="1:5" s="3" customFormat="1">
      <c r="A25" s="87" t="s">
        <v>246</v>
      </c>
      <c r="B25" s="87" t="s">
        <v>419</v>
      </c>
      <c r="C25" s="509">
        <v>1178.5899999999999</v>
      </c>
      <c r="D25" s="509">
        <v>1181.25</v>
      </c>
      <c r="E25" s="112"/>
    </row>
    <row r="26" spans="1:5">
      <c r="A26" s="86">
        <v>1.2</v>
      </c>
      <c r="B26" s="86" t="s">
        <v>96</v>
      </c>
      <c r="C26" s="508">
        <f>SUM(C27,C35)</f>
        <v>1096.3499999999999</v>
      </c>
      <c r="D26" s="84">
        <f>SUM(D27,D35)</f>
        <v>0</v>
      </c>
      <c r="E26" s="112"/>
    </row>
    <row r="27" spans="1:5">
      <c r="A27" s="87" t="s">
        <v>32</v>
      </c>
      <c r="B27" s="87" t="s">
        <v>305</v>
      </c>
      <c r="C27" s="106">
        <f>SUM(C28:C30)</f>
        <v>0</v>
      </c>
      <c r="D27" s="106">
        <f>SUM(D28:D30)</f>
        <v>0</v>
      </c>
      <c r="E27" s="112"/>
    </row>
    <row r="28" spans="1:5">
      <c r="A28" s="227" t="s">
        <v>98</v>
      </c>
      <c r="B28" s="227" t="s">
        <v>303</v>
      </c>
      <c r="C28" s="8"/>
      <c r="D28" s="8"/>
      <c r="E28" s="112"/>
    </row>
    <row r="29" spans="1:5">
      <c r="A29" s="227" t="s">
        <v>99</v>
      </c>
      <c r="B29" s="227" t="s">
        <v>306</v>
      </c>
      <c r="C29" s="8"/>
      <c r="D29" s="8"/>
      <c r="E29" s="112"/>
    </row>
    <row r="30" spans="1:5">
      <c r="A30" s="227" t="s">
        <v>421</v>
      </c>
      <c r="B30" s="227" t="s">
        <v>304</v>
      </c>
      <c r="C30" s="8"/>
      <c r="D30" s="8"/>
      <c r="E30" s="112"/>
    </row>
    <row r="31" spans="1:5">
      <c r="A31" s="87" t="s">
        <v>33</v>
      </c>
      <c r="B31" s="87" t="s">
        <v>469</v>
      </c>
      <c r="C31" s="106">
        <f>SUM(C32:C34)</f>
        <v>0</v>
      </c>
      <c r="D31" s="106">
        <f>SUM(D32:D34)</f>
        <v>0</v>
      </c>
      <c r="E31" s="112"/>
    </row>
    <row r="32" spans="1:5">
      <c r="A32" s="227" t="s">
        <v>12</v>
      </c>
      <c r="B32" s="227" t="s">
        <v>472</v>
      </c>
      <c r="C32" s="8"/>
      <c r="D32" s="8"/>
      <c r="E32" s="112"/>
    </row>
    <row r="33" spans="1:6">
      <c r="A33" s="227" t="s">
        <v>13</v>
      </c>
      <c r="B33" s="227" t="s">
        <v>473</v>
      </c>
      <c r="C33" s="8"/>
      <c r="D33" s="8"/>
      <c r="E33" s="112"/>
    </row>
    <row r="34" spans="1:6">
      <c r="A34" s="227" t="s">
        <v>276</v>
      </c>
      <c r="B34" s="227" t="s">
        <v>474</v>
      </c>
      <c r="C34" s="8"/>
      <c r="D34" s="8"/>
      <c r="E34" s="112"/>
    </row>
    <row r="35" spans="1:6" s="23" customFormat="1">
      <c r="A35" s="87" t="s">
        <v>34</v>
      </c>
      <c r="B35" s="241" t="s">
        <v>418</v>
      </c>
      <c r="C35" s="509">
        <v>1096.3499999999999</v>
      </c>
      <c r="D35" s="8"/>
    </row>
    <row r="36" spans="1:6" s="2" customFormat="1">
      <c r="A36" s="1"/>
      <c r="B36" s="235"/>
      <c r="E36" s="5"/>
    </row>
    <row r="37" spans="1:6" s="2" customFormat="1">
      <c r="B37" s="235"/>
      <c r="E37" s="5"/>
    </row>
    <row r="38" spans="1:6">
      <c r="A38" s="1"/>
    </row>
    <row r="39" spans="1:6">
      <c r="A39" s="2"/>
    </row>
    <row r="40" spans="1:6" s="2" customFormat="1">
      <c r="A40" s="68" t="s">
        <v>107</v>
      </c>
      <c r="B40" s="235"/>
      <c r="E40" s="5"/>
    </row>
    <row r="41" spans="1:6" s="2" customFormat="1">
      <c r="B41" s="235"/>
      <c r="E41"/>
      <c r="F41"/>
    </row>
    <row r="42" spans="1:6" s="2" customFormat="1">
      <c r="B42" s="235"/>
      <c r="D42" s="12"/>
      <c r="E42"/>
      <c r="F42"/>
    </row>
    <row r="43" spans="1:6" s="2" customFormat="1">
      <c r="A43"/>
      <c r="B43" s="237" t="s">
        <v>416</v>
      </c>
      <c r="D43" s="12"/>
      <c r="E43"/>
      <c r="F43"/>
    </row>
    <row r="44" spans="1:6" s="2" customFormat="1">
      <c r="A44"/>
      <c r="B44" s="235" t="s">
        <v>265</v>
      </c>
      <c r="D44" s="12"/>
      <c r="E44"/>
      <c r="F44"/>
    </row>
    <row r="45" spans="1:6" customFormat="1" ht="12.75">
      <c r="B45" s="238" t="s">
        <v>139</v>
      </c>
    </row>
    <row r="46" spans="1:6" customFormat="1" ht="12.75">
      <c r="B46" s="239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showGridLines="0" view="pageBreakPreview" zoomScale="80" zoomScaleNormal="100" zoomScaleSheetLayoutView="80" workbookViewId="0">
      <selection activeCell="K8" sqref="K8"/>
    </sheetView>
  </sheetViews>
  <sheetFormatPr defaultColWidth="9.140625"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6" s="6" customFormat="1">
      <c r="A1" s="73" t="s">
        <v>478</v>
      </c>
      <c r="B1" s="216"/>
      <c r="C1" s="598" t="s">
        <v>109</v>
      </c>
      <c r="D1" s="598"/>
      <c r="E1" s="90"/>
    </row>
    <row r="2" spans="1:6" s="6" customFormat="1">
      <c r="A2" s="362" t="s">
        <v>480</v>
      </c>
      <c r="B2" s="216"/>
      <c r="C2" s="596" t="str">
        <f>'ფორმა N1'!L2</f>
        <v>01.01.-31.12.2019</v>
      </c>
      <c r="D2" s="597"/>
      <c r="E2" s="90"/>
    </row>
    <row r="3" spans="1:6" s="6" customFormat="1">
      <c r="A3" s="362" t="s">
        <v>479</v>
      </c>
      <c r="B3" s="216"/>
      <c r="C3" s="217"/>
      <c r="D3" s="217"/>
      <c r="E3" s="90"/>
    </row>
    <row r="4" spans="1:6" s="6" customFormat="1">
      <c r="A4" s="75" t="s">
        <v>140</v>
      </c>
      <c r="B4" s="216"/>
      <c r="C4" s="217"/>
      <c r="D4" s="217"/>
      <c r="E4" s="90"/>
    </row>
    <row r="5" spans="1:6" s="6" customFormat="1">
      <c r="A5" s="75"/>
      <c r="B5" s="216"/>
      <c r="C5" s="217"/>
      <c r="D5" s="217"/>
      <c r="E5" s="90"/>
    </row>
    <row r="6" spans="1:6">
      <c r="A6" s="76" t="str">
        <f>'[1]ფორმა N2'!A4</f>
        <v>ანგარიშვალდებული პირის დასახელება:</v>
      </c>
      <c r="B6" s="76"/>
      <c r="C6" s="75"/>
      <c r="D6" s="75"/>
      <c r="E6" s="91"/>
    </row>
    <row r="7" spans="1:6">
      <c r="A7" s="218" t="str">
        <f>'ფორმა N1'!A5</f>
        <v>მ.პ.გ. ქართული ოცნება დემოკრატიული საქართველო</v>
      </c>
      <c r="B7" s="79"/>
      <c r="C7" s="80"/>
      <c r="D7" s="80"/>
      <c r="E7" s="91"/>
    </row>
    <row r="8" spans="1:6">
      <c r="A8" s="76"/>
      <c r="B8" s="76"/>
      <c r="C8" s="75"/>
      <c r="D8" s="75"/>
      <c r="E8" s="91"/>
    </row>
    <row r="9" spans="1:6" s="6" customFormat="1">
      <c r="A9" s="216"/>
      <c r="B9" s="216"/>
      <c r="C9" s="77"/>
      <c r="D9" s="77"/>
      <c r="E9" s="90"/>
    </row>
    <row r="10" spans="1:6" s="6" customFormat="1" ht="30">
      <c r="A10" s="88" t="s">
        <v>64</v>
      </c>
      <c r="B10" s="89" t="s">
        <v>11</v>
      </c>
      <c r="C10" s="78" t="s">
        <v>10</v>
      </c>
      <c r="D10" s="78" t="s">
        <v>9</v>
      </c>
      <c r="E10" s="90"/>
    </row>
    <row r="11" spans="1:6" s="7" customFormat="1">
      <c r="A11" s="219">
        <v>1</v>
      </c>
      <c r="B11" s="219" t="s">
        <v>57</v>
      </c>
      <c r="C11" s="81">
        <f>SUM(C12,C16,C56,C59,C60,C61,C79)</f>
        <v>6410745.9099999992</v>
      </c>
      <c r="D11" s="81">
        <f>SUM(D12,D16,D56,D59,D60,D61,D67,D75,D76)</f>
        <v>6517550.3799999999</v>
      </c>
      <c r="E11" s="220"/>
    </row>
    <row r="12" spans="1:6" s="9" customFormat="1" ht="18">
      <c r="A12" s="86">
        <v>1.1000000000000001</v>
      </c>
      <c r="B12" s="86" t="s">
        <v>58</v>
      </c>
      <c r="C12" s="83">
        <f>SUM(C13:C15)</f>
        <v>416365</v>
      </c>
      <c r="D12" s="83">
        <f>SUM(D13:D15)</f>
        <v>416365.2</v>
      </c>
      <c r="E12" s="92"/>
    </row>
    <row r="13" spans="1:6" s="10" customFormat="1">
      <c r="A13" s="87" t="s">
        <v>30</v>
      </c>
      <c r="B13" s="87" t="s">
        <v>59</v>
      </c>
      <c r="C13" s="407">
        <f>416426.5-61.5</f>
        <v>416365</v>
      </c>
      <c r="D13" s="407">
        <v>416365.2</v>
      </c>
      <c r="E13" s="93"/>
      <c r="F13" s="67"/>
    </row>
    <row r="14" spans="1:6" s="3" customFormat="1">
      <c r="A14" s="87" t="s">
        <v>31</v>
      </c>
      <c r="B14" s="87" t="s">
        <v>0</v>
      </c>
      <c r="C14" s="4"/>
      <c r="D14" s="4"/>
      <c r="E14" s="94"/>
    </row>
    <row r="15" spans="1:6" s="3" customFormat="1">
      <c r="A15" s="365" t="s">
        <v>482</v>
      </c>
      <c r="B15" s="366" t="s">
        <v>483</v>
      </c>
      <c r="C15" s="366">
        <v>0</v>
      </c>
      <c r="D15" s="577">
        <f>5062.51-5062.51</f>
        <v>0</v>
      </c>
      <c r="E15" s="94"/>
    </row>
    <row r="16" spans="1:6" s="7" customFormat="1">
      <c r="A16" s="86">
        <v>1.2</v>
      </c>
      <c r="B16" s="86" t="s">
        <v>60</v>
      </c>
      <c r="C16" s="83">
        <f>SUM(C17,C20,C32,C33,C34,C35,C38,C39,C46:C50,C54,C55)</f>
        <v>5801346.0499999998</v>
      </c>
      <c r="D16" s="83">
        <f>SUM(D17,D20,D32,D33,D34,D35,D38,D39,D46:D50,D54,D55)</f>
        <v>5804980.5700000003</v>
      </c>
      <c r="E16" s="220"/>
    </row>
    <row r="17" spans="1:6" s="3" customFormat="1">
      <c r="A17" s="87" t="s">
        <v>32</v>
      </c>
      <c r="B17" s="87" t="s">
        <v>1</v>
      </c>
      <c r="C17" s="83">
        <f>SUM(C18:C19)</f>
        <v>261.7</v>
      </c>
      <c r="D17" s="83">
        <f>SUM(D18:D19)</f>
        <v>261.5</v>
      </c>
      <c r="E17" s="94"/>
    </row>
    <row r="18" spans="1:6" s="3" customFormat="1">
      <c r="A18" s="96" t="s">
        <v>98</v>
      </c>
      <c r="B18" s="96" t="s">
        <v>61</v>
      </c>
      <c r="C18" s="407">
        <v>261.7</v>
      </c>
      <c r="D18" s="576">
        <f>6704.5-6443</f>
        <v>261.5</v>
      </c>
      <c r="E18" s="94"/>
      <c r="F18" s="223"/>
    </row>
    <row r="19" spans="1:6" s="3" customFormat="1">
      <c r="A19" s="96" t="s">
        <v>99</v>
      </c>
      <c r="B19" s="96" t="s">
        <v>62</v>
      </c>
      <c r="C19" s="4"/>
      <c r="D19" s="221"/>
      <c r="E19" s="94"/>
    </row>
    <row r="20" spans="1:6" s="3" customFormat="1">
      <c r="A20" s="87" t="s">
        <v>33</v>
      </c>
      <c r="B20" s="87" t="s">
        <v>2</v>
      </c>
      <c r="C20" s="83">
        <f>SUM(C21:C26,C31)</f>
        <v>642576.85999999987</v>
      </c>
      <c r="D20" s="83">
        <f>SUM(D21:D26,D31)</f>
        <v>638547.32999999996</v>
      </c>
      <c r="E20" s="222"/>
      <c r="F20" s="223"/>
    </row>
    <row r="21" spans="1:6" s="226" customFormat="1" ht="30">
      <c r="A21" s="96" t="s">
        <v>12</v>
      </c>
      <c r="B21" s="96" t="s">
        <v>245</v>
      </c>
      <c r="C21" s="572">
        <v>31164.29</v>
      </c>
      <c r="D21" s="573">
        <f>28485.23+1080</f>
        <v>29565.23</v>
      </c>
      <c r="E21" s="225"/>
    </row>
    <row r="22" spans="1:6" s="226" customFormat="1">
      <c r="A22" s="96" t="s">
        <v>13</v>
      </c>
      <c r="B22" s="96" t="s">
        <v>14</v>
      </c>
      <c r="C22" s="572"/>
      <c r="D22" s="573"/>
      <c r="E22" s="225"/>
    </row>
    <row r="23" spans="1:6" s="226" customFormat="1" ht="30">
      <c r="A23" s="96" t="s">
        <v>276</v>
      </c>
      <c r="B23" s="96" t="s">
        <v>22</v>
      </c>
      <c r="C23" s="572"/>
      <c r="D23" s="573">
        <f>1080-1080</f>
        <v>0</v>
      </c>
      <c r="E23" s="225"/>
    </row>
    <row r="24" spans="1:6" s="226" customFormat="1" ht="16.5" customHeight="1">
      <c r="A24" s="96" t="s">
        <v>277</v>
      </c>
      <c r="B24" s="96" t="s">
        <v>15</v>
      </c>
      <c r="C24" s="572">
        <v>337808.6</v>
      </c>
      <c r="D24" s="573">
        <v>335378.09999999998</v>
      </c>
      <c r="E24" s="225"/>
    </row>
    <row r="25" spans="1:6" s="226" customFormat="1" ht="16.5" customHeight="1">
      <c r="A25" s="96" t="s">
        <v>278</v>
      </c>
      <c r="B25" s="96" t="s">
        <v>16</v>
      </c>
      <c r="C25" s="572"/>
      <c r="D25" s="573"/>
      <c r="E25" s="225"/>
    </row>
    <row r="26" spans="1:6" s="226" customFormat="1" ht="16.5" customHeight="1">
      <c r="A26" s="96" t="s">
        <v>279</v>
      </c>
      <c r="B26" s="96" t="s">
        <v>17</v>
      </c>
      <c r="C26" s="83">
        <f>SUM(C27:C30)</f>
        <v>273603.96999999997</v>
      </c>
      <c r="D26" s="83">
        <f>SUM(D27:D30)</f>
        <v>273604</v>
      </c>
      <c r="E26" s="225"/>
    </row>
    <row r="27" spans="1:6" s="226" customFormat="1" ht="16.5" customHeight="1">
      <c r="A27" s="227" t="s">
        <v>280</v>
      </c>
      <c r="B27" s="227" t="s">
        <v>18</v>
      </c>
      <c r="C27" s="572">
        <v>182725.6</v>
      </c>
      <c r="D27" s="573">
        <v>182725.6</v>
      </c>
      <c r="E27" s="225"/>
    </row>
    <row r="28" spans="1:6" s="226" customFormat="1" ht="16.5" customHeight="1">
      <c r="A28" s="227" t="s">
        <v>281</v>
      </c>
      <c r="B28" s="227" t="s">
        <v>19</v>
      </c>
      <c r="C28" s="572">
        <v>30534.76</v>
      </c>
      <c r="D28" s="573">
        <v>30534.79</v>
      </c>
      <c r="E28" s="225"/>
    </row>
    <row r="29" spans="1:6" s="226" customFormat="1" ht="16.5" customHeight="1">
      <c r="A29" s="227" t="s">
        <v>282</v>
      </c>
      <c r="B29" s="227" t="s">
        <v>20</v>
      </c>
      <c r="C29" s="572">
        <v>58543.38</v>
      </c>
      <c r="D29" s="573">
        <v>58543.38</v>
      </c>
      <c r="E29" s="225"/>
    </row>
    <row r="30" spans="1:6" s="226" customFormat="1" ht="16.5" customHeight="1">
      <c r="A30" s="227" t="s">
        <v>283</v>
      </c>
      <c r="B30" s="227" t="s">
        <v>23</v>
      </c>
      <c r="C30" s="572">
        <v>1800.23</v>
      </c>
      <c r="D30" s="573">
        <v>1800.23</v>
      </c>
      <c r="E30" s="225"/>
    </row>
    <row r="31" spans="1:6" s="226" customFormat="1" ht="16.5" customHeight="1">
      <c r="A31" s="96" t="s">
        <v>284</v>
      </c>
      <c r="B31" s="96" t="s">
        <v>21</v>
      </c>
      <c r="C31" s="224"/>
      <c r="D31" s="41"/>
      <c r="E31" s="225"/>
    </row>
    <row r="32" spans="1:6" s="3" customFormat="1" ht="16.5" customHeight="1">
      <c r="A32" s="87" t="s">
        <v>34</v>
      </c>
      <c r="B32" s="87" t="s">
        <v>3</v>
      </c>
      <c r="C32" s="407">
        <f>135094.1-104843.07</f>
        <v>30251.03</v>
      </c>
      <c r="D32" s="410">
        <v>29062.35</v>
      </c>
      <c r="E32" s="222"/>
    </row>
    <row r="33" spans="1:6" s="3" customFormat="1" ht="16.5" customHeight="1">
      <c r="A33" s="87" t="s">
        <v>35</v>
      </c>
      <c r="B33" s="87" t="s">
        <v>4</v>
      </c>
      <c r="C33" s="4"/>
      <c r="D33" s="221"/>
      <c r="E33" s="94"/>
    </row>
    <row r="34" spans="1:6" s="3" customFormat="1" ht="16.5" customHeight="1">
      <c r="A34" s="87" t="s">
        <v>36</v>
      </c>
      <c r="B34" s="87" t="s">
        <v>5</v>
      </c>
      <c r="C34" s="4"/>
      <c r="D34" s="221"/>
      <c r="E34" s="94"/>
    </row>
    <row r="35" spans="1:6" s="3" customFormat="1">
      <c r="A35" s="87" t="s">
        <v>37</v>
      </c>
      <c r="B35" s="87" t="s">
        <v>63</v>
      </c>
      <c r="C35" s="83">
        <f>SUM(C36:C37)</f>
        <v>34672.990000000005</v>
      </c>
      <c r="D35" s="83">
        <f>SUM(D36:D37)</f>
        <v>30444.67</v>
      </c>
      <c r="E35" s="94"/>
    </row>
    <row r="36" spans="1:6" s="3" customFormat="1" ht="16.5" customHeight="1">
      <c r="A36" s="96" t="s">
        <v>285</v>
      </c>
      <c r="B36" s="96" t="s">
        <v>56</v>
      </c>
      <c r="C36" s="407">
        <f>16452.49-2280-2400</f>
        <v>11772.490000000002</v>
      </c>
      <c r="D36" s="410">
        <v>7018</v>
      </c>
      <c r="E36" s="94"/>
    </row>
    <row r="37" spans="1:6" s="3" customFormat="1" ht="16.5" customHeight="1">
      <c r="A37" s="96" t="s">
        <v>286</v>
      </c>
      <c r="B37" s="96" t="s">
        <v>55</v>
      </c>
      <c r="C37" s="407">
        <f>20620.5+2280</f>
        <v>22900.5</v>
      </c>
      <c r="D37" s="410">
        <v>23426.67</v>
      </c>
      <c r="E37" s="94"/>
    </row>
    <row r="38" spans="1:6" s="3" customFormat="1" ht="16.5" customHeight="1">
      <c r="A38" s="87" t="s">
        <v>38</v>
      </c>
      <c r="B38" s="87" t="s">
        <v>49</v>
      </c>
      <c r="C38" s="407">
        <v>7094.9</v>
      </c>
      <c r="D38" s="410">
        <v>7095.22</v>
      </c>
      <c r="E38" s="94"/>
    </row>
    <row r="39" spans="1:6" s="3" customFormat="1" ht="16.5" customHeight="1">
      <c r="A39" s="87" t="s">
        <v>39</v>
      </c>
      <c r="B39" s="87" t="s">
        <v>386</v>
      </c>
      <c r="C39" s="83">
        <f>SUM(C40:C45)</f>
        <v>186684.6</v>
      </c>
      <c r="D39" s="83">
        <f>SUM(D40:D45)</f>
        <v>203861.3</v>
      </c>
      <c r="E39" s="94"/>
    </row>
    <row r="40" spans="1:6" s="3" customFormat="1" ht="16.5" customHeight="1">
      <c r="A40" s="17" t="s">
        <v>341</v>
      </c>
      <c r="B40" s="17" t="s">
        <v>345</v>
      </c>
      <c r="C40" s="4"/>
      <c r="D40" s="221"/>
      <c r="E40" s="94"/>
    </row>
    <row r="41" spans="1:6" s="3" customFormat="1" ht="16.5" customHeight="1">
      <c r="A41" s="17" t="s">
        <v>342</v>
      </c>
      <c r="B41" s="17" t="s">
        <v>346</v>
      </c>
      <c r="C41" s="4"/>
      <c r="D41" s="221"/>
      <c r="E41" s="94"/>
    </row>
    <row r="42" spans="1:6" s="3" customFormat="1" ht="16.5" customHeight="1">
      <c r="A42" s="17" t="s">
        <v>343</v>
      </c>
      <c r="B42" s="17" t="s">
        <v>349</v>
      </c>
      <c r="C42" s="407">
        <v>186684.6</v>
      </c>
      <c r="D42" s="410">
        <v>203861.3</v>
      </c>
      <c r="E42" s="94"/>
    </row>
    <row r="43" spans="1:6" s="3" customFormat="1" ht="16.5" customHeight="1">
      <c r="A43" s="17" t="s">
        <v>348</v>
      </c>
      <c r="B43" s="17" t="s">
        <v>350</v>
      </c>
      <c r="C43" s="407"/>
      <c r="D43" s="410"/>
      <c r="E43" s="94"/>
    </row>
    <row r="44" spans="1:6" s="3" customFormat="1" ht="16.5" customHeight="1">
      <c r="A44" s="17" t="s">
        <v>351</v>
      </c>
      <c r="B44" s="17" t="s">
        <v>462</v>
      </c>
      <c r="C44" s="4"/>
      <c r="D44" s="221"/>
      <c r="E44" s="94"/>
    </row>
    <row r="45" spans="1:6" s="3" customFormat="1" ht="16.5" customHeight="1">
      <c r="A45" s="17" t="s">
        <v>463</v>
      </c>
      <c r="B45" s="17" t="s">
        <v>347</v>
      </c>
      <c r="C45" s="4"/>
      <c r="D45" s="221"/>
      <c r="E45" s="94"/>
    </row>
    <row r="46" spans="1:6" s="3" customFormat="1" ht="30">
      <c r="A46" s="87" t="s">
        <v>40</v>
      </c>
      <c r="B46" s="87" t="s">
        <v>28</v>
      </c>
      <c r="C46" s="407">
        <f>1352117+104843.07</f>
        <v>1456960.07</v>
      </c>
      <c r="D46" s="410">
        <f>1447293+6443</f>
        <v>1453736</v>
      </c>
      <c r="E46" s="94"/>
      <c r="F46" s="223"/>
    </row>
    <row r="47" spans="1:6" s="3" customFormat="1" ht="16.5" customHeight="1">
      <c r="A47" s="87" t="s">
        <v>41</v>
      </c>
      <c r="B47" s="87" t="s">
        <v>24</v>
      </c>
      <c r="C47" s="407">
        <v>1053212</v>
      </c>
      <c r="D47" s="410">
        <v>1053222</v>
      </c>
      <c r="E47" s="94"/>
    </row>
    <row r="48" spans="1:6" s="3" customFormat="1" ht="16.5" customHeight="1">
      <c r="A48" s="87" t="s">
        <v>42</v>
      </c>
      <c r="B48" s="87" t="s">
        <v>25</v>
      </c>
      <c r="C48" s="407">
        <v>13000</v>
      </c>
      <c r="D48" s="410">
        <v>23000</v>
      </c>
      <c r="E48" s="94"/>
    </row>
    <row r="49" spans="1:6" s="3" customFormat="1" ht="16.5" customHeight="1">
      <c r="A49" s="87" t="s">
        <v>43</v>
      </c>
      <c r="B49" s="87" t="s">
        <v>26</v>
      </c>
      <c r="C49" s="407">
        <v>3816</v>
      </c>
      <c r="D49" s="410">
        <v>3816</v>
      </c>
      <c r="E49" s="94"/>
    </row>
    <row r="50" spans="1:6" s="3" customFormat="1" ht="16.5" customHeight="1">
      <c r="A50" s="87" t="s">
        <v>44</v>
      </c>
      <c r="B50" s="87" t="s">
        <v>387</v>
      </c>
      <c r="C50" s="83">
        <f>SUM(C51:C53)</f>
        <v>1951113.3</v>
      </c>
      <c r="D50" s="83">
        <f>SUM(D51:D53)</f>
        <v>1937257</v>
      </c>
      <c r="E50" s="94"/>
    </row>
    <row r="51" spans="1:6" s="3" customFormat="1" ht="16.5" customHeight="1">
      <c r="A51" s="96" t="s">
        <v>357</v>
      </c>
      <c r="B51" s="96" t="s">
        <v>360</v>
      </c>
      <c r="C51" s="407">
        <v>1608505</v>
      </c>
      <c r="D51" s="410">
        <v>1594744</v>
      </c>
      <c r="E51" s="94"/>
    </row>
    <row r="52" spans="1:6" s="3" customFormat="1" ht="16.5" customHeight="1">
      <c r="A52" s="96" t="s">
        <v>358</v>
      </c>
      <c r="B52" s="96" t="s">
        <v>359</v>
      </c>
      <c r="C52" s="407">
        <f>340208.3+2400</f>
        <v>342608.3</v>
      </c>
      <c r="D52" s="410">
        <v>342513</v>
      </c>
      <c r="E52" s="94"/>
    </row>
    <row r="53" spans="1:6" s="3" customFormat="1" ht="16.5" customHeight="1">
      <c r="A53" s="96" t="s">
        <v>361</v>
      </c>
      <c r="B53" s="96" t="s">
        <v>362</v>
      </c>
      <c r="C53" s="407"/>
      <c r="D53" s="410"/>
      <c r="E53" s="94"/>
    </row>
    <row r="54" spans="1:6" s="3" customFormat="1">
      <c r="A54" s="87" t="s">
        <v>45</v>
      </c>
      <c r="B54" s="87" t="s">
        <v>29</v>
      </c>
      <c r="C54" s="407"/>
      <c r="D54" s="410"/>
      <c r="E54" s="94"/>
    </row>
    <row r="55" spans="1:6" s="3" customFormat="1" ht="16.5" customHeight="1">
      <c r="A55" s="87" t="s">
        <v>46</v>
      </c>
      <c r="B55" s="87" t="s">
        <v>6</v>
      </c>
      <c r="C55" s="407">
        <v>421702.6</v>
      </c>
      <c r="D55" s="410">
        <v>424677.2</v>
      </c>
      <c r="E55" s="222"/>
      <c r="F55" s="223"/>
    </row>
    <row r="56" spans="1:6" s="3" customFormat="1" ht="30">
      <c r="A56" s="86">
        <v>1.3</v>
      </c>
      <c r="B56" s="86" t="s">
        <v>392</v>
      </c>
      <c r="C56" s="83">
        <f>SUM(C57:C58)</f>
        <v>26840.1</v>
      </c>
      <c r="D56" s="83">
        <f>SUM(D57:D58)</f>
        <v>26840.01</v>
      </c>
      <c r="E56" s="222"/>
      <c r="F56" s="223"/>
    </row>
    <row r="57" spans="1:6" s="3" customFormat="1" ht="30">
      <c r="A57" s="87" t="s">
        <v>50</v>
      </c>
      <c r="B57" s="87" t="s">
        <v>48</v>
      </c>
      <c r="C57" s="407">
        <v>26840.1</v>
      </c>
      <c r="D57" s="410">
        <v>26840.01</v>
      </c>
      <c r="E57" s="222"/>
      <c r="F57" s="223"/>
    </row>
    <row r="58" spans="1:6" s="3" customFormat="1" ht="16.5" customHeight="1">
      <c r="A58" s="87" t="s">
        <v>51</v>
      </c>
      <c r="B58" s="87" t="s">
        <v>47</v>
      </c>
      <c r="C58" s="4"/>
      <c r="D58" s="221"/>
      <c r="E58" s="222"/>
      <c r="F58" s="223"/>
    </row>
    <row r="59" spans="1:6" s="3" customFormat="1">
      <c r="A59" s="86">
        <v>1.4</v>
      </c>
      <c r="B59" s="86" t="s">
        <v>394</v>
      </c>
      <c r="C59" s="4"/>
      <c r="D59" s="221"/>
      <c r="E59" s="222"/>
      <c r="F59" s="223"/>
    </row>
    <row r="60" spans="1:6" s="226" customFormat="1">
      <c r="A60" s="86">
        <v>1.5</v>
      </c>
      <c r="B60" s="86" t="s">
        <v>7</v>
      </c>
      <c r="C60" s="224"/>
      <c r="D60" s="40"/>
      <c r="E60" s="225"/>
    </row>
    <row r="61" spans="1:6" s="226" customFormat="1">
      <c r="A61" s="86">
        <v>1.6</v>
      </c>
      <c r="B61" s="45" t="s">
        <v>8</v>
      </c>
      <c r="C61" s="84">
        <f>SUM(C62:C66)</f>
        <v>81867.050000000017</v>
      </c>
      <c r="D61" s="85">
        <f>SUM(D62:D66)</f>
        <v>81402.800000000017</v>
      </c>
      <c r="E61" s="225"/>
    </row>
    <row r="62" spans="1:6" s="226" customFormat="1">
      <c r="A62" s="87" t="s">
        <v>292</v>
      </c>
      <c r="B62" s="46" t="s">
        <v>52</v>
      </c>
      <c r="C62" s="572">
        <v>9646.77</v>
      </c>
      <c r="D62" s="573">
        <v>9646.77</v>
      </c>
      <c r="E62" s="225"/>
    </row>
    <row r="63" spans="1:6" s="226" customFormat="1" ht="30">
      <c r="A63" s="87" t="s">
        <v>293</v>
      </c>
      <c r="B63" s="46" t="s">
        <v>54</v>
      </c>
      <c r="C63" s="572"/>
      <c r="D63" s="573"/>
      <c r="E63" s="225"/>
    </row>
    <row r="64" spans="1:6" s="226" customFormat="1">
      <c r="A64" s="87" t="s">
        <v>294</v>
      </c>
      <c r="B64" s="46" t="s">
        <v>53</v>
      </c>
      <c r="C64" s="573"/>
      <c r="D64" s="573"/>
      <c r="E64" s="225"/>
    </row>
    <row r="65" spans="1:5" s="226" customFormat="1">
      <c r="A65" s="87" t="s">
        <v>295</v>
      </c>
      <c r="B65" s="46" t="s">
        <v>27</v>
      </c>
      <c r="C65" s="572">
        <v>67692.820000000007</v>
      </c>
      <c r="D65" s="573">
        <v>67692.820000000007</v>
      </c>
      <c r="E65" s="225"/>
    </row>
    <row r="66" spans="1:5" s="226" customFormat="1">
      <c r="A66" s="87" t="s">
        <v>323</v>
      </c>
      <c r="B66" s="46" t="s">
        <v>324</v>
      </c>
      <c r="C66" s="572">
        <f>4615.46-88</f>
        <v>4527.46</v>
      </c>
      <c r="D66" s="573">
        <v>4063.21</v>
      </c>
      <c r="E66" s="225"/>
    </row>
    <row r="67" spans="1:5">
      <c r="A67" s="219">
        <v>2</v>
      </c>
      <c r="B67" s="219" t="s">
        <v>388</v>
      </c>
      <c r="C67" s="228"/>
      <c r="D67" s="84">
        <f>SUM(D68:D74)</f>
        <v>187961.8</v>
      </c>
      <c r="E67" s="95"/>
    </row>
    <row r="68" spans="1:5">
      <c r="A68" s="97">
        <v>2.1</v>
      </c>
      <c r="B68" s="229" t="s">
        <v>100</v>
      </c>
      <c r="C68" s="230"/>
      <c r="D68" s="22"/>
      <c r="E68" s="95"/>
    </row>
    <row r="69" spans="1:5">
      <c r="A69" s="97">
        <v>2.2000000000000002</v>
      </c>
      <c r="B69" s="229" t="s">
        <v>389</v>
      </c>
      <c r="C69" s="230"/>
      <c r="D69" s="22"/>
      <c r="E69" s="95"/>
    </row>
    <row r="70" spans="1:5">
      <c r="A70" s="97">
        <v>2.2999999999999998</v>
      </c>
      <c r="B70" s="229" t="s">
        <v>104</v>
      </c>
      <c r="C70" s="230"/>
      <c r="D70" s="22"/>
      <c r="E70" s="95"/>
    </row>
    <row r="71" spans="1:5">
      <c r="A71" s="97">
        <v>2.4</v>
      </c>
      <c r="B71" s="229" t="s">
        <v>103</v>
      </c>
      <c r="C71" s="230"/>
      <c r="D71" s="22"/>
      <c r="E71" s="95"/>
    </row>
    <row r="72" spans="1:5">
      <c r="A72" s="97">
        <v>2.5</v>
      </c>
      <c r="B72" s="229" t="s">
        <v>390</v>
      </c>
      <c r="C72" s="230"/>
      <c r="D72" s="583">
        <v>187961.8</v>
      </c>
      <c r="E72" s="95"/>
    </row>
    <row r="73" spans="1:5">
      <c r="A73" s="97">
        <v>2.6</v>
      </c>
      <c r="B73" s="229" t="s">
        <v>101</v>
      </c>
      <c r="C73" s="230"/>
      <c r="D73" s="22"/>
      <c r="E73" s="95"/>
    </row>
    <row r="74" spans="1:5">
      <c r="A74" s="97">
        <v>2.7</v>
      </c>
      <c r="B74" s="229" t="s">
        <v>102</v>
      </c>
      <c r="C74" s="231"/>
      <c r="D74" s="22"/>
      <c r="E74" s="95"/>
    </row>
    <row r="75" spans="1:5">
      <c r="A75" s="219">
        <v>3</v>
      </c>
      <c r="B75" s="219" t="s">
        <v>417</v>
      </c>
      <c r="C75" s="84"/>
      <c r="D75" s="22"/>
      <c r="E75" s="95"/>
    </row>
    <row r="76" spans="1:5">
      <c r="A76" s="219">
        <v>4</v>
      </c>
      <c r="B76" s="219" t="s">
        <v>247</v>
      </c>
      <c r="C76" s="84"/>
      <c r="D76" s="84">
        <f>SUM(D77:D78)</f>
        <v>0</v>
      </c>
      <c r="E76" s="95"/>
    </row>
    <row r="77" spans="1:5">
      <c r="A77" s="97">
        <v>4.0999999999999996</v>
      </c>
      <c r="B77" s="97" t="s">
        <v>248</v>
      </c>
      <c r="C77" s="230"/>
      <c r="D77" s="8"/>
      <c r="E77" s="95"/>
    </row>
    <row r="78" spans="1:5">
      <c r="A78" s="97">
        <v>4.2</v>
      </c>
      <c r="B78" s="97" t="s">
        <v>249</v>
      </c>
      <c r="C78" s="231"/>
      <c r="D78" s="8"/>
      <c r="E78" s="95"/>
    </row>
    <row r="79" spans="1:5">
      <c r="A79" s="219">
        <v>5</v>
      </c>
      <c r="B79" s="219" t="s">
        <v>274</v>
      </c>
      <c r="C79" s="575">
        <v>84327.71</v>
      </c>
      <c r="D79" s="231"/>
      <c r="E79" s="95"/>
    </row>
    <row r="80" spans="1:5">
      <c r="B80" s="44"/>
    </row>
    <row r="81" spans="1:6">
      <c r="A81" s="601" t="s">
        <v>464</v>
      </c>
      <c r="B81" s="601"/>
      <c r="C81" s="601"/>
      <c r="D81" s="601"/>
      <c r="E81" s="5"/>
    </row>
    <row r="82" spans="1:6">
      <c r="B82" s="44"/>
    </row>
    <row r="83" spans="1:6" s="23" customFormat="1" ht="12.75"/>
    <row r="84" spans="1:6">
      <c r="A84" s="68" t="s">
        <v>107</v>
      </c>
      <c r="E84" s="5"/>
    </row>
    <row r="85" spans="1:6">
      <c r="E85"/>
      <c r="F85"/>
    </row>
    <row r="86" spans="1:6">
      <c r="D86" s="12"/>
      <c r="E86"/>
      <c r="F86"/>
    </row>
    <row r="87" spans="1:6">
      <c r="A87"/>
      <c r="B87" s="68" t="s">
        <v>414</v>
      </c>
      <c r="D87" s="12"/>
      <c r="E87"/>
      <c r="F87"/>
    </row>
    <row r="88" spans="1:6">
      <c r="A88"/>
      <c r="B88" s="2" t="s">
        <v>415</v>
      </c>
      <c r="D88" s="12"/>
      <c r="E88"/>
      <c r="F88"/>
    </row>
    <row r="89" spans="1:6" customFormat="1" ht="12.75">
      <c r="B89" s="65" t="s">
        <v>139</v>
      </c>
    </row>
    <row r="90" spans="1:6" s="23" customFormat="1" ht="12.75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showGridLines="0" view="pageBreakPreview" topLeftCell="A7" zoomScale="80" zoomScaleNormal="100" zoomScaleSheetLayoutView="80" workbookViewId="0">
      <selection activeCell="G18" sqref="G18"/>
    </sheetView>
  </sheetViews>
  <sheetFormatPr defaultColWidth="9.140625" defaultRowHeight="1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11" s="6" customFormat="1">
      <c r="A1" s="73" t="s">
        <v>313</v>
      </c>
      <c r="B1" s="76"/>
      <c r="C1" s="598" t="s">
        <v>109</v>
      </c>
      <c r="D1" s="598"/>
      <c r="E1" s="90"/>
    </row>
    <row r="2" spans="1:11" s="6" customFormat="1">
      <c r="A2" s="73" t="s">
        <v>314</v>
      </c>
      <c r="B2" s="76"/>
      <c r="C2" s="596" t="str">
        <f>'ფორმა N1'!L2</f>
        <v>01.01.-31.12.2019</v>
      </c>
      <c r="D2" s="596"/>
      <c r="E2" s="90"/>
    </row>
    <row r="3" spans="1:11" s="6" customFormat="1">
      <c r="A3" s="75" t="s">
        <v>140</v>
      </c>
      <c r="B3" s="73"/>
      <c r="C3" s="159"/>
      <c r="D3" s="159"/>
      <c r="E3" s="90"/>
    </row>
    <row r="4" spans="1:11" s="6" customFormat="1">
      <c r="A4" s="75"/>
      <c r="B4" s="75"/>
      <c r="C4" s="159"/>
      <c r="D4" s="159"/>
      <c r="E4" s="90"/>
    </row>
    <row r="5" spans="1:11">
      <c r="A5" s="76" t="str">
        <f>'ფორმა N2'!A4</f>
        <v>ანგარიშვალდებული პირის დასახელება:</v>
      </c>
      <c r="B5" s="76"/>
      <c r="C5" s="75"/>
      <c r="D5" s="75"/>
      <c r="E5" s="91"/>
    </row>
    <row r="6" spans="1:11">
      <c r="A6" s="390" t="str">
        <f>'ფორმა N1'!A5</f>
        <v>მ.პ.გ. ქართული ოცნება დემოკრატიული საქართველო</v>
      </c>
      <c r="B6" s="79"/>
      <c r="C6" s="80"/>
      <c r="D6" s="80"/>
      <c r="E6" s="91"/>
    </row>
    <row r="7" spans="1:11">
      <c r="A7" s="76"/>
      <c r="B7" s="76"/>
      <c r="C7" s="75"/>
      <c r="D7" s="75"/>
      <c r="E7" s="91"/>
    </row>
    <row r="8" spans="1:11" s="6" customFormat="1">
      <c r="A8" s="158"/>
      <c r="B8" s="158"/>
      <c r="C8" s="77"/>
      <c r="D8" s="77"/>
      <c r="E8" s="90"/>
    </row>
    <row r="9" spans="1:11" s="6" customFormat="1" ht="30">
      <c r="A9" s="88" t="s">
        <v>64</v>
      </c>
      <c r="B9" s="88" t="s">
        <v>319</v>
      </c>
      <c r="C9" s="78" t="s">
        <v>10</v>
      </c>
      <c r="D9" s="78" t="s">
        <v>9</v>
      </c>
      <c r="E9" s="90"/>
    </row>
    <row r="10" spans="1:11" s="9" customFormat="1" ht="18">
      <c r="A10" s="97" t="s">
        <v>315</v>
      </c>
      <c r="B10" s="97" t="s">
        <v>5883</v>
      </c>
      <c r="C10" s="407">
        <v>67693</v>
      </c>
      <c r="D10" s="407">
        <v>67693</v>
      </c>
      <c r="E10" s="92"/>
    </row>
    <row r="11" spans="1:11" s="10" customFormat="1">
      <c r="A11" s="97" t="s">
        <v>316</v>
      </c>
      <c r="B11" s="97"/>
      <c r="C11" s="4"/>
      <c r="D11" s="4"/>
      <c r="E11" s="93"/>
      <c r="H11" s="411"/>
      <c r="I11" s="411"/>
      <c r="J11" s="411"/>
      <c r="K11" s="411"/>
    </row>
    <row r="12" spans="1:11" s="10" customFormat="1" ht="30">
      <c r="A12" s="97" t="s">
        <v>317</v>
      </c>
      <c r="B12" s="97" t="s">
        <v>1264</v>
      </c>
      <c r="C12" s="407">
        <v>3244.4</v>
      </c>
      <c r="D12" s="407">
        <v>3244.4</v>
      </c>
      <c r="E12" s="93"/>
      <c r="H12" s="412"/>
      <c r="I12" s="413"/>
      <c r="J12" s="413"/>
      <c r="K12" s="411"/>
    </row>
    <row r="13" spans="1:11" s="10" customFormat="1" ht="30">
      <c r="A13" s="97" t="s">
        <v>318</v>
      </c>
      <c r="B13" s="97" t="s">
        <v>1262</v>
      </c>
      <c r="C13" s="406">
        <f>127.55+2.55</f>
        <v>130.1</v>
      </c>
      <c r="D13" s="406">
        <v>130.1</v>
      </c>
      <c r="E13" s="93"/>
      <c r="H13" s="412"/>
      <c r="I13" s="413"/>
      <c r="J13" s="413"/>
      <c r="K13" s="411"/>
    </row>
    <row r="14" spans="1:11" s="10" customFormat="1" ht="30">
      <c r="A14" s="97" t="s">
        <v>5844</v>
      </c>
      <c r="B14" s="97" t="s">
        <v>231</v>
      </c>
      <c r="C14" s="406">
        <v>2407.0500000000002</v>
      </c>
      <c r="D14" s="406">
        <v>2407.0500000000002</v>
      </c>
      <c r="E14" s="93"/>
      <c r="H14" s="412"/>
      <c r="I14" s="413"/>
      <c r="J14" s="413"/>
      <c r="K14" s="411"/>
    </row>
    <row r="15" spans="1:11" s="10" customFormat="1" ht="30">
      <c r="A15" s="97" t="s">
        <v>5845</v>
      </c>
      <c r="B15" s="97" t="s">
        <v>1257</v>
      </c>
      <c r="C15" s="407">
        <f>250+275+25</f>
        <v>550</v>
      </c>
      <c r="D15" s="407">
        <f>250+275+25</f>
        <v>550</v>
      </c>
      <c r="E15" s="93"/>
      <c r="H15" s="412"/>
      <c r="I15" s="413"/>
      <c r="J15" s="413"/>
      <c r="K15" s="411"/>
    </row>
    <row r="16" spans="1:11" s="10" customFormat="1" ht="30">
      <c r="A16" s="97" t="s">
        <v>5846</v>
      </c>
      <c r="B16" s="97" t="s">
        <v>1258</v>
      </c>
      <c r="C16" s="97"/>
      <c r="D16" s="408">
        <f>1159.88+200</f>
        <v>1359.88</v>
      </c>
      <c r="E16" s="93"/>
      <c r="H16" s="412"/>
      <c r="I16" s="413"/>
      <c r="J16" s="413"/>
      <c r="K16" s="411"/>
    </row>
    <row r="17" spans="1:11" s="10" customFormat="1" ht="17.25" customHeight="1">
      <c r="A17" s="97" t="s">
        <v>5847</v>
      </c>
      <c r="B17" s="97" t="s">
        <v>1259</v>
      </c>
      <c r="C17" s="409">
        <f>1352+2581.56+1244</f>
        <v>5177.5599999999995</v>
      </c>
      <c r="D17" s="409">
        <f>1352+2581.56+1244</f>
        <v>5177.5599999999995</v>
      </c>
      <c r="E17" s="93"/>
      <c r="H17" s="414"/>
      <c r="I17" s="415"/>
      <c r="J17" s="416"/>
      <c r="K17" s="411"/>
    </row>
    <row r="18" spans="1:11" s="10" customFormat="1" ht="18" customHeight="1">
      <c r="A18" s="97" t="s">
        <v>5849</v>
      </c>
      <c r="B18" s="97" t="s">
        <v>1260</v>
      </c>
      <c r="C18" s="407">
        <f>33373.1+234934+39930</f>
        <v>308237.09999999998</v>
      </c>
      <c r="D18" s="407">
        <f>3423.18+31675+234823+39930</f>
        <v>309851.18</v>
      </c>
      <c r="E18" s="93"/>
      <c r="G18" s="67"/>
      <c r="H18" s="412"/>
      <c r="I18" s="413"/>
      <c r="J18" s="417"/>
      <c r="K18" s="411"/>
    </row>
    <row r="19" spans="1:11" s="10" customFormat="1" ht="30">
      <c r="A19" s="97" t="s">
        <v>5848</v>
      </c>
      <c r="B19" s="97" t="s">
        <v>1261</v>
      </c>
      <c r="C19" s="407">
        <f>31955.71+30000.3+20000.2+20000</f>
        <v>101956.20999999999</v>
      </c>
      <c r="D19" s="410">
        <f>31955.71+30000.3+10000.1+30000</f>
        <v>101956.11</v>
      </c>
      <c r="E19" s="93"/>
      <c r="H19" s="411"/>
      <c r="I19" s="411"/>
      <c r="J19" s="411"/>
      <c r="K19" s="411"/>
    </row>
    <row r="20" spans="1:11" s="10" customFormat="1" ht="30">
      <c r="A20" s="97" t="s">
        <v>5850</v>
      </c>
      <c r="B20" s="97"/>
      <c r="C20" s="406"/>
      <c r="D20" s="513"/>
      <c r="E20" s="93"/>
    </row>
    <row r="21" spans="1:11" s="10" customFormat="1">
      <c r="A21" s="86" t="s">
        <v>273</v>
      </c>
      <c r="B21" s="86"/>
      <c r="C21" s="4"/>
      <c r="D21" s="4"/>
      <c r="E21" s="93"/>
    </row>
    <row r="22" spans="1:11" s="10" customFormat="1">
      <c r="A22" s="86" t="s">
        <v>273</v>
      </c>
      <c r="B22" s="86"/>
      <c r="C22" s="4"/>
      <c r="D22" s="4"/>
      <c r="E22" s="93"/>
    </row>
    <row r="23" spans="1:11" s="10" customFormat="1">
      <c r="A23" s="86" t="s">
        <v>273</v>
      </c>
      <c r="B23" s="86"/>
      <c r="C23" s="4"/>
      <c r="D23" s="4"/>
      <c r="E23" s="93"/>
    </row>
    <row r="24" spans="1:11">
      <c r="A24" s="98"/>
      <c r="B24" s="98" t="s">
        <v>322</v>
      </c>
      <c r="C24" s="85">
        <f>SUM(C10:C23)</f>
        <v>489395.41999999993</v>
      </c>
      <c r="D24" s="85">
        <f>SUM(D10:D23)</f>
        <v>492369.27999999997</v>
      </c>
      <c r="E24" s="95"/>
      <c r="G24" s="510"/>
    </row>
    <row r="25" spans="1:11">
      <c r="A25" s="44"/>
      <c r="B25" s="44"/>
    </row>
    <row r="26" spans="1:11">
      <c r="A26" s="240" t="s">
        <v>407</v>
      </c>
      <c r="E26" s="5"/>
    </row>
    <row r="27" spans="1:11">
      <c r="A27" s="2" t="s">
        <v>408</v>
      </c>
    </row>
    <row r="28" spans="1:11">
      <c r="A28" s="193" t="s">
        <v>409</v>
      </c>
    </row>
    <row r="29" spans="1:11">
      <c r="A29" s="193"/>
    </row>
    <row r="30" spans="1:11">
      <c r="A30" s="193" t="s">
        <v>337</v>
      </c>
    </row>
    <row r="31" spans="1:11" s="23" customFormat="1" ht="12.75"/>
    <row r="32" spans="1:11">
      <c r="A32" s="68" t="s">
        <v>107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68"/>
      <c r="B35" s="68" t="s">
        <v>266</v>
      </c>
      <c r="D35" s="12"/>
      <c r="E35"/>
      <c r="F35"/>
      <c r="G35"/>
      <c r="H35"/>
      <c r="I35"/>
    </row>
    <row r="36" spans="1:9">
      <c r="B36" s="2" t="s">
        <v>265</v>
      </c>
      <c r="D36" s="12"/>
      <c r="E36"/>
      <c r="F36"/>
      <c r="G36"/>
      <c r="H36"/>
      <c r="I36"/>
    </row>
    <row r="37" spans="1:9" customFormat="1" ht="12.75">
      <c r="A37" s="65"/>
      <c r="B37" s="65" t="s">
        <v>139</v>
      </c>
    </row>
    <row r="38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view="pageBreakPreview" topLeftCell="A25" zoomScale="80" zoomScaleNormal="100" zoomScaleSheetLayoutView="80" workbookViewId="0">
      <selection activeCell="M31" sqref="M31"/>
    </sheetView>
  </sheetViews>
  <sheetFormatPr defaultColWidth="9.140625" defaultRowHeight="12.75"/>
  <cols>
    <col min="1" max="1" width="5.42578125" style="183" customWidth="1"/>
    <col min="2" max="2" width="20.85546875" style="183" customWidth="1"/>
    <col min="3" max="3" width="26" style="183" customWidth="1"/>
    <col min="4" max="4" width="17" style="183" customWidth="1"/>
    <col min="5" max="5" width="18.140625" style="183" customWidth="1"/>
    <col min="6" max="6" width="14.7109375" style="183" customWidth="1"/>
    <col min="7" max="7" width="15.5703125" style="183" customWidth="1"/>
    <col min="8" max="8" width="14.7109375" style="183" customWidth="1"/>
    <col min="9" max="9" width="29.7109375" style="183" customWidth="1"/>
    <col min="10" max="10" width="0" style="183" hidden="1" customWidth="1"/>
    <col min="11" max="16384" width="9.140625" style="183"/>
  </cols>
  <sheetData>
    <row r="1" spans="1:10" ht="15">
      <c r="A1" s="73" t="s">
        <v>391</v>
      </c>
      <c r="B1" s="73"/>
      <c r="C1" s="76"/>
      <c r="D1" s="76"/>
      <c r="E1" s="76"/>
      <c r="F1" s="76"/>
      <c r="G1" s="207"/>
      <c r="H1" s="207"/>
      <c r="I1" s="598" t="s">
        <v>109</v>
      </c>
      <c r="J1" s="598"/>
    </row>
    <row r="2" spans="1:10" ht="15">
      <c r="A2" s="75" t="s">
        <v>140</v>
      </c>
      <c r="B2" s="73"/>
      <c r="C2" s="76"/>
      <c r="D2" s="76"/>
      <c r="E2" s="76"/>
      <c r="F2" s="76"/>
      <c r="G2" s="207"/>
      <c r="H2" s="207"/>
      <c r="I2" s="596" t="str">
        <f>'ფორმა N1'!L2</f>
        <v>01.01.-31.12.2019</v>
      </c>
      <c r="J2" s="596"/>
    </row>
    <row r="3" spans="1:10" ht="15">
      <c r="A3" s="75"/>
      <c r="B3" s="75"/>
      <c r="C3" s="73"/>
      <c r="D3" s="73"/>
      <c r="E3" s="73"/>
      <c r="F3" s="73"/>
      <c r="G3" s="161"/>
      <c r="H3" s="161"/>
      <c r="I3" s="207"/>
    </row>
    <row r="4" spans="1:10" ht="1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5"/>
      <c r="H4" s="75"/>
      <c r="I4" s="75"/>
    </row>
    <row r="5" spans="1:10" ht="15">
      <c r="A5" s="390" t="str">
        <f>'ფორმა N1'!A5</f>
        <v>მ.პ.გ. ქართული ოცნება დემოკრატიული საქართველო</v>
      </c>
      <c r="B5" s="79"/>
      <c r="C5" s="79"/>
      <c r="D5" s="79"/>
      <c r="E5" s="79"/>
      <c r="F5" s="79"/>
      <c r="G5" s="80"/>
      <c r="H5" s="80"/>
      <c r="I5" s="80"/>
    </row>
    <row r="6" spans="1:10" ht="15">
      <c r="A6" s="76"/>
      <c r="B6" s="76"/>
      <c r="C6" s="76"/>
      <c r="D6" s="76"/>
      <c r="E6" s="76"/>
      <c r="F6" s="76"/>
      <c r="G6" s="75"/>
      <c r="H6" s="75"/>
      <c r="I6" s="75"/>
    </row>
    <row r="7" spans="1:10" ht="15">
      <c r="A7" s="160"/>
      <c r="B7" s="160"/>
      <c r="C7" s="160"/>
      <c r="D7" s="200"/>
      <c r="E7" s="160"/>
      <c r="F7" s="160"/>
      <c r="G7" s="77"/>
      <c r="H7" s="77"/>
      <c r="I7" s="77"/>
    </row>
    <row r="8" spans="1:10" ht="45">
      <c r="A8" s="89" t="s">
        <v>64</v>
      </c>
      <c r="B8" s="89" t="s">
        <v>326</v>
      </c>
      <c r="C8" s="89" t="s">
        <v>327</v>
      </c>
      <c r="D8" s="89" t="s">
        <v>227</v>
      </c>
      <c r="E8" s="89" t="s">
        <v>331</v>
      </c>
      <c r="F8" s="89" t="s">
        <v>335</v>
      </c>
      <c r="G8" s="78" t="s">
        <v>10</v>
      </c>
      <c r="H8" s="78" t="s">
        <v>9</v>
      </c>
      <c r="I8" s="78" t="s">
        <v>376</v>
      </c>
      <c r="J8" s="210" t="s">
        <v>334</v>
      </c>
    </row>
    <row r="9" spans="1:10" ht="15">
      <c r="A9" s="97">
        <v>1</v>
      </c>
      <c r="B9" s="97" t="s">
        <v>1265</v>
      </c>
      <c r="C9" s="97" t="s">
        <v>1266</v>
      </c>
      <c r="D9" s="97" t="s">
        <v>1267</v>
      </c>
      <c r="E9" s="97" t="s">
        <v>1268</v>
      </c>
      <c r="F9" s="97" t="s">
        <v>334</v>
      </c>
      <c r="G9" s="407">
        <f>30000-12550</f>
        <v>17450</v>
      </c>
      <c r="H9" s="407">
        <f>30000-12550</f>
        <v>17450</v>
      </c>
      <c r="I9" s="407">
        <f>5880-2500</f>
        <v>3380</v>
      </c>
      <c r="J9" s="210" t="s">
        <v>0</v>
      </c>
    </row>
    <row r="10" spans="1:10" ht="15">
      <c r="A10" s="97">
        <v>2</v>
      </c>
      <c r="B10" s="97" t="s">
        <v>1269</v>
      </c>
      <c r="C10" s="97" t="s">
        <v>1270</v>
      </c>
      <c r="D10" s="97" t="s">
        <v>1271</v>
      </c>
      <c r="E10" s="97" t="s">
        <v>1272</v>
      </c>
      <c r="F10" s="97" t="s">
        <v>334</v>
      </c>
      <c r="G10" s="407">
        <f>15000-6275</f>
        <v>8725</v>
      </c>
      <c r="H10" s="407">
        <f>15000-6275</f>
        <v>8725</v>
      </c>
      <c r="I10" s="407">
        <f>2940-1250</f>
        <v>1690</v>
      </c>
    </row>
    <row r="11" spans="1:10" ht="45">
      <c r="A11" s="97">
        <v>3</v>
      </c>
      <c r="B11" s="97" t="s">
        <v>1273</v>
      </c>
      <c r="C11" s="97" t="s">
        <v>1274</v>
      </c>
      <c r="D11" s="97" t="s">
        <v>1275</v>
      </c>
      <c r="E11" s="97" t="s">
        <v>1276</v>
      </c>
      <c r="F11" s="97" t="s">
        <v>334</v>
      </c>
      <c r="G11" s="407">
        <v>15000</v>
      </c>
      <c r="H11" s="407">
        <v>15000</v>
      </c>
      <c r="I11" s="407">
        <v>2940</v>
      </c>
    </row>
    <row r="12" spans="1:10" ht="45">
      <c r="A12" s="97">
        <v>4</v>
      </c>
      <c r="B12" s="97" t="s">
        <v>1277</v>
      </c>
      <c r="C12" s="97" t="s">
        <v>1278</v>
      </c>
      <c r="D12" s="97" t="s">
        <v>1279</v>
      </c>
      <c r="E12" s="97" t="s">
        <v>1280</v>
      </c>
      <c r="F12" s="97" t="s">
        <v>334</v>
      </c>
      <c r="G12" s="407">
        <f>30000-12500</f>
        <v>17500</v>
      </c>
      <c r="H12" s="407">
        <f>30000-12500</f>
        <v>17500</v>
      </c>
      <c r="I12" s="407">
        <f>6000-2500</f>
        <v>3500</v>
      </c>
    </row>
    <row r="13" spans="1:10" ht="60">
      <c r="A13" s="97">
        <v>5</v>
      </c>
      <c r="B13" s="97" t="s">
        <v>1281</v>
      </c>
      <c r="C13" s="97" t="s">
        <v>1282</v>
      </c>
      <c r="D13" s="97" t="s">
        <v>1283</v>
      </c>
      <c r="E13" s="97" t="s">
        <v>1284</v>
      </c>
      <c r="F13" s="97" t="s">
        <v>334</v>
      </c>
      <c r="G13" s="407">
        <v>15000</v>
      </c>
      <c r="H13" s="407">
        <v>15000</v>
      </c>
      <c r="I13" s="407">
        <v>2940</v>
      </c>
    </row>
    <row r="14" spans="1:10" ht="45">
      <c r="A14" s="97">
        <v>6</v>
      </c>
      <c r="B14" s="97" t="s">
        <v>1285</v>
      </c>
      <c r="C14" s="97" t="s">
        <v>1286</v>
      </c>
      <c r="D14" s="97" t="s">
        <v>1287</v>
      </c>
      <c r="E14" s="97" t="s">
        <v>1288</v>
      </c>
      <c r="F14" s="97" t="s">
        <v>334</v>
      </c>
      <c r="G14" s="407">
        <v>37500</v>
      </c>
      <c r="H14" s="407">
        <v>37500</v>
      </c>
      <c r="I14" s="407">
        <v>7350</v>
      </c>
    </row>
    <row r="15" spans="1:10" ht="60">
      <c r="A15" s="97">
        <v>7</v>
      </c>
      <c r="B15" s="97" t="s">
        <v>1289</v>
      </c>
      <c r="C15" s="97" t="s">
        <v>1290</v>
      </c>
      <c r="D15" s="97" t="s">
        <v>1291</v>
      </c>
      <c r="E15" s="97" t="s">
        <v>1292</v>
      </c>
      <c r="F15" s="97" t="s">
        <v>334</v>
      </c>
      <c r="G15" s="407">
        <v>28125</v>
      </c>
      <c r="H15" s="407">
        <v>28125</v>
      </c>
      <c r="I15" s="407">
        <v>5512.5</v>
      </c>
    </row>
    <row r="16" spans="1:10" ht="75">
      <c r="A16" s="97">
        <v>8</v>
      </c>
      <c r="B16" s="97" t="s">
        <v>1293</v>
      </c>
      <c r="C16" s="97" t="s">
        <v>1294</v>
      </c>
      <c r="D16" s="97" t="s">
        <v>1295</v>
      </c>
      <c r="E16" s="97" t="s">
        <v>1296</v>
      </c>
      <c r="F16" s="97" t="s">
        <v>334</v>
      </c>
      <c r="G16" s="407">
        <v>22500</v>
      </c>
      <c r="H16" s="407">
        <v>22500</v>
      </c>
      <c r="I16" s="407">
        <v>4410</v>
      </c>
    </row>
    <row r="17" spans="1:9" ht="75">
      <c r="A17" s="97">
        <v>9</v>
      </c>
      <c r="B17" s="97" t="s">
        <v>1265</v>
      </c>
      <c r="C17" s="97" t="s">
        <v>1297</v>
      </c>
      <c r="D17" s="97" t="s">
        <v>1298</v>
      </c>
      <c r="E17" s="97" t="s">
        <v>1296</v>
      </c>
      <c r="F17" s="97" t="s">
        <v>334</v>
      </c>
      <c r="G17" s="407">
        <v>22500</v>
      </c>
      <c r="H17" s="407">
        <v>22500</v>
      </c>
      <c r="I17" s="407">
        <v>4410</v>
      </c>
    </row>
    <row r="18" spans="1:9" ht="45">
      <c r="A18" s="97">
        <v>10</v>
      </c>
      <c r="B18" s="97" t="s">
        <v>1299</v>
      </c>
      <c r="C18" s="97" t="s">
        <v>1300</v>
      </c>
      <c r="D18" s="97" t="s">
        <v>1301</v>
      </c>
      <c r="E18" s="97" t="s">
        <v>1302</v>
      </c>
      <c r="F18" s="97" t="s">
        <v>334</v>
      </c>
      <c r="G18" s="407">
        <v>17500</v>
      </c>
      <c r="H18" s="407">
        <v>17500</v>
      </c>
      <c r="I18" s="407">
        <v>3430</v>
      </c>
    </row>
    <row r="19" spans="1:9" ht="45">
      <c r="A19" s="97">
        <v>11</v>
      </c>
      <c r="B19" s="97" t="s">
        <v>1303</v>
      </c>
      <c r="C19" s="97" t="s">
        <v>1304</v>
      </c>
      <c r="D19" s="97" t="s">
        <v>1305</v>
      </c>
      <c r="E19" s="97" t="s">
        <v>1302</v>
      </c>
      <c r="F19" s="97" t="s">
        <v>334</v>
      </c>
      <c r="G19" s="407"/>
      <c r="H19" s="407"/>
      <c r="I19" s="407"/>
    </row>
    <row r="20" spans="1:9" ht="45">
      <c r="A20" s="97">
        <v>12</v>
      </c>
      <c r="B20" s="97" t="s">
        <v>1265</v>
      </c>
      <c r="C20" s="97" t="s">
        <v>1306</v>
      </c>
      <c r="D20" s="97" t="s">
        <v>1307</v>
      </c>
      <c r="E20" s="97" t="s">
        <v>1308</v>
      </c>
      <c r="F20" s="97" t="s">
        <v>334</v>
      </c>
      <c r="G20" s="407">
        <v>15000</v>
      </c>
      <c r="H20" s="407">
        <v>15000</v>
      </c>
      <c r="I20" s="407">
        <v>2940</v>
      </c>
    </row>
    <row r="21" spans="1:9" ht="45">
      <c r="A21" s="97">
        <v>13</v>
      </c>
      <c r="B21" s="97" t="s">
        <v>1265</v>
      </c>
      <c r="C21" s="97" t="s">
        <v>1309</v>
      </c>
      <c r="D21" s="97" t="s">
        <v>1310</v>
      </c>
      <c r="E21" s="97" t="s">
        <v>1308</v>
      </c>
      <c r="F21" s="97" t="s">
        <v>334</v>
      </c>
      <c r="G21" s="407">
        <v>15000</v>
      </c>
      <c r="H21" s="407">
        <v>15000</v>
      </c>
      <c r="I21" s="407">
        <v>2940</v>
      </c>
    </row>
    <row r="22" spans="1:9" ht="45">
      <c r="A22" s="97">
        <v>14</v>
      </c>
      <c r="B22" s="97" t="s">
        <v>1265</v>
      </c>
      <c r="C22" s="97" t="s">
        <v>1311</v>
      </c>
      <c r="D22" s="97" t="s">
        <v>1312</v>
      </c>
      <c r="E22" s="97" t="s">
        <v>1308</v>
      </c>
      <c r="F22" s="97" t="s">
        <v>334</v>
      </c>
      <c r="G22" s="407">
        <v>15000</v>
      </c>
      <c r="H22" s="407">
        <v>15000</v>
      </c>
      <c r="I22" s="407">
        <v>2940</v>
      </c>
    </row>
    <row r="23" spans="1:9" ht="45">
      <c r="A23" s="97">
        <v>15</v>
      </c>
      <c r="B23" s="97" t="s">
        <v>1313</v>
      </c>
      <c r="C23" s="97" t="s">
        <v>1311</v>
      </c>
      <c r="D23" s="97" t="s">
        <v>1314</v>
      </c>
      <c r="E23" s="97" t="s">
        <v>1315</v>
      </c>
      <c r="F23" s="97" t="s">
        <v>334</v>
      </c>
      <c r="G23" s="407">
        <v>11250</v>
      </c>
      <c r="H23" s="407">
        <v>11250</v>
      </c>
      <c r="I23" s="407">
        <v>2205</v>
      </c>
    </row>
    <row r="24" spans="1:9" ht="45">
      <c r="A24" s="97">
        <v>16</v>
      </c>
      <c r="B24" s="97" t="s">
        <v>1316</v>
      </c>
      <c r="C24" s="97" t="s">
        <v>1317</v>
      </c>
      <c r="D24" s="97" t="s">
        <v>1318</v>
      </c>
      <c r="E24" s="97" t="s">
        <v>1302</v>
      </c>
      <c r="F24" s="97" t="s">
        <v>334</v>
      </c>
      <c r="G24" s="407">
        <v>18750</v>
      </c>
      <c r="H24" s="407">
        <v>18750</v>
      </c>
      <c r="I24" s="407">
        <v>3675</v>
      </c>
    </row>
    <row r="25" spans="1:9" ht="45">
      <c r="A25" s="97">
        <v>17</v>
      </c>
      <c r="B25" s="97" t="s">
        <v>1319</v>
      </c>
      <c r="C25" s="97" t="s">
        <v>1320</v>
      </c>
      <c r="D25" s="97" t="s">
        <v>1321</v>
      </c>
      <c r="E25" s="97" t="s">
        <v>1302</v>
      </c>
      <c r="F25" s="97" t="s">
        <v>334</v>
      </c>
      <c r="G25" s="407">
        <v>18750</v>
      </c>
      <c r="H25" s="407">
        <v>18750</v>
      </c>
      <c r="I25" s="407">
        <v>3675</v>
      </c>
    </row>
    <row r="26" spans="1:9" ht="45">
      <c r="A26" s="97">
        <v>18</v>
      </c>
      <c r="B26" s="97" t="s">
        <v>1322</v>
      </c>
      <c r="C26" s="97" t="s">
        <v>1323</v>
      </c>
      <c r="D26" s="97" t="s">
        <v>1324</v>
      </c>
      <c r="E26" s="97" t="s">
        <v>1302</v>
      </c>
      <c r="F26" s="97" t="s">
        <v>334</v>
      </c>
      <c r="G26" s="407">
        <v>20625</v>
      </c>
      <c r="H26" s="407">
        <v>20625</v>
      </c>
      <c r="I26" s="407">
        <v>4042.5</v>
      </c>
    </row>
    <row r="27" spans="1:9" ht="45">
      <c r="A27" s="97">
        <v>19</v>
      </c>
      <c r="B27" s="97" t="s">
        <v>1265</v>
      </c>
      <c r="C27" s="97" t="s">
        <v>1325</v>
      </c>
      <c r="D27" s="97" t="s">
        <v>1326</v>
      </c>
      <c r="E27" s="97" t="s">
        <v>1302</v>
      </c>
      <c r="F27" s="97" t="s">
        <v>334</v>
      </c>
      <c r="G27" s="407">
        <v>30000</v>
      </c>
      <c r="H27" s="407">
        <v>30000</v>
      </c>
      <c r="I27" s="407">
        <v>5880</v>
      </c>
    </row>
    <row r="28" spans="1:9" ht="60">
      <c r="A28" s="97">
        <v>20</v>
      </c>
      <c r="B28" s="97" t="s">
        <v>1327</v>
      </c>
      <c r="C28" s="97" t="s">
        <v>1328</v>
      </c>
      <c r="D28" s="97" t="s">
        <v>1329</v>
      </c>
      <c r="E28" s="97" t="s">
        <v>1330</v>
      </c>
      <c r="F28" s="97" t="s">
        <v>334</v>
      </c>
      <c r="G28" s="407">
        <v>62000</v>
      </c>
      <c r="H28" s="407">
        <v>62000</v>
      </c>
      <c r="I28" s="407">
        <v>12152</v>
      </c>
    </row>
    <row r="29" spans="1:9" ht="15">
      <c r="A29" s="97"/>
      <c r="B29" s="86"/>
      <c r="C29" s="97" t="s">
        <v>2834</v>
      </c>
      <c r="D29" s="97"/>
      <c r="E29" s="97"/>
      <c r="F29" s="97"/>
      <c r="G29" s="407">
        <v>8190</v>
      </c>
      <c r="H29" s="407">
        <v>8190</v>
      </c>
      <c r="I29" s="4"/>
    </row>
    <row r="30" spans="1:9" ht="15">
      <c r="A30" s="97"/>
      <c r="B30" s="86"/>
      <c r="C30" s="86"/>
      <c r="D30" s="86"/>
      <c r="E30" s="86"/>
      <c r="F30" s="97"/>
      <c r="G30" s="4"/>
      <c r="H30" s="4"/>
      <c r="I30" s="4"/>
    </row>
    <row r="31" spans="1:9" ht="15">
      <c r="A31" s="86" t="s">
        <v>271</v>
      </c>
      <c r="B31" s="86"/>
      <c r="C31" s="86"/>
      <c r="D31" s="86"/>
      <c r="E31" s="86"/>
      <c r="F31" s="97"/>
      <c r="G31" s="4"/>
      <c r="H31" s="4"/>
      <c r="I31" s="4"/>
    </row>
    <row r="32" spans="1:9" ht="15">
      <c r="A32" s="86"/>
      <c r="B32" s="98"/>
      <c r="C32" s="98"/>
      <c r="D32" s="98"/>
      <c r="E32" s="98"/>
      <c r="F32" s="86" t="s">
        <v>422</v>
      </c>
      <c r="G32" s="85">
        <f>SUM(G9:G31)</f>
        <v>416365</v>
      </c>
      <c r="H32" s="85">
        <f>SUM(H9:H31)</f>
        <v>416365</v>
      </c>
      <c r="I32" s="85">
        <f>SUM(I9:I31)</f>
        <v>80012</v>
      </c>
    </row>
    <row r="33" spans="1:9" ht="15">
      <c r="A33" s="208"/>
      <c r="B33" s="208"/>
      <c r="C33" s="208"/>
      <c r="D33" s="208"/>
      <c r="E33" s="208"/>
      <c r="F33" s="208"/>
      <c r="G33" s="208"/>
      <c r="H33" s="182"/>
      <c r="I33" s="182"/>
    </row>
    <row r="34" spans="1:9" ht="15">
      <c r="A34" s="209" t="s">
        <v>411</v>
      </c>
      <c r="B34" s="209"/>
      <c r="C34" s="208"/>
      <c r="D34" s="208"/>
      <c r="E34" s="208"/>
      <c r="F34" s="208"/>
      <c r="G34" s="208"/>
      <c r="H34" s="182"/>
      <c r="I34" s="182"/>
    </row>
    <row r="35" spans="1:9" ht="15">
      <c r="A35" s="209"/>
      <c r="B35" s="209"/>
      <c r="C35" s="208"/>
      <c r="D35" s="208"/>
      <c r="E35" s="208"/>
      <c r="F35" s="208"/>
      <c r="G35" s="208"/>
      <c r="H35" s="182"/>
      <c r="I35" s="182"/>
    </row>
    <row r="36" spans="1:9">
      <c r="A36" s="205"/>
      <c r="B36" s="205"/>
      <c r="C36" s="205"/>
      <c r="D36" s="205"/>
      <c r="E36" s="205"/>
      <c r="F36" s="205"/>
      <c r="G36" s="205"/>
      <c r="H36" s="205"/>
      <c r="I36" s="205"/>
    </row>
    <row r="37" spans="1:9" ht="15">
      <c r="A37" s="188" t="s">
        <v>107</v>
      </c>
      <c r="B37" s="188"/>
      <c r="C37" s="182"/>
      <c r="D37" s="182"/>
      <c r="E37" s="182"/>
      <c r="F37" s="182"/>
      <c r="G37" s="182"/>
      <c r="H37" s="182"/>
      <c r="I37" s="182"/>
    </row>
    <row r="38" spans="1:9" ht="15">
      <c r="A38" s="182"/>
      <c r="B38" s="182"/>
      <c r="C38" s="182"/>
      <c r="D38" s="182"/>
      <c r="E38" s="182"/>
      <c r="F38" s="182"/>
      <c r="G38" s="182"/>
      <c r="H38" s="182"/>
      <c r="I38" s="182"/>
    </row>
    <row r="39" spans="1:9" ht="15">
      <c r="A39" s="182"/>
      <c r="B39" s="182"/>
      <c r="C39" s="182"/>
      <c r="D39" s="182"/>
      <c r="E39" s="186"/>
      <c r="F39" s="186"/>
      <c r="G39" s="186"/>
      <c r="H39" s="182"/>
      <c r="I39" s="182"/>
    </row>
    <row r="40" spans="1:9" ht="15">
      <c r="A40" s="188"/>
      <c r="B40" s="188"/>
      <c r="C40" s="188" t="s">
        <v>375</v>
      </c>
      <c r="D40" s="188"/>
      <c r="E40" s="188"/>
      <c r="F40" s="188"/>
      <c r="G40" s="188"/>
      <c r="H40" s="182"/>
      <c r="I40" s="182"/>
    </row>
    <row r="41" spans="1:9" ht="15">
      <c r="A41" s="182"/>
      <c r="B41" s="182"/>
      <c r="C41" s="182" t="s">
        <v>374</v>
      </c>
      <c r="D41" s="182"/>
      <c r="E41" s="182"/>
      <c r="F41" s="182"/>
      <c r="G41" s="182"/>
      <c r="H41" s="182"/>
      <c r="I41" s="182"/>
    </row>
    <row r="42" spans="1:9">
      <c r="A42" s="190"/>
      <c r="B42" s="190"/>
      <c r="C42" s="190" t="s">
        <v>139</v>
      </c>
      <c r="D42" s="190"/>
      <c r="E42" s="190"/>
      <c r="F42" s="190"/>
      <c r="G42" s="190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view="pageBreakPreview" zoomScale="80" zoomScaleNormal="100" zoomScaleSheetLayoutView="80" workbookViewId="0">
      <selection activeCell="H14" sqref="H14"/>
    </sheetView>
  </sheetViews>
  <sheetFormatPr defaultRowHeight="12.75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3" t="s">
        <v>352</v>
      </c>
      <c r="B1" s="76"/>
      <c r="C1" s="76"/>
      <c r="D1" s="76"/>
      <c r="E1" s="76"/>
      <c r="F1" s="76"/>
      <c r="G1" s="598" t="s">
        <v>109</v>
      </c>
      <c r="H1" s="598"/>
      <c r="I1" s="344"/>
    </row>
    <row r="2" spans="1:9" ht="15">
      <c r="A2" s="75" t="s">
        <v>140</v>
      </c>
      <c r="B2" s="76"/>
      <c r="C2" s="76"/>
      <c r="D2" s="76"/>
      <c r="E2" s="76"/>
      <c r="F2" s="76"/>
      <c r="G2" s="596" t="str">
        <f>'ფორმა N1'!L2</f>
        <v>01.01.-31.12.2019</v>
      </c>
      <c r="H2" s="596"/>
      <c r="I2" s="75"/>
    </row>
    <row r="3" spans="1:9" ht="15">
      <c r="A3" s="75"/>
      <c r="B3" s="75"/>
      <c r="C3" s="75"/>
      <c r="D3" s="75"/>
      <c r="E3" s="75"/>
      <c r="F3" s="75"/>
      <c r="G3" s="161"/>
      <c r="H3" s="161"/>
      <c r="I3" s="344"/>
    </row>
    <row r="4" spans="1:9" ht="1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5"/>
      <c r="H4" s="75"/>
      <c r="I4" s="75"/>
    </row>
    <row r="5" spans="1:9" ht="15">
      <c r="A5" s="390" t="str">
        <f>'ფორმა N1'!A5</f>
        <v>მ.პ.გ. ქართული ოცნება დემოკრატიული საქართველო</v>
      </c>
      <c r="B5" s="79"/>
      <c r="C5" s="79"/>
      <c r="D5" s="79"/>
      <c r="E5" s="79"/>
      <c r="F5" s="79"/>
      <c r="G5" s="80"/>
      <c r="H5" s="80"/>
      <c r="I5" s="344"/>
    </row>
    <row r="6" spans="1:9" ht="15">
      <c r="A6" s="76"/>
      <c r="B6" s="76"/>
      <c r="C6" s="76"/>
      <c r="D6" s="76"/>
      <c r="E6" s="76"/>
      <c r="F6" s="76"/>
      <c r="G6" s="75"/>
      <c r="H6" s="75"/>
      <c r="I6" s="75"/>
    </row>
    <row r="7" spans="1:9" ht="15">
      <c r="A7" s="160"/>
      <c r="B7" s="160"/>
      <c r="C7" s="242"/>
      <c r="D7" s="160"/>
      <c r="E7" s="160"/>
      <c r="F7" s="160"/>
      <c r="G7" s="77"/>
      <c r="H7" s="77"/>
      <c r="I7" s="75"/>
    </row>
    <row r="8" spans="1:9" ht="45">
      <c r="A8" s="340" t="s">
        <v>64</v>
      </c>
      <c r="B8" s="78" t="s">
        <v>326</v>
      </c>
      <c r="C8" s="89" t="s">
        <v>327</v>
      </c>
      <c r="D8" s="89" t="s">
        <v>227</v>
      </c>
      <c r="E8" s="89" t="s">
        <v>330</v>
      </c>
      <c r="F8" s="89" t="s">
        <v>329</v>
      </c>
      <c r="G8" s="89" t="s">
        <v>371</v>
      </c>
      <c r="H8" s="78" t="s">
        <v>10</v>
      </c>
      <c r="I8" s="78" t="s">
        <v>9</v>
      </c>
    </row>
    <row r="9" spans="1:9" ht="15">
      <c r="A9" s="341">
        <v>1</v>
      </c>
      <c r="B9" s="97" t="s">
        <v>2652</v>
      </c>
      <c r="C9" s="97" t="s">
        <v>5875</v>
      </c>
      <c r="D9" s="571" t="s">
        <v>5876</v>
      </c>
      <c r="E9" s="97" t="s">
        <v>1447</v>
      </c>
      <c r="F9" s="97" t="s">
        <v>5877</v>
      </c>
      <c r="G9" s="97">
        <v>2</v>
      </c>
      <c r="H9" s="406">
        <v>262</v>
      </c>
      <c r="I9" s="407">
        <v>262</v>
      </c>
    </row>
    <row r="10" spans="1:9" ht="15">
      <c r="A10" s="341"/>
      <c r="B10" s="342"/>
      <c r="C10" s="86"/>
      <c r="D10" s="86"/>
      <c r="E10" s="86"/>
      <c r="F10" s="86"/>
      <c r="G10" s="86"/>
      <c r="H10" s="4"/>
      <c r="I10" s="4"/>
    </row>
    <row r="11" spans="1:9" ht="15">
      <c r="A11" s="341"/>
      <c r="B11" s="342"/>
      <c r="C11" s="86"/>
      <c r="D11" s="86"/>
      <c r="E11" s="86"/>
      <c r="F11" s="86"/>
      <c r="G11" s="86"/>
      <c r="H11" s="4"/>
      <c r="I11" s="4"/>
    </row>
    <row r="12" spans="1:9" ht="15">
      <c r="A12" s="341"/>
      <c r="B12" s="342"/>
      <c r="C12" s="86"/>
      <c r="D12" s="86"/>
      <c r="E12" s="86"/>
      <c r="F12" s="86"/>
      <c r="G12" s="86"/>
      <c r="H12" s="4"/>
      <c r="I12" s="4"/>
    </row>
    <row r="13" spans="1:9" ht="15">
      <c r="A13" s="341"/>
      <c r="B13" s="342"/>
      <c r="C13" s="86"/>
      <c r="D13" s="86"/>
      <c r="E13" s="86"/>
      <c r="F13" s="86"/>
      <c r="G13" s="86"/>
      <c r="H13" s="4"/>
      <c r="I13" s="4"/>
    </row>
    <row r="14" spans="1:9" ht="15">
      <c r="A14" s="341"/>
      <c r="B14" s="342"/>
      <c r="C14" s="86"/>
      <c r="D14" s="86"/>
      <c r="E14" s="86"/>
      <c r="F14" s="86"/>
      <c r="G14" s="86"/>
      <c r="H14" s="4"/>
      <c r="I14" s="4"/>
    </row>
    <row r="15" spans="1:9" ht="15">
      <c r="A15" s="341"/>
      <c r="B15" s="342"/>
      <c r="C15" s="86"/>
      <c r="D15" s="86"/>
      <c r="E15" s="86"/>
      <c r="F15" s="86"/>
      <c r="G15" s="86"/>
      <c r="H15" s="4"/>
      <c r="I15" s="4"/>
    </row>
    <row r="16" spans="1:9" ht="15">
      <c r="A16" s="341"/>
      <c r="B16" s="342"/>
      <c r="C16" s="86"/>
      <c r="D16" s="86"/>
      <c r="E16" s="86"/>
      <c r="F16" s="86"/>
      <c r="G16" s="86"/>
      <c r="H16" s="4"/>
      <c r="I16" s="4"/>
    </row>
    <row r="17" spans="1:9" ht="15">
      <c r="A17" s="341"/>
      <c r="B17" s="343"/>
      <c r="C17" s="98"/>
      <c r="D17" s="98"/>
      <c r="E17" s="98"/>
      <c r="F17" s="98"/>
      <c r="G17" s="98" t="s">
        <v>325</v>
      </c>
      <c r="H17" s="85">
        <f>SUM(H9:H16)</f>
        <v>262</v>
      </c>
      <c r="I17" s="85">
        <f>SUM(I9:I16)</f>
        <v>262</v>
      </c>
    </row>
    <row r="18" spans="1:9" ht="15">
      <c r="A18" s="208"/>
      <c r="B18" s="208"/>
      <c r="C18" s="208"/>
      <c r="D18" s="208"/>
      <c r="E18" s="208"/>
      <c r="F18" s="208"/>
      <c r="G18" s="182"/>
      <c r="H18" s="182"/>
      <c r="I18" s="187"/>
    </row>
    <row r="19" spans="1:9" ht="15">
      <c r="A19" s="209" t="s">
        <v>336</v>
      </c>
      <c r="B19" s="208"/>
      <c r="C19" s="208"/>
      <c r="D19" s="208"/>
      <c r="E19" s="208"/>
      <c r="F19" s="208"/>
      <c r="G19" s="182"/>
      <c r="H19" s="182"/>
      <c r="I19" s="187"/>
    </row>
    <row r="20" spans="1:9" ht="15">
      <c r="A20" s="209" t="s">
        <v>339</v>
      </c>
      <c r="B20" s="208"/>
      <c r="C20" s="208"/>
      <c r="D20" s="208"/>
      <c r="E20" s="208"/>
      <c r="F20" s="208"/>
      <c r="G20" s="182"/>
      <c r="H20" s="182"/>
      <c r="I20" s="187"/>
    </row>
    <row r="21" spans="1:9" ht="15">
      <c r="A21" s="209"/>
      <c r="B21" s="182"/>
      <c r="C21" s="182"/>
      <c r="D21" s="182"/>
      <c r="E21" s="182"/>
      <c r="F21" s="182"/>
      <c r="G21" s="182"/>
      <c r="H21" s="182"/>
      <c r="I21" s="187"/>
    </row>
    <row r="22" spans="1:9" ht="15">
      <c r="A22" s="209"/>
      <c r="B22" s="182"/>
      <c r="C22" s="182"/>
      <c r="D22" s="182"/>
      <c r="E22" s="182"/>
      <c r="G22" s="182"/>
      <c r="H22" s="182"/>
      <c r="I22" s="187"/>
    </row>
    <row r="23" spans="1:9">
      <c r="A23" s="205"/>
      <c r="B23" s="205"/>
      <c r="C23" s="205"/>
      <c r="D23" s="205"/>
      <c r="E23" s="205"/>
      <c r="F23" s="205"/>
      <c r="G23" s="205"/>
      <c r="H23" s="205"/>
      <c r="I23" s="187"/>
    </row>
    <row r="24" spans="1:9" ht="15">
      <c r="A24" s="188" t="s">
        <v>107</v>
      </c>
      <c r="B24" s="182"/>
      <c r="C24" s="182"/>
      <c r="D24" s="182"/>
      <c r="E24" s="182"/>
      <c r="F24" s="182"/>
      <c r="G24" s="182"/>
      <c r="H24" s="182"/>
      <c r="I24" s="187"/>
    </row>
    <row r="25" spans="1:9" ht="15">
      <c r="A25" s="182"/>
      <c r="B25" s="182"/>
      <c r="C25" s="182"/>
      <c r="D25" s="182"/>
      <c r="E25" s="182"/>
      <c r="F25" s="182"/>
      <c r="G25" s="182"/>
      <c r="H25" s="182"/>
      <c r="I25" s="187"/>
    </row>
    <row r="26" spans="1:9" ht="15">
      <c r="A26" s="182"/>
      <c r="B26" s="182"/>
      <c r="C26" s="182"/>
      <c r="D26" s="182"/>
      <c r="E26" s="182"/>
      <c r="F26" s="182"/>
      <c r="G26" s="182"/>
      <c r="H26" s="189"/>
      <c r="I26" s="187"/>
    </row>
    <row r="27" spans="1:9" ht="15">
      <c r="A27" s="188"/>
      <c r="B27" s="188" t="s">
        <v>266</v>
      </c>
      <c r="C27" s="188"/>
      <c r="D27" s="188"/>
      <c r="E27" s="188"/>
      <c r="F27" s="188"/>
      <c r="G27" s="182"/>
      <c r="H27" s="189"/>
      <c r="I27" s="187"/>
    </row>
    <row r="28" spans="1:9" ht="15">
      <c r="A28" s="182"/>
      <c r="B28" s="182" t="s">
        <v>265</v>
      </c>
      <c r="C28" s="182"/>
      <c r="D28" s="182"/>
      <c r="E28" s="182"/>
      <c r="F28" s="182"/>
      <c r="G28" s="182"/>
      <c r="H28" s="189"/>
      <c r="I28" s="187"/>
    </row>
    <row r="29" spans="1:9">
      <c r="A29" s="190"/>
      <c r="B29" s="190" t="s">
        <v>139</v>
      </c>
      <c r="C29" s="190"/>
      <c r="D29" s="190"/>
      <c r="E29" s="190"/>
      <c r="F29" s="190"/>
      <c r="G29" s="183"/>
      <c r="H29" s="183"/>
      <c r="I29" s="183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view="pageBreakPreview" zoomScale="80" zoomScaleNormal="100" zoomScaleSheetLayoutView="80" workbookViewId="0">
      <selection activeCell="F12" sqref="F12"/>
    </sheetView>
  </sheetViews>
  <sheetFormatPr defaultColWidth="9.140625" defaultRowHeight="12.75"/>
  <cols>
    <col min="1" max="1" width="5.42578125" style="183" customWidth="1"/>
    <col min="2" max="2" width="13.140625" style="183" customWidth="1"/>
    <col min="3" max="3" width="15.140625" style="183" customWidth="1"/>
    <col min="4" max="4" width="18" style="183" customWidth="1"/>
    <col min="5" max="5" width="20.5703125" style="183" customWidth="1"/>
    <col min="6" max="6" width="21.28515625" style="183" customWidth="1"/>
    <col min="7" max="7" width="15.140625" style="183" customWidth="1"/>
    <col min="8" max="8" width="15.5703125" style="183" customWidth="1"/>
    <col min="9" max="9" width="13.42578125" style="183" customWidth="1"/>
    <col min="10" max="10" width="0" style="183" hidden="1" customWidth="1"/>
    <col min="11" max="16384" width="9.140625" style="183"/>
  </cols>
  <sheetData>
    <row r="1" spans="1:10" ht="15">
      <c r="A1" s="73" t="s">
        <v>429</v>
      </c>
      <c r="B1" s="73"/>
      <c r="C1" s="76"/>
      <c r="D1" s="76"/>
      <c r="E1" s="76"/>
      <c r="F1" s="76"/>
      <c r="G1" s="598" t="s">
        <v>109</v>
      </c>
      <c r="H1" s="598"/>
    </row>
    <row r="2" spans="1:10" ht="15">
      <c r="A2" s="75" t="s">
        <v>140</v>
      </c>
      <c r="B2" s="73"/>
      <c r="C2" s="76"/>
      <c r="D2" s="76"/>
      <c r="E2" s="76"/>
      <c r="F2" s="76"/>
      <c r="G2" s="596" t="str">
        <f>'ფორმა N1'!L2</f>
        <v>01.01.-31.12.2019</v>
      </c>
      <c r="H2" s="596"/>
    </row>
    <row r="3" spans="1:10" ht="15">
      <c r="A3" s="75"/>
      <c r="B3" s="75"/>
      <c r="C3" s="75"/>
      <c r="D3" s="75"/>
      <c r="E3" s="75"/>
      <c r="F3" s="75"/>
      <c r="G3" s="197"/>
      <c r="H3" s="197"/>
    </row>
    <row r="4" spans="1:10" ht="1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5"/>
      <c r="H4" s="75"/>
    </row>
    <row r="5" spans="1:10" ht="15">
      <c r="A5" s="390" t="str">
        <f>'ფორმა N1'!A5</f>
        <v>მ.პ.გ. ქართული ოცნება დემოკრატიული საქართველო</v>
      </c>
      <c r="B5" s="79"/>
      <c r="C5" s="79"/>
      <c r="D5" s="79"/>
      <c r="E5" s="79"/>
      <c r="F5" s="79"/>
      <c r="G5" s="80"/>
      <c r="H5" s="80"/>
    </row>
    <row r="6" spans="1:10" ht="15">
      <c r="A6" s="76"/>
      <c r="B6" s="76"/>
      <c r="C6" s="76"/>
      <c r="D6" s="76"/>
      <c r="E6" s="76"/>
      <c r="F6" s="76"/>
      <c r="G6" s="75"/>
      <c r="H6" s="75"/>
    </row>
    <row r="7" spans="1:10" ht="15">
      <c r="A7" s="196"/>
      <c r="B7" s="196"/>
      <c r="C7" s="196"/>
      <c r="D7" s="200"/>
      <c r="E7" s="196"/>
      <c r="F7" s="196"/>
      <c r="G7" s="77"/>
      <c r="H7" s="77"/>
    </row>
    <row r="8" spans="1:10" ht="30">
      <c r="A8" s="89" t="s">
        <v>64</v>
      </c>
      <c r="B8" s="89" t="s">
        <v>326</v>
      </c>
      <c r="C8" s="89" t="s">
        <v>327</v>
      </c>
      <c r="D8" s="89" t="s">
        <v>227</v>
      </c>
      <c r="E8" s="89" t="s">
        <v>335</v>
      </c>
      <c r="F8" s="89" t="s">
        <v>328</v>
      </c>
      <c r="G8" s="78" t="s">
        <v>10</v>
      </c>
      <c r="H8" s="78" t="s">
        <v>9</v>
      </c>
      <c r="J8" s="210" t="s">
        <v>334</v>
      </c>
    </row>
    <row r="9" spans="1:10" ht="15">
      <c r="A9" s="97"/>
      <c r="B9" s="97"/>
      <c r="C9" s="97"/>
      <c r="D9" s="97"/>
      <c r="E9" s="97"/>
      <c r="F9" s="97"/>
      <c r="G9" s="4"/>
      <c r="H9" s="4"/>
      <c r="J9" s="210" t="s">
        <v>0</v>
      </c>
    </row>
    <row r="10" spans="1:10" ht="15">
      <c r="A10" s="97"/>
      <c r="B10" s="97"/>
      <c r="C10" s="97"/>
      <c r="D10" s="97"/>
      <c r="E10" s="97"/>
      <c r="F10" s="97"/>
      <c r="G10" s="4"/>
      <c r="H10" s="4"/>
    </row>
    <row r="11" spans="1:10" ht="15">
      <c r="A11" s="86"/>
      <c r="B11" s="86"/>
      <c r="C11" s="86"/>
      <c r="D11" s="86"/>
      <c r="E11" s="86"/>
      <c r="F11" s="86"/>
      <c r="G11" s="4"/>
      <c r="H11" s="4"/>
    </row>
    <row r="12" spans="1:10" ht="15">
      <c r="A12" s="86"/>
      <c r="B12" s="86"/>
      <c r="C12" s="86"/>
      <c r="D12" s="86"/>
      <c r="E12" s="86"/>
      <c r="F12" s="86"/>
      <c r="G12" s="4"/>
      <c r="H12" s="4"/>
    </row>
    <row r="13" spans="1:10" ht="15">
      <c r="A13" s="86"/>
      <c r="B13" s="86"/>
      <c r="C13" s="86"/>
      <c r="D13" s="86"/>
      <c r="E13" s="86"/>
      <c r="F13" s="86"/>
      <c r="G13" s="4"/>
      <c r="H13" s="4"/>
    </row>
    <row r="14" spans="1:10" ht="15">
      <c r="A14" s="86"/>
      <c r="B14" s="86"/>
      <c r="C14" s="86"/>
      <c r="D14" s="86"/>
      <c r="E14" s="86"/>
      <c r="F14" s="86"/>
      <c r="G14" s="4"/>
      <c r="H14" s="4"/>
    </row>
    <row r="15" spans="1:10" ht="15">
      <c r="A15" s="86"/>
      <c r="B15" s="86"/>
      <c r="C15" s="86"/>
      <c r="D15" s="86"/>
      <c r="E15" s="86"/>
      <c r="F15" s="86"/>
      <c r="G15" s="4"/>
      <c r="H15" s="4"/>
    </row>
    <row r="16" spans="1:10" ht="15">
      <c r="A16" s="86"/>
      <c r="B16" s="98"/>
      <c r="C16" s="98"/>
      <c r="D16" s="98"/>
      <c r="E16" s="98"/>
      <c r="F16" s="98" t="s">
        <v>333</v>
      </c>
      <c r="G16" s="85">
        <f>SUM(G9:G15)</f>
        <v>0</v>
      </c>
      <c r="H16" s="85">
        <f>SUM(H9:H15)</f>
        <v>0</v>
      </c>
    </row>
    <row r="17" spans="1:9" ht="15">
      <c r="A17" s="208"/>
      <c r="B17" s="208"/>
      <c r="C17" s="208"/>
      <c r="D17" s="208"/>
      <c r="E17" s="208"/>
      <c r="F17" s="208"/>
      <c r="G17" s="208"/>
      <c r="H17" s="182"/>
      <c r="I17" s="182"/>
    </row>
    <row r="18" spans="1:9" ht="15">
      <c r="A18" s="209" t="s">
        <v>381</v>
      </c>
      <c r="B18" s="209"/>
      <c r="C18" s="208"/>
      <c r="D18" s="208"/>
      <c r="E18" s="208"/>
      <c r="F18" s="208"/>
      <c r="G18" s="208"/>
      <c r="H18" s="182"/>
      <c r="I18" s="182"/>
    </row>
    <row r="19" spans="1:9" ht="15">
      <c r="A19" s="209" t="s">
        <v>332</v>
      </c>
      <c r="B19" s="209"/>
      <c r="C19" s="208"/>
      <c r="D19" s="208"/>
      <c r="E19" s="208"/>
      <c r="F19" s="208"/>
      <c r="G19" s="208"/>
      <c r="H19" s="182"/>
      <c r="I19" s="182"/>
    </row>
    <row r="20" spans="1:9" ht="15">
      <c r="A20" s="209"/>
      <c r="B20" s="209"/>
      <c r="C20" s="182"/>
      <c r="D20" s="182"/>
      <c r="E20" s="182"/>
      <c r="F20" s="182"/>
      <c r="G20" s="182"/>
      <c r="H20" s="182"/>
      <c r="I20" s="182"/>
    </row>
    <row r="21" spans="1:9" ht="15">
      <c r="A21" s="209"/>
      <c r="B21" s="209"/>
      <c r="C21" s="182"/>
      <c r="D21" s="182"/>
      <c r="E21" s="182"/>
      <c r="F21" s="182"/>
      <c r="G21" s="182"/>
      <c r="H21" s="182"/>
      <c r="I21" s="182"/>
    </row>
    <row r="22" spans="1:9">
      <c r="A22" s="205"/>
      <c r="B22" s="205"/>
      <c r="C22" s="205"/>
      <c r="D22" s="205"/>
      <c r="E22" s="205"/>
      <c r="F22" s="205"/>
      <c r="G22" s="205"/>
      <c r="H22" s="205"/>
      <c r="I22" s="205"/>
    </row>
    <row r="23" spans="1:9" ht="15">
      <c r="A23" s="188" t="s">
        <v>107</v>
      </c>
      <c r="B23" s="188"/>
      <c r="C23" s="182"/>
      <c r="D23" s="182"/>
      <c r="E23" s="182"/>
      <c r="F23" s="182"/>
      <c r="G23" s="182"/>
      <c r="H23" s="182"/>
      <c r="I23" s="182"/>
    </row>
    <row r="24" spans="1:9" ht="15">
      <c r="A24" s="182"/>
      <c r="B24" s="182"/>
      <c r="C24" s="182"/>
      <c r="D24" s="182"/>
      <c r="E24" s="182"/>
      <c r="F24" s="182"/>
      <c r="G24" s="182"/>
      <c r="H24" s="182"/>
      <c r="I24" s="182"/>
    </row>
    <row r="25" spans="1:9" ht="15">
      <c r="A25" s="182"/>
      <c r="B25" s="182"/>
      <c r="C25" s="182"/>
      <c r="D25" s="182"/>
      <c r="E25" s="182"/>
      <c r="F25" s="182"/>
      <c r="G25" s="182"/>
      <c r="H25" s="182"/>
      <c r="I25" s="189"/>
    </row>
    <row r="26" spans="1:9" ht="15">
      <c r="A26" s="188"/>
      <c r="B26" s="188"/>
      <c r="C26" s="188" t="s">
        <v>400</v>
      </c>
      <c r="D26" s="188"/>
      <c r="E26" s="208"/>
      <c r="F26" s="188"/>
      <c r="G26" s="188"/>
      <c r="H26" s="182"/>
      <c r="I26" s="189"/>
    </row>
    <row r="27" spans="1:9" ht="15">
      <c r="A27" s="182"/>
      <c r="B27" s="182"/>
      <c r="C27" s="182" t="s">
        <v>265</v>
      </c>
      <c r="D27" s="182"/>
      <c r="E27" s="182"/>
      <c r="F27" s="182"/>
      <c r="G27" s="182"/>
      <c r="H27" s="182"/>
      <c r="I27" s="189"/>
    </row>
    <row r="28" spans="1:9">
      <c r="A28" s="190"/>
      <c r="B28" s="190"/>
      <c r="C28" s="190" t="s">
        <v>139</v>
      </c>
      <c r="D28" s="190"/>
      <c r="E28" s="190"/>
      <c r="F28" s="190"/>
      <c r="G28" s="190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71"/>
  <sheetViews>
    <sheetView view="pageBreakPreview" topLeftCell="A154" zoomScale="85" zoomScaleSheetLayoutView="85" workbookViewId="0">
      <selection activeCell="A10" sqref="A10:XFD10"/>
    </sheetView>
  </sheetViews>
  <sheetFormatPr defaultColWidth="9.140625" defaultRowHeight="12.75"/>
  <cols>
    <col min="1" max="1" width="6.5703125" style="183" customWidth="1"/>
    <col min="2" max="2" width="19.140625" style="183" bestFit="1" customWidth="1"/>
    <col min="3" max="3" width="27.5703125" style="183" customWidth="1"/>
    <col min="4" max="4" width="19.28515625" style="183" customWidth="1"/>
    <col min="5" max="5" width="16.85546875" style="183" customWidth="1"/>
    <col min="6" max="6" width="13.140625" style="183" customWidth="1"/>
    <col min="7" max="7" width="17" style="183" customWidth="1"/>
    <col min="8" max="8" width="13.7109375" style="183" customWidth="1"/>
    <col min="9" max="9" width="19.42578125" style="183" bestFit="1" customWidth="1"/>
    <col min="10" max="10" width="18.5703125" style="183" bestFit="1" customWidth="1"/>
    <col min="11" max="11" width="16.7109375" style="183" customWidth="1"/>
    <col min="12" max="12" width="17.7109375" style="183" customWidth="1"/>
    <col min="13" max="13" width="12.85546875" style="183" customWidth="1"/>
    <col min="14" max="16384" width="9.140625" style="183"/>
  </cols>
  <sheetData>
    <row r="2" spans="1:13" ht="15">
      <c r="A2" s="603" t="s">
        <v>475</v>
      </c>
      <c r="B2" s="603"/>
      <c r="C2" s="603"/>
      <c r="D2" s="603"/>
      <c r="E2" s="603"/>
      <c r="F2" s="347"/>
      <c r="G2" s="76"/>
      <c r="H2" s="76"/>
      <c r="I2" s="76"/>
      <c r="J2" s="76"/>
      <c r="K2" s="348"/>
      <c r="L2" s="349"/>
      <c r="M2" s="349" t="s">
        <v>109</v>
      </c>
    </row>
    <row r="3" spans="1:13" ht="15">
      <c r="A3" s="75" t="s">
        <v>140</v>
      </c>
      <c r="B3" s="75"/>
      <c r="C3" s="73"/>
      <c r="D3" s="76"/>
      <c r="E3" s="76"/>
      <c r="F3" s="76"/>
      <c r="G3" s="76"/>
      <c r="H3" s="76"/>
      <c r="I3" s="76"/>
      <c r="J3" s="76"/>
      <c r="K3" s="348"/>
      <c r="L3" s="596" t="str">
        <f>'ფორმა N1'!L2</f>
        <v>01.01.-31.12.2019</v>
      </c>
      <c r="M3" s="596"/>
    </row>
    <row r="4" spans="1:13" ht="15">
      <c r="A4" s="75"/>
      <c r="B4" s="75"/>
      <c r="C4" s="75"/>
      <c r="D4" s="73"/>
      <c r="E4" s="73"/>
      <c r="F4" s="73"/>
      <c r="G4" s="73"/>
      <c r="H4" s="73"/>
      <c r="I4" s="73"/>
      <c r="J4" s="73"/>
      <c r="K4" s="348"/>
      <c r="L4" s="348"/>
      <c r="M4" s="348"/>
    </row>
    <row r="5" spans="1:13" ht="15">
      <c r="A5" s="76" t="s">
        <v>269</v>
      </c>
      <c r="B5" s="76"/>
      <c r="C5" s="76"/>
      <c r="D5" s="76"/>
      <c r="E5" s="76"/>
      <c r="F5" s="76"/>
      <c r="G5" s="76"/>
      <c r="H5" s="76"/>
      <c r="I5" s="76"/>
      <c r="J5" s="76"/>
      <c r="K5" s="75"/>
      <c r="L5" s="75"/>
      <c r="M5" s="75"/>
    </row>
    <row r="6" spans="1:13" ht="15">
      <c r="A6" s="390" t="str">
        <f>'ფორმა N1'!A5</f>
        <v>მ.პ.გ. ქართული ოცნება დემოკრატიული საქართველო</v>
      </c>
      <c r="B6" s="79"/>
      <c r="C6" s="79"/>
      <c r="D6" s="79"/>
      <c r="E6" s="79"/>
      <c r="F6" s="79"/>
      <c r="G6" s="79"/>
      <c r="H6" s="79"/>
      <c r="I6" s="79"/>
      <c r="J6" s="79"/>
      <c r="K6" s="80"/>
      <c r="L6" s="80"/>
    </row>
    <row r="7" spans="1:13" ht="15">
      <c r="A7" s="76"/>
      <c r="B7" s="76"/>
      <c r="C7" s="76"/>
      <c r="D7" s="76"/>
      <c r="E7" s="76"/>
      <c r="F7" s="76"/>
      <c r="G7" s="76"/>
      <c r="H7" s="76"/>
      <c r="I7" s="76"/>
      <c r="J7" s="76"/>
      <c r="K7" s="75"/>
      <c r="L7" s="75"/>
      <c r="M7" s="75"/>
    </row>
    <row r="8" spans="1:13" ht="15">
      <c r="A8" s="345"/>
      <c r="B8" s="356"/>
      <c r="C8" s="345"/>
      <c r="D8" s="345"/>
      <c r="E8" s="345"/>
      <c r="F8" s="345"/>
      <c r="G8" s="345"/>
      <c r="H8" s="345"/>
      <c r="I8" s="345"/>
      <c r="J8" s="345"/>
      <c r="K8" s="77"/>
      <c r="L8" s="77"/>
      <c r="M8" s="77"/>
    </row>
    <row r="9" spans="1:13" ht="45">
      <c r="A9" s="89" t="s">
        <v>64</v>
      </c>
      <c r="B9" s="89" t="s">
        <v>481</v>
      </c>
      <c r="C9" s="89" t="s">
        <v>446</v>
      </c>
      <c r="D9" s="89" t="s">
        <v>447</v>
      </c>
      <c r="E9" s="89" t="s">
        <v>448</v>
      </c>
      <c r="F9" s="89" t="s">
        <v>449</v>
      </c>
      <c r="G9" s="89" t="s">
        <v>450</v>
      </c>
      <c r="H9" s="89" t="s">
        <v>451</v>
      </c>
      <c r="I9" s="89" t="s">
        <v>452</v>
      </c>
      <c r="J9" s="89" t="s">
        <v>453</v>
      </c>
      <c r="K9" s="89" t="s">
        <v>454</v>
      </c>
      <c r="L9" s="89" t="s">
        <v>455</v>
      </c>
      <c r="M9" s="89" t="s">
        <v>311</v>
      </c>
    </row>
    <row r="10" spans="1:13" ht="45">
      <c r="A10" s="97">
        <v>1</v>
      </c>
      <c r="B10" s="363" t="s">
        <v>1331</v>
      </c>
      <c r="C10" s="333" t="s">
        <v>1332</v>
      </c>
      <c r="D10" s="97" t="s">
        <v>1333</v>
      </c>
      <c r="E10" s="97"/>
      <c r="F10" s="97" t="s">
        <v>1334</v>
      </c>
      <c r="G10" s="97"/>
      <c r="H10" s="97"/>
      <c r="I10" s="97" t="s">
        <v>1334</v>
      </c>
      <c r="J10" s="97"/>
      <c r="K10" s="4"/>
      <c r="L10" s="4">
        <v>20727.509999999998</v>
      </c>
      <c r="M10" s="97"/>
    </row>
    <row r="11" spans="1:13" ht="300">
      <c r="A11" s="97">
        <v>2</v>
      </c>
      <c r="B11" s="363">
        <v>43467</v>
      </c>
      <c r="C11" s="333" t="s">
        <v>1332</v>
      </c>
      <c r="D11" s="97" t="s">
        <v>1335</v>
      </c>
      <c r="E11" s="97">
        <v>404473814</v>
      </c>
      <c r="F11" s="97" t="s">
        <v>1334</v>
      </c>
      <c r="G11" s="97" t="s">
        <v>1336</v>
      </c>
      <c r="H11" s="97"/>
      <c r="I11" s="97" t="s">
        <v>1334</v>
      </c>
      <c r="J11" s="97"/>
      <c r="K11" s="4"/>
      <c r="L11" s="4">
        <v>400</v>
      </c>
      <c r="M11" s="97" t="s">
        <v>1337</v>
      </c>
    </row>
    <row r="12" spans="1:13" ht="345">
      <c r="A12" s="97">
        <v>3</v>
      </c>
      <c r="B12" s="363">
        <v>43467</v>
      </c>
      <c r="C12" s="333" t="s">
        <v>1332</v>
      </c>
      <c r="D12" s="86" t="s">
        <v>1335</v>
      </c>
      <c r="E12" s="86">
        <v>404473814</v>
      </c>
      <c r="F12" s="86" t="s">
        <v>1334</v>
      </c>
      <c r="G12" s="86" t="s">
        <v>1336</v>
      </c>
      <c r="H12" s="86"/>
      <c r="I12" s="86" t="s">
        <v>1334</v>
      </c>
      <c r="J12" s="86"/>
      <c r="K12" s="4"/>
      <c r="L12" s="4">
        <v>300</v>
      </c>
      <c r="M12" s="86" t="s">
        <v>1338</v>
      </c>
    </row>
    <row r="13" spans="1:13" ht="345">
      <c r="A13" s="97">
        <v>4</v>
      </c>
      <c r="B13" s="363">
        <v>43467</v>
      </c>
      <c r="C13" s="333" t="s">
        <v>1332</v>
      </c>
      <c r="D13" s="86" t="s">
        <v>1339</v>
      </c>
      <c r="E13" s="86">
        <v>404409252</v>
      </c>
      <c r="F13" s="86" t="s">
        <v>1334</v>
      </c>
      <c r="G13" s="86" t="s">
        <v>1336</v>
      </c>
      <c r="H13" s="86"/>
      <c r="I13" s="86" t="s">
        <v>1334</v>
      </c>
      <c r="J13" s="86"/>
      <c r="K13" s="4"/>
      <c r="L13" s="4">
        <v>800</v>
      </c>
      <c r="M13" s="86" t="s">
        <v>1340</v>
      </c>
    </row>
    <row r="14" spans="1:13" ht="240">
      <c r="A14" s="97">
        <v>5</v>
      </c>
      <c r="B14" s="363">
        <v>43467</v>
      </c>
      <c r="C14" s="333" t="s">
        <v>1332</v>
      </c>
      <c r="D14" s="86" t="s">
        <v>1339</v>
      </c>
      <c r="E14" s="86">
        <v>404409252</v>
      </c>
      <c r="F14" s="86" t="s">
        <v>1334</v>
      </c>
      <c r="G14" s="86" t="s">
        <v>1336</v>
      </c>
      <c r="H14" s="86"/>
      <c r="I14" s="86" t="s">
        <v>1334</v>
      </c>
      <c r="J14" s="86"/>
      <c r="K14" s="4"/>
      <c r="L14" s="4">
        <v>200</v>
      </c>
      <c r="M14" s="86" t="s">
        <v>1341</v>
      </c>
    </row>
    <row r="15" spans="1:13" ht="345">
      <c r="A15" s="97">
        <v>6</v>
      </c>
      <c r="B15" s="363">
        <v>43467</v>
      </c>
      <c r="C15" s="333" t="s">
        <v>1332</v>
      </c>
      <c r="D15" s="86" t="s">
        <v>1342</v>
      </c>
      <c r="E15" s="86">
        <v>202353185</v>
      </c>
      <c r="F15" s="86" t="s">
        <v>1334</v>
      </c>
      <c r="G15" s="86" t="s">
        <v>1336</v>
      </c>
      <c r="H15" s="86"/>
      <c r="I15" s="86" t="s">
        <v>1334</v>
      </c>
      <c r="J15" s="86"/>
      <c r="K15" s="4"/>
      <c r="L15" s="4">
        <v>650</v>
      </c>
      <c r="M15" s="86" t="s">
        <v>1343</v>
      </c>
    </row>
    <row r="16" spans="1:13" ht="345">
      <c r="A16" s="97">
        <v>7</v>
      </c>
      <c r="B16" s="363">
        <v>43467</v>
      </c>
      <c r="C16" s="333" t="s">
        <v>1332</v>
      </c>
      <c r="D16" s="86" t="s">
        <v>1344</v>
      </c>
      <c r="E16" s="86">
        <v>415593414</v>
      </c>
      <c r="F16" s="86" t="s">
        <v>1334</v>
      </c>
      <c r="G16" s="86" t="s">
        <v>1336</v>
      </c>
      <c r="H16" s="86"/>
      <c r="I16" s="86" t="s">
        <v>1334</v>
      </c>
      <c r="J16" s="86"/>
      <c r="K16" s="4"/>
      <c r="L16" s="4">
        <v>450</v>
      </c>
      <c r="M16" s="86" t="s">
        <v>1345</v>
      </c>
    </row>
    <row r="17" spans="1:13" ht="360">
      <c r="A17" s="97">
        <v>8</v>
      </c>
      <c r="B17" s="363">
        <v>43467</v>
      </c>
      <c r="C17" s="333" t="s">
        <v>1332</v>
      </c>
      <c r="D17" s="86" t="s">
        <v>1346</v>
      </c>
      <c r="E17" s="86">
        <v>406146237</v>
      </c>
      <c r="F17" s="86" t="s">
        <v>1334</v>
      </c>
      <c r="G17" s="86" t="s">
        <v>1336</v>
      </c>
      <c r="H17" s="86"/>
      <c r="I17" s="86" t="s">
        <v>1334</v>
      </c>
      <c r="J17" s="86"/>
      <c r="K17" s="4"/>
      <c r="L17" s="4">
        <v>400</v>
      </c>
      <c r="M17" s="86" t="s">
        <v>1347</v>
      </c>
    </row>
    <row r="18" spans="1:13" ht="345">
      <c r="A18" s="97">
        <v>9</v>
      </c>
      <c r="B18" s="363">
        <v>43467</v>
      </c>
      <c r="C18" s="333" t="s">
        <v>1332</v>
      </c>
      <c r="D18" s="86" t="s">
        <v>1348</v>
      </c>
      <c r="E18" s="86">
        <v>400188541</v>
      </c>
      <c r="F18" s="86" t="s">
        <v>1334</v>
      </c>
      <c r="G18" s="86" t="s">
        <v>1336</v>
      </c>
      <c r="H18" s="86"/>
      <c r="I18" s="86" t="s">
        <v>1334</v>
      </c>
      <c r="J18" s="86"/>
      <c r="K18" s="4"/>
      <c r="L18" s="4">
        <v>300</v>
      </c>
      <c r="M18" s="86" t="s">
        <v>1349</v>
      </c>
    </row>
    <row r="19" spans="1:13" ht="330">
      <c r="A19" s="97">
        <v>10</v>
      </c>
      <c r="B19" s="363">
        <v>43467</v>
      </c>
      <c r="C19" s="333" t="s">
        <v>1332</v>
      </c>
      <c r="D19" s="86" t="s">
        <v>1350</v>
      </c>
      <c r="E19" s="86">
        <v>404413773</v>
      </c>
      <c r="F19" s="86" t="s">
        <v>1334</v>
      </c>
      <c r="G19" s="86" t="s">
        <v>1336</v>
      </c>
      <c r="H19" s="86"/>
      <c r="I19" s="86" t="s">
        <v>1334</v>
      </c>
      <c r="J19" s="86"/>
      <c r="K19" s="4"/>
      <c r="L19" s="4">
        <v>450</v>
      </c>
      <c r="M19" s="86" t="s">
        <v>1351</v>
      </c>
    </row>
    <row r="20" spans="1:13" ht="345">
      <c r="A20" s="97">
        <v>11</v>
      </c>
      <c r="B20" s="363">
        <v>43467</v>
      </c>
      <c r="C20" s="333" t="s">
        <v>1332</v>
      </c>
      <c r="D20" s="86" t="s">
        <v>1352</v>
      </c>
      <c r="E20" s="86">
        <v>404550026</v>
      </c>
      <c r="F20" s="86" t="s">
        <v>1334</v>
      </c>
      <c r="G20" s="86" t="s">
        <v>1336</v>
      </c>
      <c r="H20" s="86"/>
      <c r="I20" s="86" t="s">
        <v>1334</v>
      </c>
      <c r="J20" s="86"/>
      <c r="K20" s="4"/>
      <c r="L20" s="4">
        <v>300</v>
      </c>
      <c r="M20" s="86" t="s">
        <v>1353</v>
      </c>
    </row>
    <row r="21" spans="1:13" ht="360">
      <c r="A21" s="97">
        <v>12</v>
      </c>
      <c r="B21" s="363">
        <v>43467</v>
      </c>
      <c r="C21" s="333" t="s">
        <v>1332</v>
      </c>
      <c r="D21" s="86" t="s">
        <v>1354</v>
      </c>
      <c r="E21" s="86">
        <v>405003106</v>
      </c>
      <c r="F21" s="86" t="s">
        <v>1334</v>
      </c>
      <c r="G21" s="86" t="s">
        <v>1336</v>
      </c>
      <c r="H21" s="86"/>
      <c r="I21" s="86" t="s">
        <v>1334</v>
      </c>
      <c r="J21" s="86"/>
      <c r="K21" s="4"/>
      <c r="L21" s="4">
        <v>400</v>
      </c>
      <c r="M21" s="86" t="s">
        <v>1355</v>
      </c>
    </row>
    <row r="22" spans="1:13" ht="409.5">
      <c r="A22" s="97">
        <v>13</v>
      </c>
      <c r="B22" s="363">
        <v>43467</v>
      </c>
      <c r="C22" s="333" t="s">
        <v>1332</v>
      </c>
      <c r="D22" s="86" t="s">
        <v>1356</v>
      </c>
      <c r="E22" s="86">
        <v>206341010</v>
      </c>
      <c r="F22" s="86" t="s">
        <v>1334</v>
      </c>
      <c r="G22" s="86" t="s">
        <v>1336</v>
      </c>
      <c r="H22" s="86"/>
      <c r="I22" s="86" t="s">
        <v>1334</v>
      </c>
      <c r="J22" s="86"/>
      <c r="K22" s="4"/>
      <c r="L22" s="4">
        <v>300</v>
      </c>
      <c r="M22" s="86" t="s">
        <v>1357</v>
      </c>
    </row>
    <row r="23" spans="1:13" ht="315">
      <c r="A23" s="97">
        <v>14</v>
      </c>
      <c r="B23" s="363">
        <v>43467</v>
      </c>
      <c r="C23" s="333" t="s">
        <v>1332</v>
      </c>
      <c r="D23" s="86" t="s">
        <v>1358</v>
      </c>
      <c r="E23" s="86">
        <v>205075014</v>
      </c>
      <c r="F23" s="86" t="s">
        <v>1334</v>
      </c>
      <c r="G23" s="86" t="s">
        <v>1336</v>
      </c>
      <c r="H23" s="86"/>
      <c r="I23" s="86" t="s">
        <v>1334</v>
      </c>
      <c r="J23" s="86"/>
      <c r="K23" s="4"/>
      <c r="L23" s="4">
        <v>810</v>
      </c>
      <c r="M23" s="86" t="s">
        <v>1359</v>
      </c>
    </row>
    <row r="24" spans="1:13" ht="210">
      <c r="A24" s="97">
        <v>15</v>
      </c>
      <c r="B24" s="363">
        <v>43467</v>
      </c>
      <c r="C24" s="333" t="s">
        <v>1332</v>
      </c>
      <c r="D24" s="86" t="s">
        <v>1358</v>
      </c>
      <c r="E24" s="86">
        <v>205075014</v>
      </c>
      <c r="F24" s="86" t="s">
        <v>1334</v>
      </c>
      <c r="G24" s="86" t="s">
        <v>1336</v>
      </c>
      <c r="H24" s="86"/>
      <c r="I24" s="86" t="s">
        <v>1334</v>
      </c>
      <c r="J24" s="86"/>
      <c r="K24" s="4"/>
      <c r="L24" s="4">
        <v>100</v>
      </c>
      <c r="M24" s="86" t="s">
        <v>1360</v>
      </c>
    </row>
    <row r="25" spans="1:13" ht="315">
      <c r="A25" s="97">
        <v>16</v>
      </c>
      <c r="B25" s="363">
        <v>43467</v>
      </c>
      <c r="C25" s="333" t="s">
        <v>1332</v>
      </c>
      <c r="D25" s="86" t="s">
        <v>1358</v>
      </c>
      <c r="E25" s="86">
        <v>205075014</v>
      </c>
      <c r="F25" s="86" t="s">
        <v>1334</v>
      </c>
      <c r="G25" s="86" t="s">
        <v>1336</v>
      </c>
      <c r="H25" s="86"/>
      <c r="I25" s="86" t="s">
        <v>1334</v>
      </c>
      <c r="J25" s="86"/>
      <c r="K25" s="4"/>
      <c r="L25" s="4">
        <v>80</v>
      </c>
      <c r="M25" s="86" t="s">
        <v>1361</v>
      </c>
    </row>
    <row r="26" spans="1:13" ht="409.5">
      <c r="A26" s="97">
        <v>17</v>
      </c>
      <c r="B26" s="363">
        <v>43467</v>
      </c>
      <c r="C26" s="333" t="s">
        <v>1332</v>
      </c>
      <c r="D26" s="86" t="s">
        <v>1362</v>
      </c>
      <c r="E26" s="86">
        <v>402084427</v>
      </c>
      <c r="F26" s="86" t="s">
        <v>1334</v>
      </c>
      <c r="G26" s="86" t="s">
        <v>1336</v>
      </c>
      <c r="H26" s="86"/>
      <c r="I26" s="86" t="s">
        <v>1334</v>
      </c>
      <c r="J26" s="86"/>
      <c r="K26" s="4"/>
      <c r="L26" s="4">
        <v>700</v>
      </c>
      <c r="M26" s="86" t="s">
        <v>1363</v>
      </c>
    </row>
    <row r="27" spans="1:13" ht="360">
      <c r="A27" s="97">
        <v>18</v>
      </c>
      <c r="B27" s="363">
        <v>43467</v>
      </c>
      <c r="C27" s="333" t="s">
        <v>1332</v>
      </c>
      <c r="D27" s="86" t="s">
        <v>1364</v>
      </c>
      <c r="E27" s="86">
        <v>406069757</v>
      </c>
      <c r="F27" s="86" t="s">
        <v>1334</v>
      </c>
      <c r="G27" s="86" t="s">
        <v>1336</v>
      </c>
      <c r="H27" s="86"/>
      <c r="I27" s="86" t="s">
        <v>1334</v>
      </c>
      <c r="J27" s="86"/>
      <c r="K27" s="4"/>
      <c r="L27" s="4">
        <v>400</v>
      </c>
      <c r="M27" s="86" t="s">
        <v>1365</v>
      </c>
    </row>
    <row r="28" spans="1:13" ht="345">
      <c r="A28" s="97">
        <v>19</v>
      </c>
      <c r="B28" s="363">
        <v>43467</v>
      </c>
      <c r="C28" s="333" t="s">
        <v>1332</v>
      </c>
      <c r="D28" s="86" t="s">
        <v>1366</v>
      </c>
      <c r="E28" s="86">
        <v>401951189</v>
      </c>
      <c r="F28" s="86" t="s">
        <v>1334</v>
      </c>
      <c r="G28" s="86" t="s">
        <v>1336</v>
      </c>
      <c r="H28" s="86"/>
      <c r="I28" s="86" t="s">
        <v>1334</v>
      </c>
      <c r="J28" s="86"/>
      <c r="K28" s="4"/>
      <c r="L28" s="4">
        <v>400</v>
      </c>
      <c r="M28" s="86" t="s">
        <v>1367</v>
      </c>
    </row>
    <row r="29" spans="1:13" ht="345">
      <c r="A29" s="97">
        <v>20</v>
      </c>
      <c r="B29" s="363">
        <v>43467</v>
      </c>
      <c r="C29" s="333" t="s">
        <v>1332</v>
      </c>
      <c r="D29" s="86" t="s">
        <v>1368</v>
      </c>
      <c r="E29" s="86">
        <v>405283562</v>
      </c>
      <c r="F29" s="86" t="s">
        <v>1334</v>
      </c>
      <c r="G29" s="86" t="s">
        <v>1336</v>
      </c>
      <c r="H29" s="86"/>
      <c r="I29" s="86" t="s">
        <v>1334</v>
      </c>
      <c r="J29" s="86"/>
      <c r="K29" s="4"/>
      <c r="L29" s="4">
        <v>600</v>
      </c>
      <c r="M29" s="86" t="s">
        <v>1369</v>
      </c>
    </row>
    <row r="30" spans="1:13" ht="345">
      <c r="A30" s="97">
        <v>21</v>
      </c>
      <c r="B30" s="363">
        <v>43467</v>
      </c>
      <c r="C30" s="333" t="s">
        <v>1332</v>
      </c>
      <c r="D30" s="86" t="s">
        <v>1368</v>
      </c>
      <c r="E30" s="86">
        <v>405283562</v>
      </c>
      <c r="F30" s="86" t="s">
        <v>1334</v>
      </c>
      <c r="G30" s="86" t="s">
        <v>1336</v>
      </c>
      <c r="H30" s="86"/>
      <c r="I30" s="86" t="s">
        <v>1334</v>
      </c>
      <c r="J30" s="86"/>
      <c r="K30" s="4"/>
      <c r="L30" s="4">
        <v>100</v>
      </c>
      <c r="M30" s="86" t="s">
        <v>1370</v>
      </c>
    </row>
    <row r="31" spans="1:13" ht="345">
      <c r="A31" s="97">
        <v>22</v>
      </c>
      <c r="B31" s="363">
        <v>43467</v>
      </c>
      <c r="C31" s="333" t="s">
        <v>1332</v>
      </c>
      <c r="D31" s="86" t="s">
        <v>1368</v>
      </c>
      <c r="E31" s="86">
        <v>405283562</v>
      </c>
      <c r="F31" s="86" t="s">
        <v>1334</v>
      </c>
      <c r="G31" s="86" t="s">
        <v>1336</v>
      </c>
      <c r="H31" s="86"/>
      <c r="I31" s="86" t="s">
        <v>1334</v>
      </c>
      <c r="J31" s="86"/>
      <c r="K31" s="4"/>
      <c r="L31" s="4">
        <v>100</v>
      </c>
      <c r="M31" s="86" t="s">
        <v>1371</v>
      </c>
    </row>
    <row r="32" spans="1:13" ht="360">
      <c r="A32" s="97">
        <v>23</v>
      </c>
      <c r="B32" s="363">
        <v>43467</v>
      </c>
      <c r="C32" s="333" t="s">
        <v>1332</v>
      </c>
      <c r="D32" s="86" t="s">
        <v>1368</v>
      </c>
      <c r="E32" s="86">
        <v>405283562</v>
      </c>
      <c r="F32" s="86" t="s">
        <v>1334</v>
      </c>
      <c r="G32" s="86" t="s">
        <v>1336</v>
      </c>
      <c r="H32" s="86"/>
      <c r="I32" s="86" t="s">
        <v>1334</v>
      </c>
      <c r="J32" s="86"/>
      <c r="K32" s="4"/>
      <c r="L32" s="4">
        <v>100</v>
      </c>
      <c r="M32" s="86" t="s">
        <v>1372</v>
      </c>
    </row>
    <row r="33" spans="1:13" ht="409.5">
      <c r="A33" s="97">
        <v>24</v>
      </c>
      <c r="B33" s="363">
        <v>43467</v>
      </c>
      <c r="C33" s="333" t="s">
        <v>1332</v>
      </c>
      <c r="D33" s="86" t="s">
        <v>1373</v>
      </c>
      <c r="E33" s="86">
        <v>406178283</v>
      </c>
      <c r="F33" s="86" t="s">
        <v>1334</v>
      </c>
      <c r="G33" s="86" t="s">
        <v>1336</v>
      </c>
      <c r="H33" s="86"/>
      <c r="I33" s="86" t="s">
        <v>1334</v>
      </c>
      <c r="J33" s="86"/>
      <c r="K33" s="4"/>
      <c r="L33" s="4">
        <v>900</v>
      </c>
      <c r="M33" s="86" t="s">
        <v>1374</v>
      </c>
    </row>
    <row r="34" spans="1:13" ht="409.5">
      <c r="A34" s="97">
        <v>25</v>
      </c>
      <c r="B34" s="363">
        <v>43467</v>
      </c>
      <c r="C34" s="333" t="s">
        <v>1332</v>
      </c>
      <c r="D34" s="86" t="s">
        <v>1373</v>
      </c>
      <c r="E34" s="86">
        <v>406178283</v>
      </c>
      <c r="F34" s="86" t="s">
        <v>1334</v>
      </c>
      <c r="G34" s="86" t="s">
        <v>1336</v>
      </c>
      <c r="H34" s="86"/>
      <c r="I34" s="86" t="s">
        <v>1334</v>
      </c>
      <c r="J34" s="86"/>
      <c r="K34" s="4"/>
      <c r="L34" s="4">
        <v>900</v>
      </c>
      <c r="M34" s="86" t="s">
        <v>1375</v>
      </c>
    </row>
    <row r="35" spans="1:13" ht="330">
      <c r="A35" s="97">
        <v>26</v>
      </c>
      <c r="B35" s="363">
        <v>43467</v>
      </c>
      <c r="C35" s="333" t="s">
        <v>1332</v>
      </c>
      <c r="D35" s="86" t="s">
        <v>1335</v>
      </c>
      <c r="E35" s="86">
        <v>404473814</v>
      </c>
      <c r="F35" s="86" t="s">
        <v>1334</v>
      </c>
      <c r="G35" s="86" t="s">
        <v>1376</v>
      </c>
      <c r="H35" s="86"/>
      <c r="I35" s="86" t="s">
        <v>1334</v>
      </c>
      <c r="J35" s="86"/>
      <c r="K35" s="4"/>
      <c r="L35" s="4">
        <v>400</v>
      </c>
      <c r="M35" s="86" t="s">
        <v>1337</v>
      </c>
    </row>
    <row r="36" spans="1:13" ht="345">
      <c r="A36" s="97">
        <v>27</v>
      </c>
      <c r="B36" s="363">
        <v>43467</v>
      </c>
      <c r="C36" s="333" t="s">
        <v>1332</v>
      </c>
      <c r="D36" s="86" t="s">
        <v>1335</v>
      </c>
      <c r="E36" s="86">
        <v>404473814</v>
      </c>
      <c r="F36" s="86" t="s">
        <v>1334</v>
      </c>
      <c r="G36" s="86" t="s">
        <v>1376</v>
      </c>
      <c r="H36" s="86"/>
      <c r="I36" s="86" t="s">
        <v>1334</v>
      </c>
      <c r="J36" s="86"/>
      <c r="K36" s="4"/>
      <c r="L36" s="4">
        <v>300</v>
      </c>
      <c r="M36" s="86" t="s">
        <v>1338</v>
      </c>
    </row>
    <row r="37" spans="1:13" ht="345">
      <c r="A37" s="97">
        <v>28</v>
      </c>
      <c r="B37" s="363">
        <v>43467</v>
      </c>
      <c r="C37" s="333" t="s">
        <v>1332</v>
      </c>
      <c r="D37" s="86" t="s">
        <v>1339</v>
      </c>
      <c r="E37" s="86">
        <v>404409252</v>
      </c>
      <c r="F37" s="86" t="s">
        <v>1334</v>
      </c>
      <c r="G37" s="86" t="s">
        <v>1376</v>
      </c>
      <c r="H37" s="86"/>
      <c r="I37" s="86" t="s">
        <v>1334</v>
      </c>
      <c r="J37" s="86"/>
      <c r="K37" s="4"/>
      <c r="L37" s="4">
        <v>800</v>
      </c>
      <c r="M37" s="86" t="s">
        <v>1340</v>
      </c>
    </row>
    <row r="38" spans="1:13" ht="240">
      <c r="A38" s="97">
        <v>29</v>
      </c>
      <c r="B38" s="363">
        <v>43467</v>
      </c>
      <c r="C38" s="333" t="s">
        <v>1332</v>
      </c>
      <c r="D38" s="86" t="s">
        <v>1339</v>
      </c>
      <c r="E38" s="86">
        <v>404409252</v>
      </c>
      <c r="F38" s="86" t="s">
        <v>1334</v>
      </c>
      <c r="G38" s="86" t="s">
        <v>1376</v>
      </c>
      <c r="H38" s="86"/>
      <c r="I38" s="86" t="s">
        <v>1334</v>
      </c>
      <c r="J38" s="86"/>
      <c r="K38" s="4"/>
      <c r="L38" s="4">
        <v>200</v>
      </c>
      <c r="M38" s="86" t="s">
        <v>1341</v>
      </c>
    </row>
    <row r="39" spans="1:13" ht="345">
      <c r="A39" s="97">
        <v>30</v>
      </c>
      <c r="B39" s="363">
        <v>43467</v>
      </c>
      <c r="C39" s="333" t="s">
        <v>1332</v>
      </c>
      <c r="D39" s="86" t="s">
        <v>1342</v>
      </c>
      <c r="E39" s="86">
        <v>202353185</v>
      </c>
      <c r="F39" s="86" t="s">
        <v>1334</v>
      </c>
      <c r="G39" s="86" t="s">
        <v>1376</v>
      </c>
      <c r="H39" s="86"/>
      <c r="I39" s="86" t="s">
        <v>1334</v>
      </c>
      <c r="J39" s="86"/>
      <c r="K39" s="4"/>
      <c r="L39" s="4">
        <v>650</v>
      </c>
      <c r="M39" s="86" t="s">
        <v>1343</v>
      </c>
    </row>
    <row r="40" spans="1:13" ht="345">
      <c r="A40" s="97">
        <v>31</v>
      </c>
      <c r="B40" s="363">
        <v>43467</v>
      </c>
      <c r="C40" s="333" t="s">
        <v>1332</v>
      </c>
      <c r="D40" s="86" t="s">
        <v>1344</v>
      </c>
      <c r="E40" s="86">
        <v>415593414</v>
      </c>
      <c r="F40" s="86" t="s">
        <v>1334</v>
      </c>
      <c r="G40" s="86" t="s">
        <v>1376</v>
      </c>
      <c r="H40" s="86"/>
      <c r="I40" s="86" t="s">
        <v>1334</v>
      </c>
      <c r="J40" s="86"/>
      <c r="K40" s="4"/>
      <c r="L40" s="4">
        <v>450</v>
      </c>
      <c r="M40" s="86" t="s">
        <v>1345</v>
      </c>
    </row>
    <row r="41" spans="1:13" ht="360">
      <c r="A41" s="97">
        <v>32</v>
      </c>
      <c r="B41" s="363">
        <v>43467</v>
      </c>
      <c r="C41" s="333" t="s">
        <v>1332</v>
      </c>
      <c r="D41" s="86" t="s">
        <v>1346</v>
      </c>
      <c r="E41" s="86">
        <v>406146237</v>
      </c>
      <c r="F41" s="86" t="s">
        <v>1334</v>
      </c>
      <c r="G41" s="86" t="s">
        <v>1376</v>
      </c>
      <c r="H41" s="86"/>
      <c r="I41" s="86" t="s">
        <v>1334</v>
      </c>
      <c r="J41" s="86"/>
      <c r="K41" s="4"/>
      <c r="L41" s="4">
        <v>400</v>
      </c>
      <c r="M41" s="86" t="s">
        <v>1347</v>
      </c>
    </row>
    <row r="42" spans="1:13" ht="345">
      <c r="A42" s="97">
        <v>33</v>
      </c>
      <c r="B42" s="363">
        <v>43467</v>
      </c>
      <c r="C42" s="333" t="s">
        <v>1332</v>
      </c>
      <c r="D42" s="86" t="s">
        <v>1348</v>
      </c>
      <c r="E42" s="86">
        <v>400188541</v>
      </c>
      <c r="F42" s="86" t="s">
        <v>1334</v>
      </c>
      <c r="G42" s="86" t="s">
        <v>1376</v>
      </c>
      <c r="H42" s="86"/>
      <c r="I42" s="86" t="s">
        <v>1334</v>
      </c>
      <c r="J42" s="86"/>
      <c r="K42" s="4"/>
      <c r="L42" s="4">
        <v>300</v>
      </c>
      <c r="M42" s="86" t="s">
        <v>1349</v>
      </c>
    </row>
    <row r="43" spans="1:13" ht="330">
      <c r="A43" s="97">
        <v>34</v>
      </c>
      <c r="B43" s="363">
        <v>43467</v>
      </c>
      <c r="C43" s="333" t="s">
        <v>1332</v>
      </c>
      <c r="D43" s="86" t="s">
        <v>1350</v>
      </c>
      <c r="E43" s="86">
        <v>404413773</v>
      </c>
      <c r="F43" s="86" t="s">
        <v>1334</v>
      </c>
      <c r="G43" s="86" t="s">
        <v>1376</v>
      </c>
      <c r="H43" s="86"/>
      <c r="I43" s="86" t="s">
        <v>1334</v>
      </c>
      <c r="J43" s="86"/>
      <c r="K43" s="4"/>
      <c r="L43" s="4">
        <v>450</v>
      </c>
      <c r="M43" s="86" t="s">
        <v>1351</v>
      </c>
    </row>
    <row r="44" spans="1:13" ht="345">
      <c r="A44" s="97">
        <v>35</v>
      </c>
      <c r="B44" s="363">
        <v>43467</v>
      </c>
      <c r="C44" s="333" t="s">
        <v>1332</v>
      </c>
      <c r="D44" s="86" t="s">
        <v>1352</v>
      </c>
      <c r="E44" s="86">
        <v>404550026</v>
      </c>
      <c r="F44" s="86" t="s">
        <v>1334</v>
      </c>
      <c r="G44" s="86" t="s">
        <v>1376</v>
      </c>
      <c r="H44" s="86"/>
      <c r="I44" s="86" t="s">
        <v>1334</v>
      </c>
      <c r="J44" s="86"/>
      <c r="K44" s="4"/>
      <c r="L44" s="4">
        <v>300</v>
      </c>
      <c r="M44" s="86" t="s">
        <v>1353</v>
      </c>
    </row>
    <row r="45" spans="1:13" ht="360">
      <c r="A45" s="97">
        <v>36</v>
      </c>
      <c r="B45" s="363">
        <v>43467</v>
      </c>
      <c r="C45" s="333" t="s">
        <v>1332</v>
      </c>
      <c r="D45" s="86" t="s">
        <v>1354</v>
      </c>
      <c r="E45" s="86">
        <v>405003106</v>
      </c>
      <c r="F45" s="86" t="s">
        <v>1334</v>
      </c>
      <c r="G45" s="86" t="s">
        <v>1376</v>
      </c>
      <c r="H45" s="86"/>
      <c r="I45" s="86" t="s">
        <v>1334</v>
      </c>
      <c r="J45" s="86"/>
      <c r="K45" s="4"/>
      <c r="L45" s="4">
        <v>400</v>
      </c>
      <c r="M45" s="86" t="s">
        <v>1355</v>
      </c>
    </row>
    <row r="46" spans="1:13" ht="409.5">
      <c r="A46" s="97">
        <v>37</v>
      </c>
      <c r="B46" s="363">
        <v>43467</v>
      </c>
      <c r="C46" s="333" t="s">
        <v>1332</v>
      </c>
      <c r="D46" s="86" t="s">
        <v>1356</v>
      </c>
      <c r="E46" s="86">
        <v>206341010</v>
      </c>
      <c r="F46" s="86" t="s">
        <v>1334</v>
      </c>
      <c r="G46" s="86" t="s">
        <v>1376</v>
      </c>
      <c r="H46" s="86"/>
      <c r="I46" s="86" t="s">
        <v>1334</v>
      </c>
      <c r="J46" s="86"/>
      <c r="K46" s="4"/>
      <c r="L46" s="4">
        <v>300</v>
      </c>
      <c r="M46" s="86" t="s">
        <v>1357</v>
      </c>
    </row>
    <row r="47" spans="1:13" ht="315">
      <c r="A47" s="97">
        <v>38</v>
      </c>
      <c r="B47" s="363">
        <v>43467</v>
      </c>
      <c r="C47" s="333" t="s">
        <v>1332</v>
      </c>
      <c r="D47" s="86" t="s">
        <v>1358</v>
      </c>
      <c r="E47" s="86">
        <v>205075014</v>
      </c>
      <c r="F47" s="86" t="s">
        <v>1334</v>
      </c>
      <c r="G47" s="86" t="s">
        <v>1376</v>
      </c>
      <c r="H47" s="86"/>
      <c r="I47" s="86" t="s">
        <v>1334</v>
      </c>
      <c r="J47" s="86"/>
      <c r="K47" s="4"/>
      <c r="L47" s="4">
        <v>810</v>
      </c>
      <c r="M47" s="86" t="s">
        <v>1359</v>
      </c>
    </row>
    <row r="48" spans="1:13" ht="210">
      <c r="A48" s="97">
        <v>39</v>
      </c>
      <c r="B48" s="363">
        <v>43467</v>
      </c>
      <c r="C48" s="333" t="s">
        <v>1332</v>
      </c>
      <c r="D48" s="86" t="s">
        <v>1358</v>
      </c>
      <c r="E48" s="86">
        <v>205075014</v>
      </c>
      <c r="F48" s="86" t="s">
        <v>1334</v>
      </c>
      <c r="G48" s="86" t="s">
        <v>1376</v>
      </c>
      <c r="H48" s="86"/>
      <c r="I48" s="86" t="s">
        <v>1334</v>
      </c>
      <c r="J48" s="86"/>
      <c r="K48" s="4"/>
      <c r="L48" s="4">
        <v>100</v>
      </c>
      <c r="M48" s="86" t="s">
        <v>1360</v>
      </c>
    </row>
    <row r="49" spans="1:13" ht="315">
      <c r="A49" s="97">
        <v>40</v>
      </c>
      <c r="B49" s="363">
        <v>43467</v>
      </c>
      <c r="C49" s="333" t="s">
        <v>1332</v>
      </c>
      <c r="D49" s="86" t="s">
        <v>1358</v>
      </c>
      <c r="E49" s="86">
        <v>205075014</v>
      </c>
      <c r="F49" s="86" t="s">
        <v>1334</v>
      </c>
      <c r="G49" s="86" t="s">
        <v>1376</v>
      </c>
      <c r="H49" s="86"/>
      <c r="I49" s="86" t="s">
        <v>1334</v>
      </c>
      <c r="J49" s="86"/>
      <c r="K49" s="4"/>
      <c r="L49" s="4">
        <v>80</v>
      </c>
      <c r="M49" s="86" t="s">
        <v>1361</v>
      </c>
    </row>
    <row r="50" spans="1:13" ht="409.5">
      <c r="A50" s="97">
        <v>41</v>
      </c>
      <c r="B50" s="363">
        <v>43467</v>
      </c>
      <c r="C50" s="333" t="s">
        <v>1332</v>
      </c>
      <c r="D50" s="86" t="s">
        <v>1362</v>
      </c>
      <c r="E50" s="86">
        <v>402084427</v>
      </c>
      <c r="F50" s="86" t="s">
        <v>1334</v>
      </c>
      <c r="G50" s="86" t="s">
        <v>1376</v>
      </c>
      <c r="H50" s="86"/>
      <c r="I50" s="86" t="s">
        <v>1334</v>
      </c>
      <c r="J50" s="86"/>
      <c r="K50" s="4"/>
      <c r="L50" s="4">
        <v>700</v>
      </c>
      <c r="M50" s="86" t="s">
        <v>1363</v>
      </c>
    </row>
    <row r="51" spans="1:13" ht="360">
      <c r="A51" s="97">
        <v>42</v>
      </c>
      <c r="B51" s="363">
        <v>43467</v>
      </c>
      <c r="C51" s="333" t="s">
        <v>1332</v>
      </c>
      <c r="D51" s="86" t="s">
        <v>1364</v>
      </c>
      <c r="E51" s="86">
        <v>406069757</v>
      </c>
      <c r="F51" s="86" t="s">
        <v>1334</v>
      </c>
      <c r="G51" s="86" t="s">
        <v>1376</v>
      </c>
      <c r="H51" s="86"/>
      <c r="I51" s="86" t="s">
        <v>1334</v>
      </c>
      <c r="J51" s="86"/>
      <c r="K51" s="4"/>
      <c r="L51" s="4">
        <v>400</v>
      </c>
      <c r="M51" s="86" t="s">
        <v>1365</v>
      </c>
    </row>
    <row r="52" spans="1:13" ht="345">
      <c r="A52" s="97">
        <v>43</v>
      </c>
      <c r="B52" s="363">
        <v>43467</v>
      </c>
      <c r="C52" s="333" t="s">
        <v>1332</v>
      </c>
      <c r="D52" s="86" t="s">
        <v>1366</v>
      </c>
      <c r="E52" s="86">
        <v>401951189</v>
      </c>
      <c r="F52" s="86" t="s">
        <v>1334</v>
      </c>
      <c r="G52" s="86" t="s">
        <v>1376</v>
      </c>
      <c r="H52" s="86"/>
      <c r="I52" s="86" t="s">
        <v>1334</v>
      </c>
      <c r="J52" s="86"/>
      <c r="K52" s="4"/>
      <c r="L52" s="4">
        <v>400</v>
      </c>
      <c r="M52" s="86" t="s">
        <v>1367</v>
      </c>
    </row>
    <row r="53" spans="1:13" ht="345">
      <c r="A53" s="97">
        <v>44</v>
      </c>
      <c r="B53" s="363">
        <v>43467</v>
      </c>
      <c r="C53" s="333" t="s">
        <v>1332</v>
      </c>
      <c r="D53" s="86" t="s">
        <v>1368</v>
      </c>
      <c r="E53" s="86">
        <v>405283562</v>
      </c>
      <c r="F53" s="86" t="s">
        <v>1334</v>
      </c>
      <c r="G53" s="86" t="s">
        <v>1376</v>
      </c>
      <c r="H53" s="86"/>
      <c r="I53" s="86" t="s">
        <v>1334</v>
      </c>
      <c r="J53" s="86"/>
      <c r="K53" s="4"/>
      <c r="L53" s="4">
        <v>600</v>
      </c>
      <c r="M53" s="86" t="s">
        <v>1369</v>
      </c>
    </row>
    <row r="54" spans="1:13" ht="345">
      <c r="A54" s="97">
        <v>45</v>
      </c>
      <c r="B54" s="363">
        <v>43467</v>
      </c>
      <c r="C54" s="333" t="s">
        <v>1332</v>
      </c>
      <c r="D54" s="86" t="s">
        <v>1368</v>
      </c>
      <c r="E54" s="86">
        <v>405283562</v>
      </c>
      <c r="F54" s="86" t="s">
        <v>1334</v>
      </c>
      <c r="G54" s="86" t="s">
        <v>1376</v>
      </c>
      <c r="H54" s="86"/>
      <c r="I54" s="86" t="s">
        <v>1334</v>
      </c>
      <c r="J54" s="86"/>
      <c r="K54" s="4"/>
      <c r="L54" s="4">
        <v>100</v>
      </c>
      <c r="M54" s="86" t="s">
        <v>1370</v>
      </c>
    </row>
    <row r="55" spans="1:13" ht="345">
      <c r="A55" s="97">
        <v>46</v>
      </c>
      <c r="B55" s="363">
        <v>43467</v>
      </c>
      <c r="C55" s="333" t="s">
        <v>1332</v>
      </c>
      <c r="D55" s="86" t="s">
        <v>1368</v>
      </c>
      <c r="E55" s="86">
        <v>405283562</v>
      </c>
      <c r="F55" s="86" t="s">
        <v>1334</v>
      </c>
      <c r="G55" s="86" t="s">
        <v>1376</v>
      </c>
      <c r="H55" s="86"/>
      <c r="I55" s="86" t="s">
        <v>1334</v>
      </c>
      <c r="J55" s="86"/>
      <c r="K55" s="4"/>
      <c r="L55" s="4">
        <v>100</v>
      </c>
      <c r="M55" s="86" t="s">
        <v>1371</v>
      </c>
    </row>
    <row r="56" spans="1:13" ht="360">
      <c r="A56" s="97">
        <v>47</v>
      </c>
      <c r="B56" s="363">
        <v>43467</v>
      </c>
      <c r="C56" s="333" t="s">
        <v>1332</v>
      </c>
      <c r="D56" s="86" t="s">
        <v>1368</v>
      </c>
      <c r="E56" s="86">
        <v>405283562</v>
      </c>
      <c r="F56" s="86" t="s">
        <v>1334</v>
      </c>
      <c r="G56" s="86" t="s">
        <v>1376</v>
      </c>
      <c r="H56" s="86"/>
      <c r="I56" s="86" t="s">
        <v>1334</v>
      </c>
      <c r="J56" s="86"/>
      <c r="K56" s="4"/>
      <c r="L56" s="4">
        <v>100</v>
      </c>
      <c r="M56" s="86" t="s">
        <v>1372</v>
      </c>
    </row>
    <row r="57" spans="1:13" ht="409.5">
      <c r="A57" s="97">
        <v>48</v>
      </c>
      <c r="B57" s="363">
        <v>43467</v>
      </c>
      <c r="C57" s="333" t="s">
        <v>1332</v>
      </c>
      <c r="D57" s="86" t="s">
        <v>1373</v>
      </c>
      <c r="E57" s="86">
        <v>406178283</v>
      </c>
      <c r="F57" s="86" t="s">
        <v>1334</v>
      </c>
      <c r="G57" s="86" t="s">
        <v>1376</v>
      </c>
      <c r="H57" s="86"/>
      <c r="I57" s="86" t="s">
        <v>1334</v>
      </c>
      <c r="J57" s="86"/>
      <c r="K57" s="4"/>
      <c r="L57" s="4">
        <v>900</v>
      </c>
      <c r="M57" s="86" t="s">
        <v>1374</v>
      </c>
    </row>
    <row r="58" spans="1:13" ht="409.5">
      <c r="A58" s="97">
        <v>49</v>
      </c>
      <c r="B58" s="363">
        <v>43467</v>
      </c>
      <c r="C58" s="333" t="s">
        <v>1332</v>
      </c>
      <c r="D58" s="86" t="s">
        <v>1373</v>
      </c>
      <c r="E58" s="86">
        <v>406178283</v>
      </c>
      <c r="F58" s="86" t="s">
        <v>1334</v>
      </c>
      <c r="G58" s="86" t="s">
        <v>1376</v>
      </c>
      <c r="H58" s="86"/>
      <c r="I58" s="86" t="s">
        <v>1334</v>
      </c>
      <c r="J58" s="86"/>
      <c r="K58" s="4"/>
      <c r="L58" s="4">
        <v>900</v>
      </c>
      <c r="M58" s="86" t="s">
        <v>1375</v>
      </c>
    </row>
    <row r="59" spans="1:13" ht="45">
      <c r="A59" s="97">
        <v>50</v>
      </c>
      <c r="B59" s="363" t="s">
        <v>1331</v>
      </c>
      <c r="C59" s="333" t="s">
        <v>1332</v>
      </c>
      <c r="D59" s="86" t="s">
        <v>1333</v>
      </c>
      <c r="E59" s="86"/>
      <c r="F59" s="86" t="s">
        <v>1334</v>
      </c>
      <c r="G59" s="86"/>
      <c r="H59" s="86"/>
      <c r="I59" s="86" t="s">
        <v>1334</v>
      </c>
      <c r="J59" s="86"/>
      <c r="K59" s="4"/>
      <c r="L59" s="4">
        <v>38245.82</v>
      </c>
      <c r="M59" s="86"/>
    </row>
    <row r="60" spans="1:13" ht="330">
      <c r="A60" s="97">
        <v>51</v>
      </c>
      <c r="B60" s="363">
        <v>43467</v>
      </c>
      <c r="C60" s="333" t="s">
        <v>1332</v>
      </c>
      <c r="D60" s="86" t="s">
        <v>1335</v>
      </c>
      <c r="E60" s="86">
        <v>404473814</v>
      </c>
      <c r="F60" s="86" t="s">
        <v>1334</v>
      </c>
      <c r="G60" s="86" t="s">
        <v>1377</v>
      </c>
      <c r="H60" s="86"/>
      <c r="I60" s="86" t="s">
        <v>1334</v>
      </c>
      <c r="J60" s="86"/>
      <c r="K60" s="4"/>
      <c r="L60" s="4">
        <v>700</v>
      </c>
      <c r="M60" s="86" t="s">
        <v>1337</v>
      </c>
    </row>
    <row r="61" spans="1:13" ht="345">
      <c r="A61" s="97">
        <v>52</v>
      </c>
      <c r="B61" s="363">
        <v>43467</v>
      </c>
      <c r="C61" s="333" t="s">
        <v>1332</v>
      </c>
      <c r="D61" s="86" t="s">
        <v>1342</v>
      </c>
      <c r="E61" s="86">
        <v>202353185</v>
      </c>
      <c r="F61" s="86" t="s">
        <v>1334</v>
      </c>
      <c r="G61" s="86" t="s">
        <v>1377</v>
      </c>
      <c r="H61" s="86"/>
      <c r="I61" s="86" t="s">
        <v>1334</v>
      </c>
      <c r="J61" s="86"/>
      <c r="K61" s="4"/>
      <c r="L61" s="4">
        <v>650</v>
      </c>
      <c r="M61" s="86" t="s">
        <v>1343</v>
      </c>
    </row>
    <row r="62" spans="1:13" ht="345">
      <c r="A62" s="97">
        <v>53</v>
      </c>
      <c r="B62" s="363">
        <v>43467</v>
      </c>
      <c r="C62" s="333" t="s">
        <v>1332</v>
      </c>
      <c r="D62" s="86" t="s">
        <v>1344</v>
      </c>
      <c r="E62" s="86">
        <v>415593414</v>
      </c>
      <c r="F62" s="86" t="s">
        <v>1334</v>
      </c>
      <c r="G62" s="86" t="s">
        <v>1377</v>
      </c>
      <c r="H62" s="86"/>
      <c r="I62" s="86" t="s">
        <v>1334</v>
      </c>
      <c r="J62" s="86"/>
      <c r="K62" s="4"/>
      <c r="L62" s="4">
        <v>450</v>
      </c>
      <c r="M62" s="86" t="s">
        <v>1345</v>
      </c>
    </row>
    <row r="63" spans="1:13" ht="285">
      <c r="A63" s="97">
        <v>54</v>
      </c>
      <c r="B63" s="363">
        <v>43467</v>
      </c>
      <c r="C63" s="333" t="s">
        <v>1332</v>
      </c>
      <c r="D63" s="86" t="s">
        <v>1339</v>
      </c>
      <c r="E63" s="86">
        <v>404409252</v>
      </c>
      <c r="F63" s="86" t="s">
        <v>1334</v>
      </c>
      <c r="G63" s="86" t="s">
        <v>1377</v>
      </c>
      <c r="H63" s="86"/>
      <c r="I63" s="86" t="s">
        <v>1334</v>
      </c>
      <c r="J63" s="86"/>
      <c r="K63" s="4"/>
      <c r="L63" s="4">
        <v>1000</v>
      </c>
      <c r="M63" s="86" t="s">
        <v>1378</v>
      </c>
    </row>
    <row r="64" spans="1:13" ht="300">
      <c r="A64" s="97">
        <v>55</v>
      </c>
      <c r="B64" s="363">
        <v>43467</v>
      </c>
      <c r="C64" s="333" t="s">
        <v>1332</v>
      </c>
      <c r="D64" s="86" t="s">
        <v>1346</v>
      </c>
      <c r="E64" s="86">
        <v>406146237</v>
      </c>
      <c r="F64" s="86" t="s">
        <v>1334</v>
      </c>
      <c r="G64" s="86" t="s">
        <v>1377</v>
      </c>
      <c r="H64" s="86"/>
      <c r="I64" s="86" t="s">
        <v>1334</v>
      </c>
      <c r="J64" s="86"/>
      <c r="K64" s="4"/>
      <c r="L64" s="4">
        <v>400</v>
      </c>
      <c r="M64" s="86" t="s">
        <v>1379</v>
      </c>
    </row>
    <row r="65" spans="1:13" ht="285">
      <c r="A65" s="97">
        <v>56</v>
      </c>
      <c r="B65" s="363">
        <v>43467</v>
      </c>
      <c r="C65" s="333" t="s">
        <v>1332</v>
      </c>
      <c r="D65" s="86" t="s">
        <v>1348</v>
      </c>
      <c r="E65" s="86">
        <v>400188541</v>
      </c>
      <c r="F65" s="86" t="s">
        <v>1334</v>
      </c>
      <c r="G65" s="86" t="s">
        <v>1377</v>
      </c>
      <c r="H65" s="86"/>
      <c r="I65" s="86" t="s">
        <v>1334</v>
      </c>
      <c r="J65" s="86"/>
      <c r="K65" s="4"/>
      <c r="L65" s="4">
        <v>300</v>
      </c>
      <c r="M65" s="86" t="s">
        <v>1380</v>
      </c>
    </row>
    <row r="66" spans="1:13" ht="300">
      <c r="A66" s="97">
        <v>57</v>
      </c>
      <c r="B66" s="363">
        <v>43467</v>
      </c>
      <c r="C66" s="333" t="s">
        <v>1332</v>
      </c>
      <c r="D66" s="86" t="s">
        <v>1354</v>
      </c>
      <c r="E66" s="86">
        <v>405003106</v>
      </c>
      <c r="F66" s="86" t="s">
        <v>1334</v>
      </c>
      <c r="G66" s="86" t="s">
        <v>1377</v>
      </c>
      <c r="H66" s="86"/>
      <c r="I66" s="86" t="s">
        <v>1334</v>
      </c>
      <c r="J66" s="86"/>
      <c r="K66" s="4"/>
      <c r="L66" s="4">
        <v>400</v>
      </c>
      <c r="M66" s="86" t="s">
        <v>1381</v>
      </c>
    </row>
    <row r="67" spans="1:13" ht="285">
      <c r="A67" s="97">
        <v>58</v>
      </c>
      <c r="B67" s="363">
        <v>43467</v>
      </c>
      <c r="C67" s="333" t="s">
        <v>1332</v>
      </c>
      <c r="D67" s="86" t="s">
        <v>1350</v>
      </c>
      <c r="E67" s="86">
        <v>404413773</v>
      </c>
      <c r="F67" s="86" t="s">
        <v>1334</v>
      </c>
      <c r="G67" s="86" t="s">
        <v>1377</v>
      </c>
      <c r="H67" s="86"/>
      <c r="I67" s="86" t="s">
        <v>1334</v>
      </c>
      <c r="J67" s="86"/>
      <c r="K67" s="4"/>
      <c r="L67" s="4">
        <v>450</v>
      </c>
      <c r="M67" s="86" t="s">
        <v>1382</v>
      </c>
    </row>
    <row r="68" spans="1:13" ht="285">
      <c r="A68" s="97">
        <v>59</v>
      </c>
      <c r="B68" s="363">
        <v>43467</v>
      </c>
      <c r="C68" s="333" t="s">
        <v>1332</v>
      </c>
      <c r="D68" s="86" t="s">
        <v>1352</v>
      </c>
      <c r="E68" s="86">
        <v>404550026</v>
      </c>
      <c r="F68" s="86" t="s">
        <v>1334</v>
      </c>
      <c r="G68" s="86" t="s">
        <v>1377</v>
      </c>
      <c r="H68" s="86"/>
      <c r="I68" s="86" t="s">
        <v>1334</v>
      </c>
      <c r="J68" s="86"/>
      <c r="K68" s="4"/>
      <c r="L68" s="4">
        <v>300</v>
      </c>
      <c r="M68" s="86" t="s">
        <v>1383</v>
      </c>
    </row>
    <row r="69" spans="1:13" ht="330">
      <c r="A69" s="97">
        <v>60</v>
      </c>
      <c r="B69" s="363">
        <v>43467</v>
      </c>
      <c r="C69" s="333" t="s">
        <v>1332</v>
      </c>
      <c r="D69" s="86" t="s">
        <v>1356</v>
      </c>
      <c r="E69" s="86">
        <v>206341010</v>
      </c>
      <c r="F69" s="86" t="s">
        <v>1334</v>
      </c>
      <c r="G69" s="86" t="s">
        <v>1377</v>
      </c>
      <c r="H69" s="86"/>
      <c r="I69" s="86" t="s">
        <v>1334</v>
      </c>
      <c r="J69" s="86"/>
      <c r="K69" s="4"/>
      <c r="L69" s="4">
        <v>300</v>
      </c>
      <c r="M69" s="86" t="s">
        <v>1384</v>
      </c>
    </row>
    <row r="70" spans="1:13" ht="409.5">
      <c r="A70" s="97">
        <v>61</v>
      </c>
      <c r="B70" s="363">
        <v>43467</v>
      </c>
      <c r="C70" s="333" t="s">
        <v>1332</v>
      </c>
      <c r="D70" s="86" t="s">
        <v>1358</v>
      </c>
      <c r="E70" s="86">
        <v>205075014</v>
      </c>
      <c r="F70" s="86" t="s">
        <v>1334</v>
      </c>
      <c r="G70" s="86" t="s">
        <v>1377</v>
      </c>
      <c r="H70" s="86"/>
      <c r="I70" s="86" t="s">
        <v>1334</v>
      </c>
      <c r="J70" s="86"/>
      <c r="K70" s="4"/>
      <c r="L70" s="4">
        <v>990</v>
      </c>
      <c r="M70" s="86" t="s">
        <v>1385</v>
      </c>
    </row>
    <row r="71" spans="1:13" ht="285">
      <c r="A71" s="97">
        <v>62</v>
      </c>
      <c r="B71" s="363">
        <v>43467</v>
      </c>
      <c r="C71" s="333" t="s">
        <v>1332</v>
      </c>
      <c r="D71" s="86" t="s">
        <v>1368</v>
      </c>
      <c r="E71" s="86">
        <v>405283562</v>
      </c>
      <c r="F71" s="86" t="s">
        <v>1334</v>
      </c>
      <c r="G71" s="86" t="s">
        <v>1377</v>
      </c>
      <c r="H71" s="86"/>
      <c r="I71" s="86" t="s">
        <v>1334</v>
      </c>
      <c r="J71" s="86"/>
      <c r="K71" s="4"/>
      <c r="L71" s="4">
        <v>900</v>
      </c>
      <c r="M71" s="86" t="s">
        <v>1386</v>
      </c>
    </row>
    <row r="72" spans="1:13" ht="285">
      <c r="A72" s="97">
        <v>63</v>
      </c>
      <c r="B72" s="363">
        <v>43467</v>
      </c>
      <c r="C72" s="333" t="s">
        <v>1332</v>
      </c>
      <c r="D72" s="86" t="s">
        <v>1362</v>
      </c>
      <c r="E72" s="86">
        <v>402084427</v>
      </c>
      <c r="F72" s="86" t="s">
        <v>1334</v>
      </c>
      <c r="G72" s="86" t="s">
        <v>1377</v>
      </c>
      <c r="H72" s="86"/>
      <c r="I72" s="86" t="s">
        <v>1334</v>
      </c>
      <c r="J72" s="86"/>
      <c r="K72" s="4"/>
      <c r="L72" s="4">
        <v>700</v>
      </c>
      <c r="M72" s="86" t="s">
        <v>1387</v>
      </c>
    </row>
    <row r="73" spans="1:13" ht="285">
      <c r="A73" s="97">
        <v>64</v>
      </c>
      <c r="B73" s="363">
        <v>43467</v>
      </c>
      <c r="C73" s="333" t="s">
        <v>1332</v>
      </c>
      <c r="D73" s="86" t="s">
        <v>1364</v>
      </c>
      <c r="E73" s="86">
        <v>406069757</v>
      </c>
      <c r="F73" s="86" t="s">
        <v>1334</v>
      </c>
      <c r="G73" s="86" t="s">
        <v>1377</v>
      </c>
      <c r="H73" s="86"/>
      <c r="I73" s="86" t="s">
        <v>1334</v>
      </c>
      <c r="J73" s="86"/>
      <c r="K73" s="4"/>
      <c r="L73" s="4">
        <v>400</v>
      </c>
      <c r="M73" s="86" t="s">
        <v>1387</v>
      </c>
    </row>
    <row r="74" spans="1:13" ht="285">
      <c r="A74" s="97">
        <v>65</v>
      </c>
      <c r="B74" s="363">
        <v>43467</v>
      </c>
      <c r="C74" s="333" t="s">
        <v>1332</v>
      </c>
      <c r="D74" s="86" t="s">
        <v>1366</v>
      </c>
      <c r="E74" s="86">
        <v>401951189</v>
      </c>
      <c r="F74" s="86" t="s">
        <v>1334</v>
      </c>
      <c r="G74" s="86" t="s">
        <v>1377</v>
      </c>
      <c r="H74" s="86"/>
      <c r="I74" s="86" t="s">
        <v>1334</v>
      </c>
      <c r="J74" s="86"/>
      <c r="K74" s="4"/>
      <c r="L74" s="4">
        <v>400</v>
      </c>
      <c r="M74" s="86" t="s">
        <v>1388</v>
      </c>
    </row>
    <row r="75" spans="1:13" ht="409.5">
      <c r="A75" s="97">
        <v>66</v>
      </c>
      <c r="B75" s="363">
        <v>43467</v>
      </c>
      <c r="C75" s="333" t="s">
        <v>1332</v>
      </c>
      <c r="D75" s="86" t="s">
        <v>1373</v>
      </c>
      <c r="E75" s="86">
        <v>406178283</v>
      </c>
      <c r="F75" s="86" t="s">
        <v>1334</v>
      </c>
      <c r="G75" s="86" t="s">
        <v>1377</v>
      </c>
      <c r="H75" s="86"/>
      <c r="I75" s="86" t="s">
        <v>1334</v>
      </c>
      <c r="J75" s="86"/>
      <c r="K75" s="4"/>
      <c r="L75" s="4">
        <v>1800</v>
      </c>
      <c r="M75" s="86" t="s">
        <v>1389</v>
      </c>
    </row>
    <row r="76" spans="1:13" ht="285">
      <c r="A76" s="97">
        <v>67</v>
      </c>
      <c r="B76" s="363" t="s">
        <v>1390</v>
      </c>
      <c r="C76" s="333" t="s">
        <v>1332</v>
      </c>
      <c r="D76" s="86" t="s">
        <v>1350</v>
      </c>
      <c r="E76" s="86">
        <v>404413773</v>
      </c>
      <c r="F76" s="86" t="s">
        <v>1334</v>
      </c>
      <c r="G76" s="86" t="s">
        <v>1391</v>
      </c>
      <c r="H76" s="86"/>
      <c r="I76" s="86" t="s">
        <v>1334</v>
      </c>
      <c r="J76" s="86"/>
      <c r="K76" s="4"/>
      <c r="L76" s="4">
        <v>500</v>
      </c>
      <c r="M76" s="86" t="s">
        <v>1382</v>
      </c>
    </row>
    <row r="77" spans="1:13" ht="285">
      <c r="A77" s="97">
        <v>68</v>
      </c>
      <c r="B77" s="363" t="s">
        <v>1390</v>
      </c>
      <c r="C77" s="333" t="s">
        <v>1332</v>
      </c>
      <c r="D77" s="86" t="s">
        <v>1344</v>
      </c>
      <c r="E77" s="86">
        <v>415593414</v>
      </c>
      <c r="F77" s="86" t="s">
        <v>1334</v>
      </c>
      <c r="G77" s="86" t="s">
        <v>1391</v>
      </c>
      <c r="H77" s="86"/>
      <c r="I77" s="86" t="s">
        <v>1334</v>
      </c>
      <c r="J77" s="86"/>
      <c r="K77" s="4"/>
      <c r="L77" s="4">
        <v>500</v>
      </c>
      <c r="M77" s="86" t="s">
        <v>1392</v>
      </c>
    </row>
    <row r="78" spans="1:13" ht="300">
      <c r="A78" s="97">
        <v>69</v>
      </c>
      <c r="B78" s="363" t="s">
        <v>1390</v>
      </c>
      <c r="C78" s="333" t="s">
        <v>1332</v>
      </c>
      <c r="D78" s="86" t="s">
        <v>1393</v>
      </c>
      <c r="E78" s="86">
        <v>405156762</v>
      </c>
      <c r="F78" s="86" t="s">
        <v>1334</v>
      </c>
      <c r="G78" s="86" t="s">
        <v>1391</v>
      </c>
      <c r="H78" s="86"/>
      <c r="I78" s="86" t="s">
        <v>1334</v>
      </c>
      <c r="J78" s="86"/>
      <c r="K78" s="4"/>
      <c r="L78" s="4">
        <v>1250</v>
      </c>
      <c r="M78" s="86" t="s">
        <v>1394</v>
      </c>
    </row>
    <row r="79" spans="1:13" ht="330">
      <c r="A79" s="97">
        <v>70</v>
      </c>
      <c r="B79" s="363" t="s">
        <v>1390</v>
      </c>
      <c r="C79" s="333" t="s">
        <v>1332</v>
      </c>
      <c r="D79" s="86" t="s">
        <v>1356</v>
      </c>
      <c r="E79" s="86">
        <v>206341010</v>
      </c>
      <c r="F79" s="86" t="s">
        <v>1334</v>
      </c>
      <c r="G79" s="86" t="s">
        <v>1391</v>
      </c>
      <c r="H79" s="86"/>
      <c r="I79" s="86" t="s">
        <v>1334</v>
      </c>
      <c r="J79" s="86"/>
      <c r="K79" s="4"/>
      <c r="L79" s="4">
        <v>400</v>
      </c>
      <c r="M79" s="86" t="s">
        <v>1384</v>
      </c>
    </row>
    <row r="80" spans="1:13" ht="285">
      <c r="A80" s="97">
        <v>71</v>
      </c>
      <c r="B80" s="363" t="s">
        <v>1390</v>
      </c>
      <c r="C80" s="333" t="s">
        <v>1332</v>
      </c>
      <c r="D80" s="86" t="s">
        <v>1335</v>
      </c>
      <c r="E80" s="86">
        <v>404473814</v>
      </c>
      <c r="F80" s="86" t="s">
        <v>1334</v>
      </c>
      <c r="G80" s="86" t="s">
        <v>1391</v>
      </c>
      <c r="H80" s="86"/>
      <c r="I80" s="86" t="s">
        <v>1334</v>
      </c>
      <c r="J80" s="86"/>
      <c r="K80" s="4"/>
      <c r="L80" s="4">
        <v>450</v>
      </c>
      <c r="M80" s="86" t="s">
        <v>1395</v>
      </c>
    </row>
    <row r="81" spans="1:13" ht="285">
      <c r="A81" s="97">
        <v>72</v>
      </c>
      <c r="B81" s="363" t="s">
        <v>1390</v>
      </c>
      <c r="C81" s="333" t="s">
        <v>1332</v>
      </c>
      <c r="D81" s="86" t="s">
        <v>1335</v>
      </c>
      <c r="E81" s="86">
        <v>404473814</v>
      </c>
      <c r="F81" s="86" t="s">
        <v>1334</v>
      </c>
      <c r="G81" s="86" t="s">
        <v>1391</v>
      </c>
      <c r="H81" s="86"/>
      <c r="I81" s="86" t="s">
        <v>1334</v>
      </c>
      <c r="J81" s="86"/>
      <c r="K81" s="4"/>
      <c r="L81" s="4">
        <v>450</v>
      </c>
      <c r="M81" s="86" t="s">
        <v>1396</v>
      </c>
    </row>
    <row r="82" spans="1:13" ht="285">
      <c r="A82" s="97">
        <v>73</v>
      </c>
      <c r="B82" s="363" t="s">
        <v>1390</v>
      </c>
      <c r="C82" s="333" t="s">
        <v>1332</v>
      </c>
      <c r="D82" s="86" t="s">
        <v>1366</v>
      </c>
      <c r="E82" s="86">
        <v>401951189</v>
      </c>
      <c r="F82" s="86" t="s">
        <v>1334</v>
      </c>
      <c r="G82" s="86" t="s">
        <v>1391</v>
      </c>
      <c r="H82" s="86"/>
      <c r="I82" s="86" t="s">
        <v>1334</v>
      </c>
      <c r="J82" s="86"/>
      <c r="K82" s="4"/>
      <c r="L82" s="4">
        <v>400</v>
      </c>
      <c r="M82" s="86" t="s">
        <v>1388</v>
      </c>
    </row>
    <row r="83" spans="1:13" ht="285">
      <c r="A83" s="97">
        <v>74</v>
      </c>
      <c r="B83" s="363" t="s">
        <v>1390</v>
      </c>
      <c r="C83" s="333" t="s">
        <v>1332</v>
      </c>
      <c r="D83" s="86" t="s">
        <v>1364</v>
      </c>
      <c r="E83" s="86">
        <v>406069757</v>
      </c>
      <c r="F83" s="86" t="s">
        <v>1334</v>
      </c>
      <c r="G83" s="86" t="s">
        <v>1391</v>
      </c>
      <c r="H83" s="86"/>
      <c r="I83" s="86" t="s">
        <v>1334</v>
      </c>
      <c r="J83" s="86"/>
      <c r="K83" s="4"/>
      <c r="L83" s="4">
        <v>400</v>
      </c>
      <c r="M83" s="86" t="s">
        <v>1387</v>
      </c>
    </row>
    <row r="84" spans="1:13" ht="285">
      <c r="A84" s="97">
        <v>75</v>
      </c>
      <c r="B84" s="363" t="s">
        <v>1390</v>
      </c>
      <c r="C84" s="333" t="s">
        <v>1332</v>
      </c>
      <c r="D84" s="86" t="s">
        <v>1368</v>
      </c>
      <c r="E84" s="86">
        <v>405283562</v>
      </c>
      <c r="F84" s="86" t="s">
        <v>1334</v>
      </c>
      <c r="G84" s="86" t="s">
        <v>1391</v>
      </c>
      <c r="H84" s="86"/>
      <c r="I84" s="86" t="s">
        <v>1334</v>
      </c>
      <c r="J84" s="86"/>
      <c r="K84" s="4"/>
      <c r="L84" s="4">
        <v>600</v>
      </c>
      <c r="M84" s="86" t="s">
        <v>1386</v>
      </c>
    </row>
    <row r="85" spans="1:13" ht="285">
      <c r="A85" s="97">
        <v>76</v>
      </c>
      <c r="B85" s="363" t="s">
        <v>1390</v>
      </c>
      <c r="C85" s="333" t="s">
        <v>1332</v>
      </c>
      <c r="D85" s="86" t="s">
        <v>1368</v>
      </c>
      <c r="E85" s="86">
        <v>405283562</v>
      </c>
      <c r="F85" s="86" t="s">
        <v>1334</v>
      </c>
      <c r="G85" s="86" t="s">
        <v>1391</v>
      </c>
      <c r="H85" s="86"/>
      <c r="I85" s="86" t="s">
        <v>1334</v>
      </c>
      <c r="J85" s="86"/>
      <c r="K85" s="4"/>
      <c r="L85" s="4">
        <v>100</v>
      </c>
      <c r="M85" s="86" t="s">
        <v>1397</v>
      </c>
    </row>
    <row r="86" spans="1:13" ht="285">
      <c r="A86" s="97">
        <v>77</v>
      </c>
      <c r="B86" s="363" t="s">
        <v>1390</v>
      </c>
      <c r="C86" s="333" t="s">
        <v>1332</v>
      </c>
      <c r="D86" s="86" t="s">
        <v>1368</v>
      </c>
      <c r="E86" s="86">
        <v>405283562</v>
      </c>
      <c r="F86" s="86" t="s">
        <v>1334</v>
      </c>
      <c r="G86" s="86" t="s">
        <v>1391</v>
      </c>
      <c r="H86" s="86"/>
      <c r="I86" s="86" t="s">
        <v>1334</v>
      </c>
      <c r="J86" s="86"/>
      <c r="K86" s="4"/>
      <c r="L86" s="4">
        <v>100</v>
      </c>
      <c r="M86" s="86" t="s">
        <v>1398</v>
      </c>
    </row>
    <row r="87" spans="1:13" ht="285">
      <c r="A87" s="97">
        <v>78</v>
      </c>
      <c r="B87" s="363" t="s">
        <v>1390</v>
      </c>
      <c r="C87" s="333" t="s">
        <v>1332</v>
      </c>
      <c r="D87" s="86" t="s">
        <v>1368</v>
      </c>
      <c r="E87" s="86">
        <v>405283562</v>
      </c>
      <c r="F87" s="86" t="s">
        <v>1334</v>
      </c>
      <c r="G87" s="86" t="s">
        <v>1391</v>
      </c>
      <c r="H87" s="86"/>
      <c r="I87" s="86" t="s">
        <v>1334</v>
      </c>
      <c r="J87" s="86"/>
      <c r="K87" s="4"/>
      <c r="L87" s="4">
        <v>100</v>
      </c>
      <c r="M87" s="86" t="s">
        <v>1399</v>
      </c>
    </row>
    <row r="88" spans="1:13" ht="285">
      <c r="A88" s="97">
        <v>79</v>
      </c>
      <c r="B88" s="363" t="s">
        <v>1390</v>
      </c>
      <c r="C88" s="333" t="s">
        <v>1332</v>
      </c>
      <c r="D88" s="86" t="s">
        <v>1339</v>
      </c>
      <c r="E88" s="86">
        <v>404409252</v>
      </c>
      <c r="F88" s="86" t="s">
        <v>1334</v>
      </c>
      <c r="G88" s="86" t="s">
        <v>1391</v>
      </c>
      <c r="H88" s="86"/>
      <c r="I88" s="86" t="s">
        <v>1334</v>
      </c>
      <c r="J88" s="86"/>
      <c r="K88" s="4"/>
      <c r="L88" s="4">
        <v>1600</v>
      </c>
      <c r="M88" s="86" t="s">
        <v>1378</v>
      </c>
    </row>
    <row r="89" spans="1:13" ht="345">
      <c r="A89" s="97">
        <v>80</v>
      </c>
      <c r="B89" s="363" t="s">
        <v>1390</v>
      </c>
      <c r="C89" s="333" t="s">
        <v>1332</v>
      </c>
      <c r="D89" s="86" t="s">
        <v>1339</v>
      </c>
      <c r="E89" s="86">
        <v>404409252</v>
      </c>
      <c r="F89" s="86" t="s">
        <v>1334</v>
      </c>
      <c r="G89" s="86" t="s">
        <v>1391</v>
      </c>
      <c r="H89" s="86"/>
      <c r="I89" s="86" t="s">
        <v>1334</v>
      </c>
      <c r="J89" s="86"/>
      <c r="K89" s="4"/>
      <c r="L89" s="4">
        <v>400</v>
      </c>
      <c r="M89" s="86" t="s">
        <v>1400</v>
      </c>
    </row>
    <row r="90" spans="1:13" ht="285">
      <c r="A90" s="97">
        <v>81</v>
      </c>
      <c r="B90" s="363" t="s">
        <v>1390</v>
      </c>
      <c r="C90" s="333" t="s">
        <v>1332</v>
      </c>
      <c r="D90" s="86" t="s">
        <v>1342</v>
      </c>
      <c r="E90" s="86">
        <v>202353185</v>
      </c>
      <c r="F90" s="86" t="s">
        <v>1334</v>
      </c>
      <c r="G90" s="86" t="s">
        <v>1391</v>
      </c>
      <c r="H90" s="86"/>
      <c r="I90" s="86" t="s">
        <v>1334</v>
      </c>
      <c r="J90" s="86"/>
      <c r="K90" s="4"/>
      <c r="L90" s="4">
        <v>800</v>
      </c>
      <c r="M90" s="86" t="s">
        <v>1401</v>
      </c>
    </row>
    <row r="91" spans="1:13" ht="285">
      <c r="A91" s="97">
        <v>82</v>
      </c>
      <c r="B91" s="363" t="s">
        <v>1390</v>
      </c>
      <c r="C91" s="333" t="s">
        <v>1332</v>
      </c>
      <c r="D91" s="86" t="s">
        <v>1348</v>
      </c>
      <c r="E91" s="86">
        <v>400188541</v>
      </c>
      <c r="F91" s="86" t="s">
        <v>1334</v>
      </c>
      <c r="G91" s="86" t="s">
        <v>1391</v>
      </c>
      <c r="H91" s="86"/>
      <c r="I91" s="86" t="s">
        <v>1334</v>
      </c>
      <c r="J91" s="86"/>
      <c r="K91" s="4"/>
      <c r="L91" s="4">
        <v>300</v>
      </c>
      <c r="M91" s="86" t="s">
        <v>1380</v>
      </c>
    </row>
    <row r="92" spans="1:13" ht="409.5">
      <c r="A92" s="97">
        <v>83</v>
      </c>
      <c r="B92" s="363" t="s">
        <v>1390</v>
      </c>
      <c r="C92" s="333" t="s">
        <v>1332</v>
      </c>
      <c r="D92" s="86" t="s">
        <v>1373</v>
      </c>
      <c r="E92" s="86">
        <v>406178283</v>
      </c>
      <c r="F92" s="86" t="s">
        <v>1334</v>
      </c>
      <c r="G92" s="86" t="s">
        <v>1391</v>
      </c>
      <c r="H92" s="86"/>
      <c r="I92" s="86" t="s">
        <v>1334</v>
      </c>
      <c r="J92" s="86"/>
      <c r="K92" s="4"/>
      <c r="L92" s="4">
        <v>1800</v>
      </c>
      <c r="M92" s="86" t="s">
        <v>1389</v>
      </c>
    </row>
    <row r="93" spans="1:13" ht="285">
      <c r="A93" s="97">
        <v>84</v>
      </c>
      <c r="B93" s="363" t="s">
        <v>1390</v>
      </c>
      <c r="C93" s="333" t="s">
        <v>1332</v>
      </c>
      <c r="D93" s="86" t="s">
        <v>1352</v>
      </c>
      <c r="E93" s="86">
        <v>404550026</v>
      </c>
      <c r="F93" s="86" t="s">
        <v>1334</v>
      </c>
      <c r="G93" s="86" t="s">
        <v>1391</v>
      </c>
      <c r="H93" s="86"/>
      <c r="I93" s="86" t="s">
        <v>1334</v>
      </c>
      <c r="J93" s="86"/>
      <c r="K93" s="4"/>
      <c r="L93" s="4">
        <v>300</v>
      </c>
      <c r="M93" s="86" t="s">
        <v>1383</v>
      </c>
    </row>
    <row r="94" spans="1:13" ht="300">
      <c r="A94" s="97">
        <v>85</v>
      </c>
      <c r="B94" s="363" t="s">
        <v>1390</v>
      </c>
      <c r="C94" s="333" t="s">
        <v>1332</v>
      </c>
      <c r="D94" s="86" t="s">
        <v>1354</v>
      </c>
      <c r="E94" s="86">
        <v>405003106</v>
      </c>
      <c r="F94" s="86" t="s">
        <v>1334</v>
      </c>
      <c r="G94" s="86" t="s">
        <v>1391</v>
      </c>
      <c r="H94" s="86"/>
      <c r="I94" s="86" t="s">
        <v>1334</v>
      </c>
      <c r="J94" s="86"/>
      <c r="K94" s="4"/>
      <c r="L94" s="4">
        <v>500</v>
      </c>
      <c r="M94" s="86" t="s">
        <v>1381</v>
      </c>
    </row>
    <row r="95" spans="1:13" ht="285">
      <c r="A95" s="97">
        <v>86</v>
      </c>
      <c r="B95" s="363" t="s">
        <v>1390</v>
      </c>
      <c r="C95" s="333" t="s">
        <v>1332</v>
      </c>
      <c r="D95" s="86" t="s">
        <v>1362</v>
      </c>
      <c r="E95" s="86">
        <v>402084427</v>
      </c>
      <c r="F95" s="86" t="s">
        <v>1334</v>
      </c>
      <c r="G95" s="86" t="s">
        <v>1391</v>
      </c>
      <c r="H95" s="86"/>
      <c r="I95" s="86" t="s">
        <v>1334</v>
      </c>
      <c r="J95" s="86"/>
      <c r="K95" s="4"/>
      <c r="L95" s="4">
        <v>1000</v>
      </c>
      <c r="M95" s="86" t="s">
        <v>1387</v>
      </c>
    </row>
    <row r="96" spans="1:13" ht="409.5">
      <c r="A96" s="97">
        <v>87</v>
      </c>
      <c r="B96" s="363" t="s">
        <v>1390</v>
      </c>
      <c r="C96" s="333" t="s">
        <v>1332</v>
      </c>
      <c r="D96" s="86" t="s">
        <v>1358</v>
      </c>
      <c r="E96" s="86">
        <v>205075014</v>
      </c>
      <c r="F96" s="86" t="s">
        <v>1334</v>
      </c>
      <c r="G96" s="86" t="s">
        <v>1391</v>
      </c>
      <c r="H96" s="86"/>
      <c r="I96" s="86" t="s">
        <v>1334</v>
      </c>
      <c r="J96" s="86"/>
      <c r="K96" s="4"/>
      <c r="L96" s="4">
        <v>990</v>
      </c>
      <c r="M96" s="86" t="s">
        <v>1385</v>
      </c>
    </row>
    <row r="97" spans="1:13" ht="300">
      <c r="A97" s="97">
        <v>88</v>
      </c>
      <c r="B97" s="363" t="s">
        <v>1390</v>
      </c>
      <c r="C97" s="333" t="s">
        <v>1332</v>
      </c>
      <c r="D97" s="86" t="s">
        <v>1346</v>
      </c>
      <c r="E97" s="86">
        <v>406146237</v>
      </c>
      <c r="F97" s="86" t="s">
        <v>1334</v>
      </c>
      <c r="G97" s="86" t="s">
        <v>1391</v>
      </c>
      <c r="H97" s="86"/>
      <c r="I97" s="86" t="s">
        <v>1334</v>
      </c>
      <c r="J97" s="86"/>
      <c r="K97" s="4"/>
      <c r="L97" s="4">
        <v>400</v>
      </c>
      <c r="M97" s="86" t="s">
        <v>1379</v>
      </c>
    </row>
    <row r="98" spans="1:13" ht="300">
      <c r="A98" s="97">
        <v>89</v>
      </c>
      <c r="B98" s="363" t="s">
        <v>1390</v>
      </c>
      <c r="C98" s="333" t="s">
        <v>1332</v>
      </c>
      <c r="D98" s="86" t="s">
        <v>1402</v>
      </c>
      <c r="E98" s="86">
        <v>406146237</v>
      </c>
      <c r="F98" s="86" t="s">
        <v>1334</v>
      </c>
      <c r="G98" s="86" t="s">
        <v>1403</v>
      </c>
      <c r="H98" s="86"/>
      <c r="I98" s="86" t="s">
        <v>1334</v>
      </c>
      <c r="J98" s="86"/>
      <c r="K98" s="4"/>
      <c r="L98" s="4">
        <v>400</v>
      </c>
      <c r="M98" s="86" t="s">
        <v>1379</v>
      </c>
    </row>
    <row r="99" spans="1:13" ht="285">
      <c r="A99" s="97">
        <v>90</v>
      </c>
      <c r="B99" s="363" t="s">
        <v>1390</v>
      </c>
      <c r="C99" s="333" t="s">
        <v>1332</v>
      </c>
      <c r="D99" s="86" t="s">
        <v>1335</v>
      </c>
      <c r="E99" s="86">
        <v>404473814</v>
      </c>
      <c r="F99" s="86" t="s">
        <v>1334</v>
      </c>
      <c r="G99" s="86" t="s">
        <v>1403</v>
      </c>
      <c r="H99" s="86"/>
      <c r="I99" s="86" t="s">
        <v>1334</v>
      </c>
      <c r="J99" s="86"/>
      <c r="K99" s="4"/>
      <c r="L99" s="4">
        <v>450</v>
      </c>
      <c r="M99" s="86" t="s">
        <v>1395</v>
      </c>
    </row>
    <row r="100" spans="1:13" ht="285">
      <c r="A100" s="97">
        <v>91</v>
      </c>
      <c r="B100" s="363" t="s">
        <v>1390</v>
      </c>
      <c r="C100" s="333" t="s">
        <v>1332</v>
      </c>
      <c r="D100" s="86" t="s">
        <v>1335</v>
      </c>
      <c r="E100" s="86">
        <v>404473814</v>
      </c>
      <c r="F100" s="86" t="s">
        <v>1334</v>
      </c>
      <c r="G100" s="86" t="s">
        <v>1403</v>
      </c>
      <c r="H100" s="86"/>
      <c r="I100" s="86" t="s">
        <v>1334</v>
      </c>
      <c r="J100" s="86"/>
      <c r="K100" s="4"/>
      <c r="L100" s="4">
        <v>450</v>
      </c>
      <c r="M100" s="86" t="s">
        <v>1396</v>
      </c>
    </row>
    <row r="101" spans="1:13" ht="285">
      <c r="A101" s="97">
        <v>92</v>
      </c>
      <c r="B101" s="363" t="s">
        <v>1390</v>
      </c>
      <c r="C101" s="333" t="s">
        <v>1332</v>
      </c>
      <c r="D101" s="86" t="s">
        <v>1339</v>
      </c>
      <c r="E101" s="86">
        <v>404409252</v>
      </c>
      <c r="F101" s="86" t="s">
        <v>1334</v>
      </c>
      <c r="G101" s="86" t="s">
        <v>1403</v>
      </c>
      <c r="H101" s="86"/>
      <c r="I101" s="86" t="s">
        <v>1334</v>
      </c>
      <c r="J101" s="86"/>
      <c r="K101" s="4"/>
      <c r="L101" s="4">
        <v>1600</v>
      </c>
      <c r="M101" s="86" t="s">
        <v>1378</v>
      </c>
    </row>
    <row r="102" spans="1:13" ht="345">
      <c r="A102" s="97">
        <v>93</v>
      </c>
      <c r="B102" s="363" t="s">
        <v>1390</v>
      </c>
      <c r="C102" s="333" t="s">
        <v>1332</v>
      </c>
      <c r="D102" s="86" t="s">
        <v>1339</v>
      </c>
      <c r="E102" s="86">
        <v>404409252</v>
      </c>
      <c r="F102" s="86" t="s">
        <v>1334</v>
      </c>
      <c r="G102" s="86" t="s">
        <v>1403</v>
      </c>
      <c r="H102" s="86"/>
      <c r="I102" s="86" t="s">
        <v>1334</v>
      </c>
      <c r="J102" s="86"/>
      <c r="K102" s="4"/>
      <c r="L102" s="4">
        <v>400</v>
      </c>
      <c r="M102" s="86" t="s">
        <v>1400</v>
      </c>
    </row>
    <row r="103" spans="1:13" ht="285">
      <c r="A103" s="97">
        <v>94</v>
      </c>
      <c r="B103" s="363" t="s">
        <v>1390</v>
      </c>
      <c r="C103" s="333" t="s">
        <v>1332</v>
      </c>
      <c r="D103" s="86" t="s">
        <v>1342</v>
      </c>
      <c r="E103" s="86">
        <v>202353185</v>
      </c>
      <c r="F103" s="86" t="s">
        <v>1334</v>
      </c>
      <c r="G103" s="86" t="s">
        <v>1403</v>
      </c>
      <c r="H103" s="86"/>
      <c r="I103" s="86" t="s">
        <v>1334</v>
      </c>
      <c r="J103" s="86"/>
      <c r="K103" s="4"/>
      <c r="L103" s="4">
        <v>800</v>
      </c>
      <c r="M103" s="86" t="s">
        <v>1401</v>
      </c>
    </row>
    <row r="104" spans="1:13" ht="285">
      <c r="A104" s="97">
        <v>95</v>
      </c>
      <c r="B104" s="363" t="s">
        <v>1390</v>
      </c>
      <c r="C104" s="333" t="s">
        <v>1332</v>
      </c>
      <c r="D104" s="86" t="s">
        <v>1344</v>
      </c>
      <c r="E104" s="86">
        <v>415593414</v>
      </c>
      <c r="F104" s="86" t="s">
        <v>1334</v>
      </c>
      <c r="G104" s="86" t="s">
        <v>1403</v>
      </c>
      <c r="H104" s="86"/>
      <c r="I104" s="86" t="s">
        <v>1334</v>
      </c>
      <c r="J104" s="86"/>
      <c r="K104" s="4"/>
      <c r="L104" s="4">
        <v>500</v>
      </c>
      <c r="M104" s="86" t="s">
        <v>1392</v>
      </c>
    </row>
    <row r="105" spans="1:13" ht="285">
      <c r="A105" s="97">
        <v>96</v>
      </c>
      <c r="B105" s="363" t="s">
        <v>1390</v>
      </c>
      <c r="C105" s="333" t="s">
        <v>1332</v>
      </c>
      <c r="D105" s="86" t="s">
        <v>1348</v>
      </c>
      <c r="E105" s="86">
        <v>400188541</v>
      </c>
      <c r="F105" s="86" t="s">
        <v>1334</v>
      </c>
      <c r="G105" s="86" t="s">
        <v>1403</v>
      </c>
      <c r="H105" s="86"/>
      <c r="I105" s="86" t="s">
        <v>1334</v>
      </c>
      <c r="J105" s="86"/>
      <c r="K105" s="4"/>
      <c r="L105" s="4">
        <v>300</v>
      </c>
      <c r="M105" s="86" t="s">
        <v>1380</v>
      </c>
    </row>
    <row r="106" spans="1:13" ht="285">
      <c r="A106" s="97">
        <v>97</v>
      </c>
      <c r="B106" s="363" t="s">
        <v>1390</v>
      </c>
      <c r="C106" s="333" t="s">
        <v>1332</v>
      </c>
      <c r="D106" s="86" t="s">
        <v>1350</v>
      </c>
      <c r="E106" s="86">
        <v>404413773</v>
      </c>
      <c r="F106" s="86" t="s">
        <v>1334</v>
      </c>
      <c r="G106" s="86" t="s">
        <v>1403</v>
      </c>
      <c r="H106" s="86"/>
      <c r="I106" s="86" t="s">
        <v>1334</v>
      </c>
      <c r="J106" s="86"/>
      <c r="K106" s="4"/>
      <c r="L106" s="4">
        <v>500</v>
      </c>
      <c r="M106" s="86" t="s">
        <v>1382</v>
      </c>
    </row>
    <row r="107" spans="1:13" ht="285">
      <c r="A107" s="97">
        <v>98</v>
      </c>
      <c r="B107" s="363" t="s">
        <v>1390</v>
      </c>
      <c r="C107" s="333" t="s">
        <v>1332</v>
      </c>
      <c r="D107" s="86" t="s">
        <v>1352</v>
      </c>
      <c r="E107" s="86">
        <v>404550026</v>
      </c>
      <c r="F107" s="86" t="s">
        <v>1334</v>
      </c>
      <c r="G107" s="86" t="s">
        <v>1403</v>
      </c>
      <c r="H107" s="86"/>
      <c r="I107" s="86" t="s">
        <v>1334</v>
      </c>
      <c r="J107" s="86"/>
      <c r="K107" s="4"/>
      <c r="L107" s="4">
        <v>300</v>
      </c>
      <c r="M107" s="86" t="s">
        <v>1383</v>
      </c>
    </row>
    <row r="108" spans="1:13" ht="300">
      <c r="A108" s="97">
        <v>99</v>
      </c>
      <c r="B108" s="363" t="s">
        <v>1390</v>
      </c>
      <c r="C108" s="333" t="s">
        <v>1332</v>
      </c>
      <c r="D108" s="86" t="s">
        <v>1354</v>
      </c>
      <c r="E108" s="86">
        <v>405003106</v>
      </c>
      <c r="F108" s="86" t="s">
        <v>1334</v>
      </c>
      <c r="G108" s="86" t="s">
        <v>1403</v>
      </c>
      <c r="H108" s="86"/>
      <c r="I108" s="86" t="s">
        <v>1334</v>
      </c>
      <c r="J108" s="86"/>
      <c r="K108" s="4"/>
      <c r="L108" s="4">
        <v>500</v>
      </c>
      <c r="M108" s="86" t="s">
        <v>1381</v>
      </c>
    </row>
    <row r="109" spans="1:13" ht="330">
      <c r="A109" s="97">
        <v>100</v>
      </c>
      <c r="B109" s="363" t="s">
        <v>1390</v>
      </c>
      <c r="C109" s="333" t="s">
        <v>1332</v>
      </c>
      <c r="D109" s="86" t="s">
        <v>1356</v>
      </c>
      <c r="E109" s="86">
        <v>206341010</v>
      </c>
      <c r="F109" s="86" t="s">
        <v>1334</v>
      </c>
      <c r="G109" s="86" t="s">
        <v>1403</v>
      </c>
      <c r="H109" s="86"/>
      <c r="I109" s="86" t="s">
        <v>1334</v>
      </c>
      <c r="J109" s="86"/>
      <c r="K109" s="4"/>
      <c r="L109" s="4">
        <v>400</v>
      </c>
      <c r="M109" s="86" t="s">
        <v>1384</v>
      </c>
    </row>
    <row r="110" spans="1:13" ht="409.5">
      <c r="A110" s="97">
        <v>101</v>
      </c>
      <c r="B110" s="363" t="s">
        <v>1390</v>
      </c>
      <c r="C110" s="333" t="s">
        <v>1332</v>
      </c>
      <c r="D110" s="86" t="s">
        <v>1358</v>
      </c>
      <c r="E110" s="86">
        <v>205075014</v>
      </c>
      <c r="F110" s="86" t="s">
        <v>1334</v>
      </c>
      <c r="G110" s="86" t="s">
        <v>1403</v>
      </c>
      <c r="H110" s="86"/>
      <c r="I110" s="86" t="s">
        <v>1334</v>
      </c>
      <c r="J110" s="86"/>
      <c r="K110" s="4"/>
      <c r="L110" s="4">
        <v>990</v>
      </c>
      <c r="M110" s="86" t="s">
        <v>1385</v>
      </c>
    </row>
    <row r="111" spans="1:13" ht="285">
      <c r="A111" s="97">
        <v>102</v>
      </c>
      <c r="B111" s="363" t="s">
        <v>1390</v>
      </c>
      <c r="C111" s="333" t="s">
        <v>1332</v>
      </c>
      <c r="D111" s="86" t="s">
        <v>1368</v>
      </c>
      <c r="E111" s="86">
        <v>405283562</v>
      </c>
      <c r="F111" s="86" t="s">
        <v>1334</v>
      </c>
      <c r="G111" s="86" t="s">
        <v>1403</v>
      </c>
      <c r="H111" s="86"/>
      <c r="I111" s="86" t="s">
        <v>1334</v>
      </c>
      <c r="J111" s="86"/>
      <c r="K111" s="4"/>
      <c r="L111" s="4">
        <v>600</v>
      </c>
      <c r="M111" s="86" t="s">
        <v>1386</v>
      </c>
    </row>
    <row r="112" spans="1:13" ht="285">
      <c r="A112" s="97">
        <v>103</v>
      </c>
      <c r="B112" s="363" t="s">
        <v>1390</v>
      </c>
      <c r="C112" s="333" t="s">
        <v>1332</v>
      </c>
      <c r="D112" s="86" t="s">
        <v>1368</v>
      </c>
      <c r="E112" s="86">
        <v>405283562</v>
      </c>
      <c r="F112" s="86" t="s">
        <v>1334</v>
      </c>
      <c r="G112" s="86" t="s">
        <v>1403</v>
      </c>
      <c r="H112" s="86"/>
      <c r="I112" s="86" t="s">
        <v>1334</v>
      </c>
      <c r="J112" s="86"/>
      <c r="K112" s="4"/>
      <c r="L112" s="4">
        <v>100</v>
      </c>
      <c r="M112" s="86" t="s">
        <v>1397</v>
      </c>
    </row>
    <row r="113" spans="1:13" ht="285">
      <c r="A113" s="97">
        <v>104</v>
      </c>
      <c r="B113" s="363" t="s">
        <v>1390</v>
      </c>
      <c r="C113" s="333" t="s">
        <v>1332</v>
      </c>
      <c r="D113" s="86" t="s">
        <v>1368</v>
      </c>
      <c r="E113" s="86">
        <v>405283562</v>
      </c>
      <c r="F113" s="86" t="s">
        <v>1334</v>
      </c>
      <c r="G113" s="86" t="s">
        <v>1403</v>
      </c>
      <c r="H113" s="86"/>
      <c r="I113" s="86" t="s">
        <v>1334</v>
      </c>
      <c r="J113" s="86"/>
      <c r="K113" s="4"/>
      <c r="L113" s="4">
        <v>100</v>
      </c>
      <c r="M113" s="86" t="s">
        <v>1399</v>
      </c>
    </row>
    <row r="114" spans="1:13" ht="285">
      <c r="A114" s="97">
        <v>105</v>
      </c>
      <c r="B114" s="363" t="s">
        <v>1390</v>
      </c>
      <c r="C114" s="333" t="s">
        <v>1332</v>
      </c>
      <c r="D114" s="86" t="s">
        <v>1368</v>
      </c>
      <c r="E114" s="86">
        <v>405283562</v>
      </c>
      <c r="F114" s="86" t="s">
        <v>1334</v>
      </c>
      <c r="G114" s="86" t="s">
        <v>1403</v>
      </c>
      <c r="H114" s="86"/>
      <c r="I114" s="86" t="s">
        <v>1334</v>
      </c>
      <c r="J114" s="86"/>
      <c r="K114" s="4"/>
      <c r="L114" s="4">
        <v>100</v>
      </c>
      <c r="M114" s="86" t="s">
        <v>1399</v>
      </c>
    </row>
    <row r="115" spans="1:13" ht="285">
      <c r="A115" s="97">
        <v>106</v>
      </c>
      <c r="B115" s="363" t="s">
        <v>1390</v>
      </c>
      <c r="C115" s="333" t="s">
        <v>1332</v>
      </c>
      <c r="D115" s="86" t="s">
        <v>1362</v>
      </c>
      <c r="E115" s="86">
        <v>402084427</v>
      </c>
      <c r="F115" s="86" t="s">
        <v>1334</v>
      </c>
      <c r="G115" s="86" t="s">
        <v>1403</v>
      </c>
      <c r="H115" s="86"/>
      <c r="I115" s="86" t="s">
        <v>1334</v>
      </c>
      <c r="J115" s="86"/>
      <c r="K115" s="4"/>
      <c r="L115" s="4">
        <v>1000</v>
      </c>
      <c r="M115" s="86" t="s">
        <v>1387</v>
      </c>
    </row>
    <row r="116" spans="1:13" ht="285">
      <c r="A116" s="97">
        <v>107</v>
      </c>
      <c r="B116" s="363" t="s">
        <v>1390</v>
      </c>
      <c r="C116" s="333" t="s">
        <v>1332</v>
      </c>
      <c r="D116" s="86" t="s">
        <v>1364</v>
      </c>
      <c r="E116" s="86">
        <v>406069757</v>
      </c>
      <c r="F116" s="86" t="s">
        <v>1334</v>
      </c>
      <c r="G116" s="86" t="s">
        <v>1403</v>
      </c>
      <c r="H116" s="86"/>
      <c r="I116" s="86" t="s">
        <v>1334</v>
      </c>
      <c r="J116" s="86"/>
      <c r="K116" s="4"/>
      <c r="L116" s="4">
        <v>400</v>
      </c>
      <c r="M116" s="86" t="s">
        <v>1404</v>
      </c>
    </row>
    <row r="117" spans="1:13" ht="285">
      <c r="A117" s="97">
        <v>108</v>
      </c>
      <c r="B117" s="363" t="s">
        <v>1390</v>
      </c>
      <c r="C117" s="333" t="s">
        <v>1332</v>
      </c>
      <c r="D117" s="86" t="s">
        <v>1366</v>
      </c>
      <c r="E117" s="86">
        <v>401951189</v>
      </c>
      <c r="F117" s="86" t="s">
        <v>1334</v>
      </c>
      <c r="G117" s="86" t="s">
        <v>1403</v>
      </c>
      <c r="H117" s="86"/>
      <c r="I117" s="86" t="s">
        <v>1334</v>
      </c>
      <c r="J117" s="86"/>
      <c r="K117" s="4"/>
      <c r="L117" s="4">
        <v>400</v>
      </c>
      <c r="M117" s="86" t="s">
        <v>1388</v>
      </c>
    </row>
    <row r="118" spans="1:13" ht="300">
      <c r="A118" s="97">
        <v>109</v>
      </c>
      <c r="B118" s="363" t="s">
        <v>1390</v>
      </c>
      <c r="C118" s="333" t="s">
        <v>1332</v>
      </c>
      <c r="D118" s="86" t="s">
        <v>1393</v>
      </c>
      <c r="E118" s="86">
        <v>405156762</v>
      </c>
      <c r="F118" s="86" t="s">
        <v>1334</v>
      </c>
      <c r="G118" s="86" t="s">
        <v>1403</v>
      </c>
      <c r="H118" s="86"/>
      <c r="I118" s="86" t="s">
        <v>1334</v>
      </c>
      <c r="J118" s="86"/>
      <c r="K118" s="4"/>
      <c r="L118" s="4">
        <v>1250</v>
      </c>
      <c r="M118" s="86" t="s">
        <v>1394</v>
      </c>
    </row>
    <row r="119" spans="1:13" ht="409.5">
      <c r="A119" s="97">
        <v>110</v>
      </c>
      <c r="B119" s="363" t="s">
        <v>1390</v>
      </c>
      <c r="C119" s="333" t="s">
        <v>1332</v>
      </c>
      <c r="D119" s="86" t="s">
        <v>1373</v>
      </c>
      <c r="E119" s="86">
        <v>406178283</v>
      </c>
      <c r="F119" s="86" t="s">
        <v>1334</v>
      </c>
      <c r="G119" s="86" t="s">
        <v>1403</v>
      </c>
      <c r="H119" s="86"/>
      <c r="I119" s="86" t="s">
        <v>1334</v>
      </c>
      <c r="J119" s="86"/>
      <c r="K119" s="4"/>
      <c r="L119" s="4">
        <v>1800</v>
      </c>
      <c r="M119" s="86" t="s">
        <v>1389</v>
      </c>
    </row>
    <row r="120" spans="1:13" ht="45">
      <c r="A120" s="97">
        <v>111</v>
      </c>
      <c r="B120" s="363"/>
      <c r="C120" s="333" t="s">
        <v>1332</v>
      </c>
      <c r="D120" s="86" t="s">
        <v>1333</v>
      </c>
      <c r="E120" s="86"/>
      <c r="F120" s="86" t="s">
        <v>1405</v>
      </c>
      <c r="G120" s="86"/>
      <c r="H120" s="86"/>
      <c r="I120" s="86" t="s">
        <v>1405</v>
      </c>
      <c r="J120" s="86"/>
      <c r="K120" s="4"/>
      <c r="L120" s="4">
        <v>57208</v>
      </c>
      <c r="M120" s="86"/>
    </row>
    <row r="121" spans="1:13" ht="285">
      <c r="A121" s="97">
        <v>112</v>
      </c>
      <c r="B121" s="363" t="s">
        <v>1406</v>
      </c>
      <c r="C121" s="333" t="s">
        <v>1332</v>
      </c>
      <c r="D121" s="86" t="s">
        <v>1335</v>
      </c>
      <c r="E121" s="86">
        <v>404473814</v>
      </c>
      <c r="F121" s="86" t="s">
        <v>1407</v>
      </c>
      <c r="G121" s="86" t="s">
        <v>1408</v>
      </c>
      <c r="H121" s="86"/>
      <c r="I121" s="86" t="s">
        <v>1407</v>
      </c>
      <c r="J121" s="86"/>
      <c r="K121" s="4"/>
      <c r="L121" s="4">
        <v>450</v>
      </c>
      <c r="M121" s="86" t="s">
        <v>1409</v>
      </c>
    </row>
    <row r="122" spans="1:13" ht="285">
      <c r="A122" s="97">
        <v>113</v>
      </c>
      <c r="B122" s="363" t="s">
        <v>1406</v>
      </c>
      <c r="C122" s="333" t="s">
        <v>1332</v>
      </c>
      <c r="D122" s="86" t="s">
        <v>1335</v>
      </c>
      <c r="E122" s="86">
        <v>404473814</v>
      </c>
      <c r="F122" s="86" t="s">
        <v>1407</v>
      </c>
      <c r="G122" s="86" t="s">
        <v>1408</v>
      </c>
      <c r="H122" s="86"/>
      <c r="I122" s="86" t="s">
        <v>1407</v>
      </c>
      <c r="J122" s="86"/>
      <c r="K122" s="4"/>
      <c r="L122" s="4">
        <v>450</v>
      </c>
      <c r="M122" s="86" t="s">
        <v>1410</v>
      </c>
    </row>
    <row r="123" spans="1:13" ht="285">
      <c r="A123" s="97">
        <v>114</v>
      </c>
      <c r="B123" s="363" t="s">
        <v>1406</v>
      </c>
      <c r="C123" s="333" t="s">
        <v>1332</v>
      </c>
      <c r="D123" s="86" t="s">
        <v>1342</v>
      </c>
      <c r="E123" s="86">
        <v>202353185</v>
      </c>
      <c r="F123" s="86" t="s">
        <v>1407</v>
      </c>
      <c r="G123" s="86" t="s">
        <v>1408</v>
      </c>
      <c r="H123" s="86"/>
      <c r="I123" s="86" t="s">
        <v>1407</v>
      </c>
      <c r="J123" s="86"/>
      <c r="K123" s="4"/>
      <c r="L123" s="4">
        <v>800</v>
      </c>
      <c r="M123" s="86" t="s">
        <v>1411</v>
      </c>
    </row>
    <row r="124" spans="1:13" ht="300">
      <c r="A124" s="97">
        <v>115</v>
      </c>
      <c r="B124" s="363" t="s">
        <v>1406</v>
      </c>
      <c r="C124" s="333" t="s">
        <v>1332</v>
      </c>
      <c r="D124" s="86" t="s">
        <v>1346</v>
      </c>
      <c r="E124" s="86">
        <v>406146237</v>
      </c>
      <c r="F124" s="86" t="s">
        <v>1407</v>
      </c>
      <c r="G124" s="86" t="s">
        <v>1408</v>
      </c>
      <c r="H124" s="86"/>
      <c r="I124" s="86" t="s">
        <v>1407</v>
      </c>
      <c r="J124" s="86"/>
      <c r="K124" s="4"/>
      <c r="L124" s="4">
        <v>400</v>
      </c>
      <c r="M124" s="86" t="s">
        <v>1412</v>
      </c>
    </row>
    <row r="125" spans="1:13" ht="285">
      <c r="A125" s="97">
        <v>116</v>
      </c>
      <c r="B125" s="363" t="s">
        <v>1406</v>
      </c>
      <c r="C125" s="333" t="s">
        <v>1332</v>
      </c>
      <c r="D125" s="86" t="s">
        <v>1348</v>
      </c>
      <c r="E125" s="86">
        <v>400188541</v>
      </c>
      <c r="F125" s="86" t="s">
        <v>1407</v>
      </c>
      <c r="G125" s="86" t="s">
        <v>1408</v>
      </c>
      <c r="H125" s="86"/>
      <c r="I125" s="86" t="s">
        <v>1407</v>
      </c>
      <c r="J125" s="86"/>
      <c r="K125" s="4"/>
      <c r="L125" s="4">
        <v>300</v>
      </c>
      <c r="M125" s="86" t="s">
        <v>1413</v>
      </c>
    </row>
    <row r="126" spans="1:13" ht="285">
      <c r="A126" s="97">
        <v>117</v>
      </c>
      <c r="B126" s="363" t="s">
        <v>1406</v>
      </c>
      <c r="C126" s="333" t="s">
        <v>1332</v>
      </c>
      <c r="D126" s="86" t="s">
        <v>1352</v>
      </c>
      <c r="E126" s="86">
        <v>404550026</v>
      </c>
      <c r="F126" s="86" t="s">
        <v>1407</v>
      </c>
      <c r="G126" s="86" t="s">
        <v>1408</v>
      </c>
      <c r="H126" s="86"/>
      <c r="I126" s="86" t="s">
        <v>1407</v>
      </c>
      <c r="J126" s="86"/>
      <c r="K126" s="4"/>
      <c r="L126" s="4">
        <v>300</v>
      </c>
      <c r="M126" s="86" t="s">
        <v>1414</v>
      </c>
    </row>
    <row r="127" spans="1:13" ht="300">
      <c r="A127" s="97">
        <v>118</v>
      </c>
      <c r="B127" s="363" t="s">
        <v>1406</v>
      </c>
      <c r="C127" s="333" t="s">
        <v>1332</v>
      </c>
      <c r="D127" s="86" t="s">
        <v>1354</v>
      </c>
      <c r="E127" s="86">
        <v>405003106</v>
      </c>
      <c r="F127" s="86" t="s">
        <v>1407</v>
      </c>
      <c r="G127" s="86" t="s">
        <v>1408</v>
      </c>
      <c r="H127" s="86"/>
      <c r="I127" s="86" t="s">
        <v>1407</v>
      </c>
      <c r="J127" s="86"/>
      <c r="K127" s="4"/>
      <c r="L127" s="4">
        <v>500</v>
      </c>
      <c r="M127" s="86" t="s">
        <v>1415</v>
      </c>
    </row>
    <row r="128" spans="1:13" ht="315">
      <c r="A128" s="97">
        <v>119</v>
      </c>
      <c r="B128" s="363" t="s">
        <v>1406</v>
      </c>
      <c r="C128" s="333" t="s">
        <v>1332</v>
      </c>
      <c r="D128" s="86" t="s">
        <v>1356</v>
      </c>
      <c r="E128" s="86">
        <v>206341010</v>
      </c>
      <c r="F128" s="86" t="s">
        <v>1407</v>
      </c>
      <c r="G128" s="86" t="s">
        <v>1408</v>
      </c>
      <c r="H128" s="86"/>
      <c r="I128" s="86" t="s">
        <v>1407</v>
      </c>
      <c r="J128" s="86"/>
      <c r="K128" s="4"/>
      <c r="L128" s="4">
        <v>400</v>
      </c>
      <c r="M128" s="86" t="s">
        <v>1416</v>
      </c>
    </row>
    <row r="129" spans="1:13" ht="300">
      <c r="A129" s="97">
        <v>120</v>
      </c>
      <c r="B129" s="363" t="s">
        <v>1406</v>
      </c>
      <c r="C129" s="333" t="s">
        <v>1332</v>
      </c>
      <c r="D129" s="86" t="s">
        <v>1358</v>
      </c>
      <c r="E129" s="86">
        <v>205075014</v>
      </c>
      <c r="F129" s="86" t="s">
        <v>1407</v>
      </c>
      <c r="G129" s="86" t="s">
        <v>1408</v>
      </c>
      <c r="H129" s="86"/>
      <c r="I129" s="86" t="s">
        <v>1407</v>
      </c>
      <c r="J129" s="86"/>
      <c r="K129" s="4"/>
      <c r="L129" s="4">
        <v>990</v>
      </c>
      <c r="M129" s="86" t="s">
        <v>1417</v>
      </c>
    </row>
    <row r="130" spans="1:13" ht="300">
      <c r="A130" s="97">
        <v>121</v>
      </c>
      <c r="B130" s="363" t="s">
        <v>1406</v>
      </c>
      <c r="C130" s="333" t="s">
        <v>1332</v>
      </c>
      <c r="D130" s="86" t="s">
        <v>1368</v>
      </c>
      <c r="E130" s="86">
        <v>405283562</v>
      </c>
      <c r="F130" s="86" t="s">
        <v>1407</v>
      </c>
      <c r="G130" s="86" t="s">
        <v>1408</v>
      </c>
      <c r="H130" s="86"/>
      <c r="I130" s="86" t="s">
        <v>1407</v>
      </c>
      <c r="J130" s="86"/>
      <c r="K130" s="4"/>
      <c r="L130" s="4">
        <v>900</v>
      </c>
      <c r="M130" s="86" t="s">
        <v>1418</v>
      </c>
    </row>
    <row r="131" spans="1:13" ht="285">
      <c r="A131" s="97">
        <v>122</v>
      </c>
      <c r="B131" s="363" t="s">
        <v>1406</v>
      </c>
      <c r="C131" s="333" t="s">
        <v>1332</v>
      </c>
      <c r="D131" s="86" t="s">
        <v>1362</v>
      </c>
      <c r="E131" s="86">
        <v>402084427</v>
      </c>
      <c r="F131" s="86" t="s">
        <v>1407</v>
      </c>
      <c r="G131" s="86" t="s">
        <v>1408</v>
      </c>
      <c r="H131" s="86"/>
      <c r="I131" s="86" t="s">
        <v>1407</v>
      </c>
      <c r="J131" s="86"/>
      <c r="K131" s="4"/>
      <c r="L131" s="4">
        <v>1000</v>
      </c>
      <c r="M131" s="86" t="s">
        <v>1419</v>
      </c>
    </row>
    <row r="132" spans="1:13" ht="300">
      <c r="A132" s="97">
        <v>123</v>
      </c>
      <c r="B132" s="363" t="s">
        <v>1406</v>
      </c>
      <c r="C132" s="333" t="s">
        <v>1332</v>
      </c>
      <c r="D132" s="86" t="s">
        <v>1364</v>
      </c>
      <c r="E132" s="86">
        <v>406069757</v>
      </c>
      <c r="F132" s="86" t="s">
        <v>1407</v>
      </c>
      <c r="G132" s="86" t="s">
        <v>1408</v>
      </c>
      <c r="H132" s="86"/>
      <c r="I132" s="86" t="s">
        <v>1407</v>
      </c>
      <c r="J132" s="86"/>
      <c r="K132" s="4"/>
      <c r="L132" s="4">
        <v>400</v>
      </c>
      <c r="M132" s="86" t="s">
        <v>1420</v>
      </c>
    </row>
    <row r="133" spans="1:13" ht="285">
      <c r="A133" s="97">
        <v>124</v>
      </c>
      <c r="B133" s="363" t="s">
        <v>1406</v>
      </c>
      <c r="C133" s="333" t="s">
        <v>1332</v>
      </c>
      <c r="D133" s="86" t="s">
        <v>1421</v>
      </c>
      <c r="E133" s="86">
        <v>401951189</v>
      </c>
      <c r="F133" s="86" t="s">
        <v>1407</v>
      </c>
      <c r="G133" s="86" t="s">
        <v>1408</v>
      </c>
      <c r="H133" s="86"/>
      <c r="I133" s="86" t="s">
        <v>1407</v>
      </c>
      <c r="J133" s="86"/>
      <c r="K133" s="4"/>
      <c r="L133" s="4">
        <v>400</v>
      </c>
      <c r="M133" s="86" t="s">
        <v>1422</v>
      </c>
    </row>
    <row r="134" spans="1:13" ht="300">
      <c r="A134" s="97">
        <v>125</v>
      </c>
      <c r="B134" s="363" t="s">
        <v>1406</v>
      </c>
      <c r="C134" s="333" t="s">
        <v>1332</v>
      </c>
      <c r="D134" s="86" t="s">
        <v>1393</v>
      </c>
      <c r="E134" s="86">
        <v>405156762</v>
      </c>
      <c r="F134" s="86" t="s">
        <v>1407</v>
      </c>
      <c r="G134" s="86" t="s">
        <v>1408</v>
      </c>
      <c r="H134" s="86"/>
      <c r="I134" s="86" t="s">
        <v>1407</v>
      </c>
      <c r="J134" s="86"/>
      <c r="K134" s="4"/>
      <c r="L134" s="4">
        <v>1250</v>
      </c>
      <c r="M134" s="86" t="s">
        <v>1423</v>
      </c>
    </row>
    <row r="135" spans="1:13" ht="390">
      <c r="A135" s="97">
        <v>126</v>
      </c>
      <c r="B135" s="363" t="s">
        <v>1406</v>
      </c>
      <c r="C135" s="333" t="s">
        <v>1332</v>
      </c>
      <c r="D135" s="86" t="s">
        <v>1424</v>
      </c>
      <c r="E135" s="86">
        <v>406178283</v>
      </c>
      <c r="F135" s="86" t="s">
        <v>1407</v>
      </c>
      <c r="G135" s="86" t="s">
        <v>1408</v>
      </c>
      <c r="H135" s="86"/>
      <c r="I135" s="86" t="s">
        <v>1407</v>
      </c>
      <c r="J135" s="86"/>
      <c r="K135" s="4"/>
      <c r="L135" s="4">
        <v>1800</v>
      </c>
      <c r="M135" s="86" t="s">
        <v>1425</v>
      </c>
    </row>
    <row r="136" spans="1:13" ht="240">
      <c r="A136" s="97">
        <v>127</v>
      </c>
      <c r="B136" s="363" t="s">
        <v>1406</v>
      </c>
      <c r="C136" s="333" t="s">
        <v>1332</v>
      </c>
      <c r="D136" s="86" t="s">
        <v>1339</v>
      </c>
      <c r="E136" s="86">
        <v>404409252</v>
      </c>
      <c r="F136" s="86" t="s">
        <v>1407</v>
      </c>
      <c r="G136" s="86" t="s">
        <v>1408</v>
      </c>
      <c r="H136" s="86"/>
      <c r="I136" s="86" t="s">
        <v>1407</v>
      </c>
      <c r="J136" s="86"/>
      <c r="K136" s="4"/>
      <c r="L136" s="4">
        <v>2000</v>
      </c>
      <c r="M136" s="86" t="s">
        <v>1426</v>
      </c>
    </row>
    <row r="137" spans="1:13" ht="285">
      <c r="A137" s="97">
        <v>128</v>
      </c>
      <c r="B137" s="363" t="s">
        <v>1427</v>
      </c>
      <c r="C137" s="333" t="s">
        <v>1332</v>
      </c>
      <c r="D137" s="86" t="s">
        <v>1335</v>
      </c>
      <c r="E137" s="86">
        <v>404473814</v>
      </c>
      <c r="F137" s="86" t="s">
        <v>1407</v>
      </c>
      <c r="G137" s="86" t="s">
        <v>1428</v>
      </c>
      <c r="H137" s="86"/>
      <c r="I137" s="86" t="s">
        <v>1407</v>
      </c>
      <c r="J137" s="86"/>
      <c r="K137" s="4"/>
      <c r="L137" s="4">
        <v>2000</v>
      </c>
      <c r="M137" s="86" t="s">
        <v>1410</v>
      </c>
    </row>
    <row r="138" spans="1:13" ht="285">
      <c r="A138" s="97">
        <v>129</v>
      </c>
      <c r="B138" s="363" t="s">
        <v>1427</v>
      </c>
      <c r="C138" s="333" t="s">
        <v>1332</v>
      </c>
      <c r="D138" s="86" t="s">
        <v>1342</v>
      </c>
      <c r="E138" s="86">
        <v>202353185</v>
      </c>
      <c r="F138" s="86" t="s">
        <v>1407</v>
      </c>
      <c r="G138" s="86" t="s">
        <v>1428</v>
      </c>
      <c r="H138" s="86"/>
      <c r="I138" s="86" t="s">
        <v>1407</v>
      </c>
      <c r="J138" s="86"/>
      <c r="K138" s="4"/>
      <c r="L138" s="4">
        <v>1000</v>
      </c>
      <c r="M138" s="86" t="s">
        <v>1411</v>
      </c>
    </row>
    <row r="139" spans="1:13" ht="300">
      <c r="A139" s="97">
        <v>130</v>
      </c>
      <c r="B139" s="363" t="s">
        <v>1427</v>
      </c>
      <c r="C139" s="333" t="s">
        <v>1332</v>
      </c>
      <c r="D139" s="86" t="s">
        <v>1346</v>
      </c>
      <c r="E139" s="86">
        <v>406146237</v>
      </c>
      <c r="F139" s="86" t="s">
        <v>1407</v>
      </c>
      <c r="G139" s="86" t="s">
        <v>1428</v>
      </c>
      <c r="H139" s="86"/>
      <c r="I139" s="86" t="s">
        <v>1407</v>
      </c>
      <c r="J139" s="86"/>
      <c r="K139" s="4"/>
      <c r="L139" s="4">
        <v>400</v>
      </c>
      <c r="M139" s="86" t="s">
        <v>1412</v>
      </c>
    </row>
    <row r="140" spans="1:13" ht="240">
      <c r="A140" s="97">
        <v>131</v>
      </c>
      <c r="B140" s="363" t="s">
        <v>1427</v>
      </c>
      <c r="C140" s="333" t="s">
        <v>1332</v>
      </c>
      <c r="D140" s="86" t="s">
        <v>1339</v>
      </c>
      <c r="E140" s="86">
        <v>404409252</v>
      </c>
      <c r="F140" s="86" t="s">
        <v>1407</v>
      </c>
      <c r="G140" s="86" t="s">
        <v>1428</v>
      </c>
      <c r="H140" s="86"/>
      <c r="I140" s="86" t="s">
        <v>1407</v>
      </c>
      <c r="J140" s="86"/>
      <c r="K140" s="4"/>
      <c r="L140" s="4">
        <v>2000</v>
      </c>
      <c r="M140" s="86" t="s">
        <v>1426</v>
      </c>
    </row>
    <row r="141" spans="1:13" ht="240">
      <c r="A141" s="97">
        <v>132</v>
      </c>
      <c r="B141" s="363" t="s">
        <v>1427</v>
      </c>
      <c r="C141" s="333" t="s">
        <v>1332</v>
      </c>
      <c r="D141" s="86" t="s">
        <v>1344</v>
      </c>
      <c r="E141" s="86">
        <v>415593414</v>
      </c>
      <c r="F141" s="86" t="s">
        <v>1407</v>
      </c>
      <c r="G141" s="86" t="s">
        <v>1428</v>
      </c>
      <c r="H141" s="86"/>
      <c r="I141" s="86" t="s">
        <v>1407</v>
      </c>
      <c r="J141" s="86"/>
      <c r="K141" s="4"/>
      <c r="L141" s="4">
        <v>500</v>
      </c>
      <c r="M141" s="86" t="s">
        <v>1429</v>
      </c>
    </row>
    <row r="142" spans="1:13" ht="285">
      <c r="A142" s="97">
        <v>133</v>
      </c>
      <c r="B142" s="363" t="s">
        <v>1427</v>
      </c>
      <c r="C142" s="333" t="s">
        <v>1332</v>
      </c>
      <c r="D142" s="86" t="s">
        <v>1348</v>
      </c>
      <c r="E142" s="86">
        <v>400188541</v>
      </c>
      <c r="F142" s="86" t="s">
        <v>1407</v>
      </c>
      <c r="G142" s="86" t="s">
        <v>1428</v>
      </c>
      <c r="H142" s="86"/>
      <c r="I142" s="86" t="s">
        <v>1407</v>
      </c>
      <c r="J142" s="86"/>
      <c r="K142" s="4"/>
      <c r="L142" s="4">
        <v>500</v>
      </c>
      <c r="M142" s="86" t="s">
        <v>1413</v>
      </c>
    </row>
    <row r="143" spans="1:13" ht="300">
      <c r="A143" s="97">
        <v>134</v>
      </c>
      <c r="B143" s="363" t="s">
        <v>1427</v>
      </c>
      <c r="C143" s="333" t="s">
        <v>1332</v>
      </c>
      <c r="D143" s="86" t="s">
        <v>1350</v>
      </c>
      <c r="E143" s="86">
        <v>404413773</v>
      </c>
      <c r="F143" s="86" t="s">
        <v>1407</v>
      </c>
      <c r="G143" s="86" t="s">
        <v>1428</v>
      </c>
      <c r="H143" s="86"/>
      <c r="I143" s="86" t="s">
        <v>1407</v>
      </c>
      <c r="J143" s="86"/>
      <c r="K143" s="4"/>
      <c r="L143" s="4">
        <v>500</v>
      </c>
      <c r="M143" s="86" t="s">
        <v>1430</v>
      </c>
    </row>
    <row r="144" spans="1:13" ht="300">
      <c r="A144" s="97">
        <v>135</v>
      </c>
      <c r="B144" s="363" t="s">
        <v>1427</v>
      </c>
      <c r="C144" s="333" t="s">
        <v>1332</v>
      </c>
      <c r="D144" s="86" t="s">
        <v>1354</v>
      </c>
      <c r="E144" s="86">
        <v>405003106</v>
      </c>
      <c r="F144" s="86" t="s">
        <v>1407</v>
      </c>
      <c r="G144" s="86" t="s">
        <v>1428</v>
      </c>
      <c r="H144" s="86"/>
      <c r="I144" s="86" t="s">
        <v>1407</v>
      </c>
      <c r="J144" s="86"/>
      <c r="K144" s="4"/>
      <c r="L144" s="4">
        <v>700</v>
      </c>
      <c r="M144" s="86" t="s">
        <v>1415</v>
      </c>
    </row>
    <row r="145" spans="1:13" ht="315">
      <c r="A145" s="97">
        <v>136</v>
      </c>
      <c r="B145" s="363" t="s">
        <v>1427</v>
      </c>
      <c r="C145" s="333" t="s">
        <v>1332</v>
      </c>
      <c r="D145" s="86" t="s">
        <v>1356</v>
      </c>
      <c r="E145" s="86">
        <v>206341010</v>
      </c>
      <c r="F145" s="86" t="s">
        <v>1407</v>
      </c>
      <c r="G145" s="86" t="s">
        <v>1428</v>
      </c>
      <c r="H145" s="86"/>
      <c r="I145" s="86" t="s">
        <v>1407</v>
      </c>
      <c r="J145" s="86"/>
      <c r="K145" s="4"/>
      <c r="L145" s="4">
        <v>500</v>
      </c>
      <c r="M145" s="86" t="s">
        <v>1416</v>
      </c>
    </row>
    <row r="146" spans="1:13" ht="300">
      <c r="A146" s="97">
        <v>137</v>
      </c>
      <c r="B146" s="363" t="s">
        <v>1427</v>
      </c>
      <c r="C146" s="333" t="s">
        <v>1332</v>
      </c>
      <c r="D146" s="86" t="s">
        <v>1368</v>
      </c>
      <c r="E146" s="86">
        <v>405283562</v>
      </c>
      <c r="F146" s="86" t="s">
        <v>1407</v>
      </c>
      <c r="G146" s="86" t="s">
        <v>1428</v>
      </c>
      <c r="H146" s="86"/>
      <c r="I146" s="86" t="s">
        <v>1407</v>
      </c>
      <c r="J146" s="86"/>
      <c r="K146" s="4"/>
      <c r="L146" s="4">
        <v>1500</v>
      </c>
      <c r="M146" s="86" t="s">
        <v>1418</v>
      </c>
    </row>
    <row r="147" spans="1:13" ht="285">
      <c r="A147" s="97">
        <v>138</v>
      </c>
      <c r="B147" s="363" t="s">
        <v>1427</v>
      </c>
      <c r="C147" s="333" t="s">
        <v>1332</v>
      </c>
      <c r="D147" s="86" t="s">
        <v>1362</v>
      </c>
      <c r="E147" s="86">
        <v>402084427</v>
      </c>
      <c r="F147" s="86" t="s">
        <v>1407</v>
      </c>
      <c r="G147" s="86" t="s">
        <v>1428</v>
      </c>
      <c r="H147" s="86"/>
      <c r="I147" s="86" t="s">
        <v>1407</v>
      </c>
      <c r="J147" s="86"/>
      <c r="K147" s="4"/>
      <c r="L147" s="4">
        <v>1000</v>
      </c>
      <c r="M147" s="86" t="s">
        <v>1419</v>
      </c>
    </row>
    <row r="148" spans="1:13" ht="300">
      <c r="A148" s="97">
        <v>139</v>
      </c>
      <c r="B148" s="363" t="s">
        <v>1427</v>
      </c>
      <c r="C148" s="333" t="s">
        <v>1332</v>
      </c>
      <c r="D148" s="86" t="s">
        <v>1364</v>
      </c>
      <c r="E148" s="86">
        <v>406069757</v>
      </c>
      <c r="F148" s="86" t="s">
        <v>1407</v>
      </c>
      <c r="G148" s="86" t="s">
        <v>1428</v>
      </c>
      <c r="H148" s="86"/>
      <c r="I148" s="86" t="s">
        <v>1407</v>
      </c>
      <c r="J148" s="86"/>
      <c r="K148" s="4"/>
      <c r="L148" s="4">
        <v>400</v>
      </c>
      <c r="M148" s="86" t="s">
        <v>1420</v>
      </c>
    </row>
    <row r="149" spans="1:13" ht="285">
      <c r="A149" s="97">
        <v>140</v>
      </c>
      <c r="B149" s="363" t="s">
        <v>1427</v>
      </c>
      <c r="C149" s="333" t="s">
        <v>1332</v>
      </c>
      <c r="D149" s="86" t="s">
        <v>1421</v>
      </c>
      <c r="E149" s="86">
        <v>401951189</v>
      </c>
      <c r="F149" s="86" t="s">
        <v>1407</v>
      </c>
      <c r="G149" s="86" t="s">
        <v>1428</v>
      </c>
      <c r="H149" s="86"/>
      <c r="I149" s="86" t="s">
        <v>1407</v>
      </c>
      <c r="J149" s="86"/>
      <c r="K149" s="4"/>
      <c r="L149" s="4">
        <v>1000</v>
      </c>
      <c r="M149" s="86" t="s">
        <v>1422</v>
      </c>
    </row>
    <row r="150" spans="1:13" ht="300">
      <c r="A150" s="97">
        <v>141</v>
      </c>
      <c r="B150" s="363" t="s">
        <v>1427</v>
      </c>
      <c r="C150" s="333" t="s">
        <v>1332</v>
      </c>
      <c r="D150" s="86" t="s">
        <v>1393</v>
      </c>
      <c r="E150" s="86">
        <v>405156762</v>
      </c>
      <c r="F150" s="86" t="s">
        <v>1407</v>
      </c>
      <c r="G150" s="86" t="s">
        <v>1428</v>
      </c>
      <c r="H150" s="86"/>
      <c r="I150" s="86" t="s">
        <v>1407</v>
      </c>
      <c r="J150" s="86"/>
      <c r="K150" s="4"/>
      <c r="L150" s="4">
        <v>1250</v>
      </c>
      <c r="M150" s="86" t="s">
        <v>1423</v>
      </c>
    </row>
    <row r="151" spans="1:13" ht="390">
      <c r="A151" s="97">
        <v>142</v>
      </c>
      <c r="B151" s="363" t="s">
        <v>1427</v>
      </c>
      <c r="C151" s="333" t="s">
        <v>1332</v>
      </c>
      <c r="D151" s="86" t="s">
        <v>1424</v>
      </c>
      <c r="E151" s="86">
        <v>406178283</v>
      </c>
      <c r="F151" s="86" t="s">
        <v>1407</v>
      </c>
      <c r="G151" s="86" t="s">
        <v>1428</v>
      </c>
      <c r="H151" s="86"/>
      <c r="I151" s="86" t="s">
        <v>1407</v>
      </c>
      <c r="J151" s="86"/>
      <c r="K151" s="4"/>
      <c r="L151" s="4">
        <v>2000</v>
      </c>
      <c r="M151" s="86" t="s">
        <v>1425</v>
      </c>
    </row>
    <row r="152" spans="1:13" ht="360">
      <c r="A152" s="97">
        <v>143</v>
      </c>
      <c r="B152" s="363" t="s">
        <v>1427</v>
      </c>
      <c r="C152" s="333" t="s">
        <v>1332</v>
      </c>
      <c r="D152" s="86" t="s">
        <v>1431</v>
      </c>
      <c r="E152" s="86">
        <v>406101668</v>
      </c>
      <c r="F152" s="86" t="s">
        <v>1407</v>
      </c>
      <c r="G152" s="86" t="s">
        <v>1428</v>
      </c>
      <c r="H152" s="86"/>
      <c r="I152" s="86" t="s">
        <v>1407</v>
      </c>
      <c r="J152" s="86"/>
      <c r="K152" s="4"/>
      <c r="L152" s="4">
        <v>500</v>
      </c>
      <c r="M152" s="86" t="s">
        <v>1432</v>
      </c>
    </row>
    <row r="153" spans="1:13" ht="360">
      <c r="A153" s="97">
        <v>144</v>
      </c>
      <c r="B153" s="363" t="s">
        <v>1427</v>
      </c>
      <c r="C153" s="333" t="s">
        <v>1332</v>
      </c>
      <c r="D153" s="86" t="s">
        <v>1433</v>
      </c>
      <c r="E153" s="86">
        <v>405338692</v>
      </c>
      <c r="F153" s="86" t="s">
        <v>1407</v>
      </c>
      <c r="G153" s="86" t="s">
        <v>1428</v>
      </c>
      <c r="H153" s="86"/>
      <c r="I153" s="86" t="s">
        <v>1407</v>
      </c>
      <c r="J153" s="86"/>
      <c r="K153" s="4"/>
      <c r="L153" s="4">
        <v>1000</v>
      </c>
      <c r="M153" s="86" t="s">
        <v>1434</v>
      </c>
    </row>
    <row r="154" spans="1:13" ht="375">
      <c r="A154" s="97">
        <v>145</v>
      </c>
      <c r="B154" s="363" t="s">
        <v>1427</v>
      </c>
      <c r="C154" s="333" t="s">
        <v>1332</v>
      </c>
      <c r="D154" s="86" t="s">
        <v>1435</v>
      </c>
      <c r="E154" s="86">
        <v>406132395</v>
      </c>
      <c r="F154" s="86" t="s">
        <v>1407</v>
      </c>
      <c r="G154" s="86" t="s">
        <v>1428</v>
      </c>
      <c r="H154" s="86"/>
      <c r="I154" s="86" t="s">
        <v>1407</v>
      </c>
      <c r="J154" s="86"/>
      <c r="K154" s="4"/>
      <c r="L154" s="4">
        <v>500</v>
      </c>
      <c r="M154" s="86" t="s">
        <v>1436</v>
      </c>
    </row>
    <row r="155" spans="1:13" ht="360">
      <c r="A155" s="97">
        <v>146</v>
      </c>
      <c r="B155" s="363" t="s">
        <v>1427</v>
      </c>
      <c r="C155" s="333" t="s">
        <v>1332</v>
      </c>
      <c r="D155" s="86" t="s">
        <v>1358</v>
      </c>
      <c r="E155" s="86">
        <v>205075014</v>
      </c>
      <c r="F155" s="86" t="s">
        <v>1407</v>
      </c>
      <c r="G155" s="86" t="s">
        <v>1428</v>
      </c>
      <c r="H155" s="86"/>
      <c r="I155" s="86" t="s">
        <v>1407</v>
      </c>
      <c r="J155" s="86"/>
      <c r="K155" s="4"/>
      <c r="L155" s="4">
        <v>990</v>
      </c>
      <c r="M155" s="86" t="s">
        <v>1437</v>
      </c>
    </row>
    <row r="156" spans="1:13" ht="15">
      <c r="A156" s="97"/>
      <c r="B156" s="363"/>
      <c r="C156" s="333"/>
      <c r="D156" s="86"/>
      <c r="E156" s="86"/>
      <c r="F156" s="86"/>
      <c r="G156" s="86"/>
      <c r="H156" s="86"/>
      <c r="I156" s="86"/>
      <c r="J156" s="86"/>
      <c r="K156" s="4"/>
      <c r="L156" s="4"/>
      <c r="M156" s="86"/>
    </row>
    <row r="157" spans="1:13" ht="15">
      <c r="A157" s="86" t="s">
        <v>271</v>
      </c>
      <c r="B157" s="364"/>
      <c r="C157" s="333"/>
      <c r="D157" s="86"/>
      <c r="E157" s="86"/>
      <c r="F157" s="86"/>
      <c r="G157" s="86"/>
      <c r="H157" s="86"/>
      <c r="I157" s="86"/>
      <c r="J157" s="86"/>
      <c r="K157" s="4"/>
      <c r="L157" s="4"/>
      <c r="M157" s="86"/>
    </row>
    <row r="158" spans="1:13" ht="15">
      <c r="A158" s="86"/>
      <c r="B158" s="364"/>
      <c r="C158" s="333"/>
      <c r="D158" s="98"/>
      <c r="E158" s="98"/>
      <c r="F158" s="98"/>
      <c r="G158" s="98"/>
      <c r="H158" s="86"/>
      <c r="I158" s="86"/>
      <c r="J158" s="86"/>
      <c r="K158" s="86" t="s">
        <v>456</v>
      </c>
      <c r="L158" s="85">
        <f>SUM(L10:L157)</f>
        <v>203861.33</v>
      </c>
      <c r="M158" s="86"/>
    </row>
    <row r="159" spans="1:13" ht="15">
      <c r="A159" s="208"/>
      <c r="B159" s="208"/>
      <c r="C159" s="208"/>
      <c r="D159" s="208"/>
      <c r="E159" s="208"/>
      <c r="F159" s="208"/>
      <c r="G159" s="208"/>
      <c r="H159" s="208"/>
      <c r="I159" s="208"/>
      <c r="J159" s="208"/>
      <c r="K159" s="208"/>
      <c r="L159" s="182"/>
    </row>
    <row r="160" spans="1:13" ht="15">
      <c r="A160" s="209" t="s">
        <v>457</v>
      </c>
      <c r="B160" s="209"/>
      <c r="C160" s="209"/>
      <c r="D160" s="208"/>
      <c r="E160" s="208"/>
      <c r="F160" s="208"/>
      <c r="G160" s="208"/>
      <c r="H160" s="208"/>
      <c r="I160" s="208"/>
      <c r="J160" s="208"/>
      <c r="K160" s="208"/>
      <c r="L160" s="182"/>
    </row>
    <row r="161" spans="1:12" ht="15">
      <c r="A161" s="209" t="s">
        <v>458</v>
      </c>
      <c r="B161" s="209"/>
      <c r="C161" s="209"/>
      <c r="D161" s="208"/>
      <c r="E161" s="208"/>
      <c r="F161" s="208"/>
      <c r="G161" s="208"/>
      <c r="H161" s="208"/>
      <c r="I161" s="208"/>
      <c r="J161" s="208"/>
      <c r="K161" s="208"/>
      <c r="L161" s="182"/>
    </row>
    <row r="162" spans="1:12" ht="15">
      <c r="A162" s="193" t="s">
        <v>459</v>
      </c>
      <c r="B162" s="193"/>
      <c r="C162" s="209"/>
      <c r="D162" s="182"/>
      <c r="E162" s="182"/>
      <c r="F162" s="182"/>
      <c r="G162" s="182"/>
      <c r="H162" s="182"/>
      <c r="I162" s="182"/>
      <c r="J162" s="182"/>
      <c r="K162" s="182"/>
      <c r="L162" s="182"/>
    </row>
    <row r="163" spans="1:12" ht="15">
      <c r="A163" s="193" t="s">
        <v>476</v>
      </c>
      <c r="B163" s="193"/>
      <c r="C163" s="209"/>
      <c r="D163" s="182"/>
      <c r="E163" s="182"/>
      <c r="F163" s="182"/>
      <c r="G163" s="182"/>
      <c r="H163" s="182"/>
      <c r="I163" s="182"/>
      <c r="J163" s="182"/>
      <c r="K163" s="182"/>
      <c r="L163" s="182"/>
    </row>
    <row r="164" spans="1:12" ht="15.75" customHeight="1">
      <c r="A164" s="608" t="s">
        <v>477</v>
      </c>
      <c r="B164" s="608"/>
      <c r="C164" s="608"/>
      <c r="D164" s="608"/>
      <c r="E164" s="608"/>
      <c r="F164" s="608"/>
      <c r="G164" s="608"/>
      <c r="H164" s="608"/>
      <c r="I164" s="608"/>
      <c r="J164" s="608"/>
      <c r="K164" s="608"/>
      <c r="L164" s="608"/>
    </row>
    <row r="165" spans="1:12" ht="15.75" customHeight="1">
      <c r="A165" s="608"/>
      <c r="B165" s="608"/>
      <c r="C165" s="608"/>
      <c r="D165" s="608"/>
      <c r="E165" s="608"/>
      <c r="F165" s="608"/>
      <c r="G165" s="608"/>
      <c r="H165" s="608"/>
      <c r="I165" s="608"/>
      <c r="J165" s="608"/>
      <c r="K165" s="608"/>
      <c r="L165" s="608"/>
    </row>
    <row r="166" spans="1:12">
      <c r="A166" s="205"/>
      <c r="B166" s="205"/>
      <c r="C166" s="205"/>
      <c r="D166" s="205"/>
      <c r="E166" s="205"/>
      <c r="F166" s="205"/>
      <c r="G166" s="205"/>
      <c r="H166" s="205"/>
      <c r="I166" s="205"/>
      <c r="J166" s="205"/>
      <c r="K166" s="205"/>
      <c r="L166" s="205"/>
    </row>
    <row r="167" spans="1:12" ht="15">
      <c r="A167" s="604" t="s">
        <v>107</v>
      </c>
      <c r="B167" s="604"/>
      <c r="C167" s="604"/>
      <c r="D167" s="334"/>
      <c r="E167" s="335"/>
      <c r="F167" s="335"/>
      <c r="G167" s="334"/>
      <c r="H167" s="334"/>
      <c r="I167" s="334"/>
      <c r="J167" s="334"/>
      <c r="K167" s="334"/>
      <c r="L167" s="182"/>
    </row>
    <row r="168" spans="1:12" ht="15">
      <c r="A168" s="334"/>
      <c r="B168" s="334"/>
      <c r="C168" s="335"/>
      <c r="D168" s="334"/>
      <c r="E168" s="335"/>
      <c r="F168" s="335"/>
      <c r="G168" s="334"/>
      <c r="H168" s="334"/>
      <c r="I168" s="334"/>
      <c r="J168" s="334"/>
      <c r="K168" s="336"/>
      <c r="L168" s="182"/>
    </row>
    <row r="169" spans="1:12" ht="15" customHeight="1">
      <c r="A169" s="334"/>
      <c r="B169" s="334"/>
      <c r="C169" s="335"/>
      <c r="D169" s="605" t="s">
        <v>263</v>
      </c>
      <c r="E169" s="605"/>
      <c r="F169" s="346"/>
      <c r="G169" s="337"/>
      <c r="H169" s="606" t="s">
        <v>461</v>
      </c>
      <c r="I169" s="606"/>
      <c r="J169" s="606"/>
      <c r="K169" s="338"/>
      <c r="L169" s="182"/>
    </row>
    <row r="170" spans="1:12" ht="15">
      <c r="A170" s="334"/>
      <c r="B170" s="334"/>
      <c r="C170" s="335"/>
      <c r="D170" s="334"/>
      <c r="E170" s="335"/>
      <c r="F170" s="335"/>
      <c r="G170" s="334"/>
      <c r="H170" s="607"/>
      <c r="I170" s="607"/>
      <c r="J170" s="607"/>
      <c r="K170" s="338"/>
      <c r="L170" s="182"/>
    </row>
    <row r="171" spans="1:12" ht="15">
      <c r="A171" s="334"/>
      <c r="B171" s="334"/>
      <c r="C171" s="335"/>
      <c r="D171" s="602" t="s">
        <v>139</v>
      </c>
      <c r="E171" s="602"/>
      <c r="F171" s="346"/>
      <c r="G171" s="337"/>
      <c r="H171" s="334"/>
      <c r="I171" s="334"/>
      <c r="J171" s="334"/>
      <c r="K171" s="334"/>
      <c r="L171" s="182"/>
    </row>
  </sheetData>
  <mergeCells count="7">
    <mergeCell ref="D171:E171"/>
    <mergeCell ref="A2:E2"/>
    <mergeCell ref="L3:M3"/>
    <mergeCell ref="A167:C167"/>
    <mergeCell ref="D169:E169"/>
    <mergeCell ref="H169:J170"/>
    <mergeCell ref="A164:L165"/>
  </mergeCells>
  <dataValidations count="1">
    <dataValidation type="list" allowBlank="1" showInputMessage="1" showErrorMessage="1" sqref="C10:C158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25</vt:i4>
      </vt:variant>
    </vt:vector>
  </HeadingPairs>
  <TitlesOfParts>
    <vt:vector size="52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 (2)</vt:lpstr>
      <vt:lpstr>ფორმა 5.4</vt:lpstr>
      <vt:lpstr>ფორმა 5.5 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 </vt:lpstr>
      <vt:lpstr>ფორმა 9.2 </vt:lpstr>
      <vt:lpstr>ფორმა 9.6</vt:lpstr>
      <vt:lpstr>ფორმა N 9.7</vt:lpstr>
      <vt:lpstr>შემაჯამებელი ფორმა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5.4 (2)'!Print_Area</vt:lpstr>
      <vt:lpstr>'ფორმა 5.5 '!Print_Area</vt:lpstr>
      <vt:lpstr>'ფორმა 9.1 '!Print_Area</vt:lpstr>
      <vt:lpstr>'ფორმა 9.2 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2020-01-27T14:52:06Z</cp:lastPrinted>
  <dcterms:created xsi:type="dcterms:W3CDTF">2011-12-27T13:20:18Z</dcterms:created>
  <dcterms:modified xsi:type="dcterms:W3CDTF">2020-01-27T15:07:27Z</dcterms:modified>
</cp:coreProperties>
</file>