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"/>
    </mc:Choice>
  </mc:AlternateContent>
  <bookViews>
    <workbookView xWindow="0" yWindow="0" windowWidth="20490" windowHeight="7755" tabRatio="954" activeTab="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56" i="40" l="1"/>
  <c r="C56" i="40"/>
  <c r="D12" i="40"/>
  <c r="C12" i="40"/>
  <c r="D61" i="40"/>
  <c r="C61" i="40"/>
  <c r="C19" i="3"/>
  <c r="D12" i="3"/>
  <c r="C12" i="3"/>
  <c r="C25" i="59" l="1"/>
  <c r="C23" i="59"/>
  <c r="C21" i="59"/>
  <c r="C19" i="59"/>
  <c r="C18" i="59"/>
  <c r="C12" i="59"/>
  <c r="I2" i="35" l="1"/>
  <c r="L3" i="46"/>
  <c r="I2" i="43"/>
  <c r="L3" i="55"/>
  <c r="C2" i="40"/>
  <c r="A5" i="57"/>
  <c r="A5" i="56"/>
  <c r="A6" i="59"/>
  <c r="D10" i="47" l="1"/>
  <c r="C13" i="59" s="1"/>
  <c r="C10" i="47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12" i="7"/>
  <c r="C12" i="7"/>
  <c r="D31" i="3"/>
  <c r="C31" i="3"/>
  <c r="C24" i="59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9" s="1"/>
  <c r="C20" i="59" s="1"/>
  <c r="D17" i="28" l="1"/>
  <c r="C17" i="28"/>
  <c r="I25" i="29" l="1"/>
  <c r="D76" i="40" l="1"/>
  <c r="D67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D16" i="3"/>
  <c r="C16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<sst xmlns="http://schemas.openxmlformats.org/spreadsheetml/2006/main" count="1057" uniqueCount="530">
  <si>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</si>
  <si>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</si>
  <si>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</si>
  <si>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</si>
  <si>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</si>
  <si>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</si>
  <si>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</si>
  <si>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</si>
  <si>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</si>
  <si>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</si>
  <si>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</si>
  <si>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</si>
  <si>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</si>
  <si>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</si>
  <si>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</si>
  <si>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</si>
  <si>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</si>
  <si>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</si>
  <si>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</si>
  <si>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</si>
  <si>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</si>
  <si>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</si>
  <si>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</si>
  <si>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</si>
  <si>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</si>
  <si>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</si>
  <si>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</si>
  <si>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</si>
  <si>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</si>
  <si>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</si>
  <si>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</si>
  <si>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</si>
  <si>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</si>
  <si>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</si>
  <si>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</si>
  <si>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</si>
  <si>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</si>
  <si>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</si>
  <si>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</si>
  <si>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</si>
  <si>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</si>
  <si>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</si>
  <si>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</si>
  <si>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</si>
  <si>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</si>
  <si>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</si>
  <si>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</si>
  <si>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</si>
  <si>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</si>
  <si>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</si>
  <si>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</si>
  <si>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</si>
  <si>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</si>
  <si>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</si>
  <si>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</si>
  <si>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</si>
  <si>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</si>
  <si>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</si>
  <si>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</si>
  <si>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</si>
  <si>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</si>
  <si>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</si>
  <si>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</si>
  <si>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</si>
  <si>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</si>
  <si>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</si>
  <si>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</si>
  <si>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</si>
  <si>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</si>
  <si>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</si>
  <si>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</si>
  <si>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</si>
  <si>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</si>
  <si>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</si>
  <si>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</si>
  <si>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</si>
  <si>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</si>
  <si>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</si>
  <si>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</si>
  <si>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</si>
  <si>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</si>
  <si>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</si>
  <si>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</si>
  <si>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</si>
  <si>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</si>
  <si>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</si>
  <si>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</si>
  <si>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</si>
  <si>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</si>
  <si>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</si>
  <si>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</si>
  <si>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</si>
  <si>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</si>
  <si>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</si>
  <si>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</si>
  <si>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</si>
  <si>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</si>
  <si>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</si>
  <si>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</si>
  <si>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</si>
  <si>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</si>
  <si>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</si>
  <si>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</si>
  <si>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</si>
  <si>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</si>
  <si>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</si>
  <si>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</si>
  <si>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</si>
  <si>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</si>
  <si>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</si>
  <si>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</si>
  <si>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</si>
  <si>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</si>
  <si>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</si>
  <si>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</si>
  <si>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</si>
  <si>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</si>
  <si>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</si>
  <si>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</si>
  <si>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</si>
  <si>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</si>
  <si>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</si>
  <si>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</si>
  <si>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</si>
  <si>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</si>
  <si>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</si>
  <si>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</si>
  <si>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</si>
  <si>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</si>
  <si>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</si>
  <si>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</si>
  <si>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</si>
  <si>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</si>
  <si>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</si>
  <si>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</si>
  <si>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</si>
  <si>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</si>
  <si>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</si>
  <si>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</si>
  <si>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</si>
  <si>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</si>
  <si>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</si>
  <si>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</si>
  <si>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</si>
  <si>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</si>
  <si>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</si>
  <si>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</si>
  <si>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</si>
  <si>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</si>
  <si>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</si>
  <si>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</si>
  <si>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</si>
  <si>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</si>
  <si>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</si>
  <si>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</si>
  <si>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</si>
  <si>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</si>
  <si>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</si>
  <si>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</si>
  <si>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</si>
  <si>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</si>
  <si>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</si>
  <si>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</si>
  <si>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</si>
  <si>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</si>
  <si>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</si>
  <si>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</si>
  <si>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</si>
  <si>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</si>
  <si>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</si>
  <si>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</si>
  <si>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</si>
  <si>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</si>
  <si>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</si>
  <si>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</si>
  <si>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</si>
  <si>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</si>
  <si>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</si>
  <si>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</si>
  <si>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</si>
  <si>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</si>
  <si>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</si>
  <si>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</si>
  <si>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</si>
  <si>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</si>
  <si>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</si>
  <si>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</si>
  <si>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</si>
  <si>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</si>
  <si>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</si>
  <si>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</si>
  <si>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</si>
  <si>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</si>
  <si>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</si>
  <si>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</si>
  <si>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</si>
  <si>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</si>
  <si>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</si>
  <si>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</si>
  <si>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</si>
  <si>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</si>
  <si>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</si>
  <si>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</si>
  <si>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</si>
  <si>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</si>
  <si>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</si>
  <si>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</si>
  <si>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</si>
  <si>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</si>
  <si>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</si>
  <si>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</si>
  <si>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</si>
  <si>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</si>
  <si>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</si>
  <si>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</si>
  <si>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</si>
  <si>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</si>
  <si>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</si>
  <si>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</si>
  <si>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</si>
  <si>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</si>
  <si>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</si>
  <si>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</si>
  <si>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</si>
  <si>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</si>
  <si>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</si>
  <si>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</si>
  <si>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</si>
  <si>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</si>
  <si>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</si>
  <si>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</si>
  <si>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</si>
  <si>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</si>
  <si>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</si>
  <si>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</si>
  <si>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</si>
  <si>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</si>
  <si>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</si>
  <si>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</si>
  <si>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</si>
  <si>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</si>
  <si>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</si>
  <si>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</si>
  <si>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</si>
  <si>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</si>
  <si>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</si>
  <si>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</si>
  <si>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</si>
  <si>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</si>
  <si>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</si>
  <si>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</si>
  <si>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</si>
  <si>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</si>
  <si>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</si>
  <si>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</si>
  <si>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</si>
  <si>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</si>
  <si>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</si>
  <si>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</si>
  <si>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</si>
  <si>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</si>
  <si>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</si>
  <si>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</si>
  <si>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</si>
  <si>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</si>
  <si>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</si>
  <si>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</si>
  <si>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</si>
  <si>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</si>
  <si>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</si>
  <si>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</si>
  <si>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</si>
  <si>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</si>
  <si>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</si>
  <si>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</si>
  <si>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</si>
  <si>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</si>
  <si>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</si>
  <si>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</si>
  <si>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</si>
  <si>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</si>
  <si>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</si>
  <si>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</si>
  <si>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</si>
  <si>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</si>
  <si>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</si>
  <si>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</si>
  <si>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</si>
  <si>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</si>
  <si>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</si>
  <si>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</si>
  <si>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</si>
  <si>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</si>
  <si>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</si>
  <si>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</si>
  <si>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</si>
  <si>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</si>
  <si>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</si>
  <si>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</si>
  <si>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</si>
  <si>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</si>
  <si>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</si>
  <si>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</si>
  <si>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</si>
  <si>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</si>
  <si>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</si>
  <si>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</si>
  <si>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</si>
  <si>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</si>
  <si>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</si>
  <si>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</si>
  <si>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</si>
  <si>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</si>
  <si>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</si>
  <si>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</si>
  <si>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</si>
  <si>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</si>
  <si>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</si>
  <si>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</si>
  <si>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</si>
  <si>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</si>
  <si>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</si>
  <si>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</si>
  <si>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</si>
  <si>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</si>
  <si>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</si>
  <si>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</si>
  <si>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</si>
  <si>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</si>
  <si>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</si>
  <si>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</si>
  <si>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</si>
  <si>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</si>
  <si>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</si>
  <si>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</si>
  <si>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</si>
  <si>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</si>
  <si>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</si>
  <si>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</si>
  <si>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</si>
  <si>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</si>
  <si>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</si>
  <si>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</si>
  <si>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</si>
  <si>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</si>
  <si>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</si>
  <si>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</si>
  <si>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</si>
  <si>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</si>
  <si>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</si>
  <si>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</si>
  <si>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</si>
  <si>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</si>
  <si>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</si>
  <si>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</si>
  <si>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</si>
  <si>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</si>
  <si>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</si>
  <si>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</si>
  <si>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</si>
  <si>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</si>
  <si>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</si>
  <si>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</si>
  <si>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</si>
  <si>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</si>
  <si>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</si>
  <si>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</si>
  <si>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</si>
  <si>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</si>
  <si>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</si>
  <si>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</si>
  <si>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</si>
  <si>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</si>
  <si>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</si>
  <si>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</si>
  <si>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</si>
  <si>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</si>
  <si>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</si>
  <si>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</si>
  <si>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</si>
  <si>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</si>
  <si>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</si>
  <si>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</si>
  <si>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</si>
  <si>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</si>
  <si>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</si>
  <si>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</si>
  <si>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</si>
  <si>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</si>
  <si>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</si>
  <si>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</si>
  <si>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</si>
  <si>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</si>
  <si>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</si>
  <si>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</si>
  <si>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</si>
  <si>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</si>
  <si>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</si>
  <si>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</si>
  <si>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</si>
  <si>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</si>
  <si>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</si>
  <si>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</si>
  <si>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</si>
  <si>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</si>
  <si>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</si>
  <si>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</si>
  <si>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</si>
  <si>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</si>
  <si>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</si>
  <si>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</si>
  <si>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</si>
  <si>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</si>
  <si>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</si>
  <si>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</si>
  <si>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</si>
  <si>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</si>
  <si>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</si>
  <si>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</si>
  <si>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</si>
  <si>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</si>
  <si>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</si>
  <si>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</si>
  <si>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</si>
  <si>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</si>
  <si>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</si>
  <si>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</si>
  <si>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</si>
  <si>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</si>
  <si>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</si>
  <si>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</si>
  <si>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</si>
  <si>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</si>
  <si>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</si>
  <si>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</si>
  <si>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</si>
  <si>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</si>
  <si>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</si>
  <si>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</si>
  <si>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</si>
  <si>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</si>
  <si>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</si>
  <si>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</si>
  <si>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</si>
  <si>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</si>
  <si>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</si>
  <si>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</si>
  <si>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</si>
  <si>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</si>
  <si>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</si>
  <si>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</si>
  <si>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</si>
  <si>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</si>
  <si>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</si>
  <si>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</si>
  <si>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</si>
  <si>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</si>
  <si>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</si>
  <si>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</si>
  <si>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</si>
  <si>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</si>
  <si>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</si>
  <si>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</si>
  <si>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</si>
  <si>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</si>
  <si>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</si>
  <si>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</si>
  <si>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</si>
  <si>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</si>
  <si>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</si>
  <si>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</si>
  <si>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</si>
  <si>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</si>
  <si>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</si>
  <si>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</si>
  <si>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</si>
  <si>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</si>
  <si>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</si>
  <si>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</si>
  <si>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</si>
  <si>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</si>
  <si>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</si>
  <si>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</si>
  <si>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</si>
  <si>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</si>
  <si>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</si>
  <si>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</si>
  <si>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</si>
  <si>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</si>
  <si>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</si>
  <si>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</si>
  <si>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</si>
  <si>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</si>
  <si>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</si>
  <si>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</si>
  <si>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</si>
  <si>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</si>
  <si>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</si>
  <si>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</si>
  <si>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</si>
  <si>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</si>
  <si>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</si>
  <si>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</si>
  <si>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</si>
  <si>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</si>
  <si>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</si>
  <si>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</si>
  <si>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</si>
  <si>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</si>
  <si>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</si>
  <si>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</si>
  <si>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</si>
  <si>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</si>
  <si>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პ/გ ქართული დასი</t>
  </si>
  <si>
    <t>01/01/2019-31/12/2019</t>
  </si>
  <si>
    <t>სს “საქართველოს ბანკი“ </t>
  </si>
  <si>
    <t>GE65BG0000000593424300</t>
  </si>
  <si>
    <t>09.08.2012</t>
  </si>
  <si>
    <t>03.07.2019</t>
  </si>
  <si>
    <t>ფულადი შემოწირულობა</t>
  </si>
  <si>
    <t>ჯონდი ბაღათურია</t>
  </si>
  <si>
    <t>01024024454</t>
  </si>
  <si>
    <t>კახა</t>
  </si>
  <si>
    <t>მაისურაძე</t>
  </si>
  <si>
    <t xml:space="preserve">ჯონდი </t>
  </si>
  <si>
    <t>ბაღათურია</t>
  </si>
  <si>
    <t>ნათელა</t>
  </si>
  <si>
    <t>სირაძე</t>
  </si>
  <si>
    <t>01020013063</t>
  </si>
  <si>
    <t>01015026069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</si>
</sst>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9"/>
      <color indexed="8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5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5" fillId="0" borderId="1" xfId="0" applyFont="1" applyBorder="1"/>
    <xf numFmtId="49" fontId="22" fillId="0" borderId="1" xfId="1" applyNumberFormat="1" applyFont="1" applyFill="1" applyBorder="1" applyAlignment="1" applyProtection="1">
      <alignment vertical="center" wrapText="1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workbookViewId="0">
      <selection activeCell="C17" sqref="C17"/>
    </sheetView>
  </sheetViews>
  <sheetFormatPr defaultRowHeight="15"/>
  <cols>
    <col min="1" max="1" width="6.28515625" style="264" bestFit="1" customWidth="1"/>
    <col min="2" max="2" width="13.140625" style="264" customWidth="1"/>
    <col min="3" max="3" width="17.85546875" style="264" customWidth="1"/>
    <col min="4" max="4" width="15.140625" style="264" customWidth="1"/>
    <col min="5" max="5" width="24.5703125" style="264" customWidth="1"/>
    <col min="6" max="8" width="19.140625" style="265" customWidth="1"/>
    <col min="9" max="9" width="16.42578125" style="264" bestFit="1" customWidth="1"/>
    <col min="10" max="10" width="17.42578125" style="264" customWidth="1"/>
    <col min="11" max="11" width="13.140625" style="264" bestFit="1" customWidth="1"/>
    <col min="12" max="12" width="15.28515625" style="264" customWidth="1"/>
    <col min="13" max="16384" width="9.140625" style="264"/>
  </cols>
  <sheetData>
    <row r="1" spans="1:12" s="275" customFormat="1">
      <c r="A1" s="341" t="s">
        <v>301</v>
      </c>
      <c r="B1" s="329"/>
      <c r="C1" s="329"/>
      <c r="D1" s="329"/>
      <c r="E1" s="330"/>
      <c r="F1" s="324"/>
      <c r="G1" s="330"/>
      <c r="H1" s="340"/>
      <c r="I1" s="329"/>
      <c r="J1" s="330"/>
      <c r="K1" s="330"/>
      <c r="L1" s="339" t="s">
        <v>109</v>
      </c>
    </row>
    <row r="2" spans="1:12" s="275" customFormat="1">
      <c r="A2" s="338" t="s">
        <v>140</v>
      </c>
      <c r="B2" s="329"/>
      <c r="C2" s="329"/>
      <c r="D2" s="329"/>
      <c r="E2" s="330"/>
      <c r="F2" s="324"/>
      <c r="G2" s="330"/>
      <c r="H2" s="337"/>
      <c r="I2" s="329"/>
      <c r="J2" s="330"/>
      <c r="K2" s="330"/>
      <c r="L2" s="336" t="s">
        <v>514</v>
      </c>
    </row>
    <row r="3" spans="1:12" s="275" customFormat="1">
      <c r="A3" s="335"/>
      <c r="B3" s="329"/>
      <c r="C3" s="334"/>
      <c r="D3" s="333"/>
      <c r="E3" s="330"/>
      <c r="F3" s="332"/>
      <c r="G3" s="330"/>
      <c r="H3" s="330"/>
      <c r="I3" s="324"/>
      <c r="J3" s="329"/>
      <c r="K3" s="329"/>
      <c r="L3" s="328"/>
    </row>
    <row r="4" spans="1:12" s="275" customFormat="1">
      <c r="A4" s="367" t="s">
        <v>269</v>
      </c>
      <c r="B4" s="324"/>
      <c r="C4" s="324"/>
      <c r="D4" s="373"/>
      <c r="E4" s="374"/>
      <c r="F4" s="331"/>
      <c r="G4" s="330"/>
      <c r="H4" s="375"/>
      <c r="I4" s="374"/>
      <c r="J4" s="329"/>
      <c r="K4" s="330"/>
      <c r="L4" s="328"/>
    </row>
    <row r="5" spans="1:12" s="275" customFormat="1" ht="15.75" thickBot="1">
      <c r="A5" s="430" t="s">
        <v>513</v>
      </c>
      <c r="B5" s="430"/>
      <c r="C5" s="430"/>
      <c r="D5" s="430"/>
      <c r="E5" s="430"/>
      <c r="F5" s="430"/>
      <c r="G5" s="331"/>
      <c r="H5" s="331"/>
      <c r="I5" s="330"/>
      <c r="J5" s="329"/>
      <c r="K5" s="329"/>
      <c r="L5" s="328"/>
    </row>
    <row r="6" spans="1:12" ht="15.75" thickBot="1">
      <c r="A6" s="327"/>
      <c r="B6" s="326"/>
      <c r="C6" s="325"/>
      <c r="D6" s="325"/>
      <c r="E6" s="325"/>
      <c r="F6" s="324"/>
      <c r="G6" s="324"/>
      <c r="H6" s="324"/>
      <c r="I6" s="433" t="s">
        <v>438</v>
      </c>
      <c r="J6" s="434"/>
      <c r="K6" s="435"/>
      <c r="L6" s="323"/>
    </row>
    <row r="7" spans="1:12" s="311" customFormat="1" ht="51.75" thickBot="1">
      <c r="A7" s="322" t="s">
        <v>64</v>
      </c>
      <c r="B7" s="321" t="s">
        <v>141</v>
      </c>
      <c r="C7" s="321" t="s">
        <v>437</v>
      </c>
      <c r="D7" s="320" t="s">
        <v>275</v>
      </c>
      <c r="E7" s="319" t="s">
        <v>436</v>
      </c>
      <c r="F7" s="318" t="s">
        <v>435</v>
      </c>
      <c r="G7" s="317" t="s">
        <v>228</v>
      </c>
      <c r="H7" s="316" t="s">
        <v>225</v>
      </c>
      <c r="I7" s="315" t="s">
        <v>434</v>
      </c>
      <c r="J7" s="314" t="s">
        <v>272</v>
      </c>
      <c r="K7" s="313" t="s">
        <v>229</v>
      </c>
      <c r="L7" s="312" t="s">
        <v>230</v>
      </c>
    </row>
    <row r="8" spans="1:12" s="305" customFormat="1" ht="15.75" thickBot="1">
      <c r="A8" s="309">
        <v>1</v>
      </c>
      <c r="B8" s="308">
        <v>2</v>
      </c>
      <c r="C8" s="310">
        <v>3</v>
      </c>
      <c r="D8" s="310">
        <v>4</v>
      </c>
      <c r="E8" s="309">
        <v>5</v>
      </c>
      <c r="F8" s="308">
        <v>6</v>
      </c>
      <c r="G8" s="310">
        <v>7</v>
      </c>
      <c r="H8" s="308">
        <v>8</v>
      </c>
      <c r="I8" s="309">
        <v>9</v>
      </c>
      <c r="J8" s="308">
        <v>10</v>
      </c>
      <c r="K8" s="307">
        <v>11</v>
      </c>
      <c r="L8" s="306">
        <v>12</v>
      </c>
    </row>
    <row r="9" spans="1:12" ht="25.5">
      <c r="A9" s="304">
        <v>1</v>
      </c>
      <c r="B9" s="295" t="s">
        <v>518</v>
      </c>
      <c r="C9" s="294" t="s">
        <v>519</v>
      </c>
      <c r="D9" s="303">
        <v>120</v>
      </c>
      <c r="E9" s="302" t="s">
        <v>520</v>
      </c>
      <c r="F9" s="291" t="s">
        <v>521</v>
      </c>
      <c r="G9" s="301"/>
      <c r="H9" s="301"/>
      <c r="I9" s="300"/>
      <c r="J9" s="299"/>
      <c r="K9" s="298"/>
      <c r="L9" s="297"/>
    </row>
    <row r="10" spans="1:12">
      <c r="A10" s="296">
        <v>2</v>
      </c>
      <c r="B10" s="295"/>
      <c r="C10" s="294"/>
      <c r="D10" s="293"/>
      <c r="E10" s="292"/>
      <c r="F10" s="291"/>
      <c r="G10" s="291"/>
      <c r="H10" s="291"/>
      <c r="I10" s="290"/>
      <c r="J10" s="289"/>
      <c r="K10" s="288"/>
      <c r="L10" s="287"/>
    </row>
    <row r="11" spans="1:12">
      <c r="A11" s="296">
        <v>3</v>
      </c>
      <c r="B11" s="295"/>
      <c r="C11" s="294"/>
      <c r="D11" s="293"/>
      <c r="E11" s="292"/>
      <c r="F11" s="379"/>
      <c r="G11" s="291"/>
      <c r="H11" s="291"/>
      <c r="I11" s="290"/>
      <c r="J11" s="289"/>
      <c r="K11" s="288"/>
      <c r="L11" s="287"/>
    </row>
    <row r="12" spans="1:12">
      <c r="A12" s="296">
        <v>4</v>
      </c>
      <c r="B12" s="295"/>
      <c r="C12" s="294"/>
      <c r="D12" s="293"/>
      <c r="E12" s="292"/>
      <c r="F12" s="291"/>
      <c r="G12" s="291"/>
      <c r="H12" s="291"/>
      <c r="I12" s="290"/>
      <c r="J12" s="289"/>
      <c r="K12" s="288"/>
      <c r="L12" s="287"/>
    </row>
    <row r="13" spans="1:12">
      <c r="A13" s="296">
        <v>5</v>
      </c>
      <c r="B13" s="295"/>
      <c r="C13" s="294"/>
      <c r="D13" s="293"/>
      <c r="E13" s="292"/>
      <c r="F13" s="291"/>
      <c r="G13" s="291"/>
      <c r="H13" s="291"/>
      <c r="I13" s="290"/>
      <c r="J13" s="289"/>
      <c r="K13" s="288"/>
      <c r="L13" s="287"/>
    </row>
    <row r="14" spans="1:12">
      <c r="A14" s="296">
        <v>6</v>
      </c>
      <c r="B14" s="295"/>
      <c r="C14" s="294"/>
      <c r="D14" s="293"/>
      <c r="E14" s="292"/>
      <c r="F14" s="291"/>
      <c r="G14" s="291"/>
      <c r="H14" s="291"/>
      <c r="I14" s="290"/>
      <c r="J14" s="289"/>
      <c r="K14" s="288"/>
      <c r="L14" s="287"/>
    </row>
    <row r="15" spans="1:12">
      <c r="A15" s="296">
        <v>7</v>
      </c>
      <c r="B15" s="295"/>
      <c r="C15" s="294"/>
      <c r="D15" s="293"/>
      <c r="E15" s="292"/>
      <c r="F15" s="291"/>
      <c r="G15" s="291"/>
      <c r="H15" s="291"/>
      <c r="I15" s="290"/>
      <c r="J15" s="289"/>
      <c r="K15" s="288"/>
      <c r="L15" s="287"/>
    </row>
    <row r="16" spans="1:12">
      <c r="A16" s="296">
        <v>8</v>
      </c>
      <c r="B16" s="295"/>
      <c r="C16" s="294"/>
      <c r="D16" s="293"/>
      <c r="E16" s="292"/>
      <c r="F16" s="291"/>
      <c r="G16" s="291"/>
      <c r="H16" s="291"/>
      <c r="I16" s="290"/>
      <c r="J16" s="289"/>
      <c r="K16" s="288"/>
      <c r="L16" s="287"/>
    </row>
    <row r="17" spans="1:12">
      <c r="A17" s="296">
        <v>9</v>
      </c>
      <c r="B17" s="295"/>
      <c r="C17" s="294"/>
      <c r="D17" s="293"/>
      <c r="E17" s="292"/>
      <c r="F17" s="291"/>
      <c r="G17" s="291"/>
      <c r="H17" s="291"/>
      <c r="I17" s="290"/>
      <c r="J17" s="289"/>
      <c r="K17" s="288"/>
      <c r="L17" s="287"/>
    </row>
    <row r="18" spans="1:12">
      <c r="A18" s="296">
        <v>10</v>
      </c>
      <c r="B18" s="295"/>
      <c r="C18" s="294"/>
      <c r="D18" s="293"/>
      <c r="E18" s="292"/>
      <c r="F18" s="291"/>
      <c r="G18" s="291"/>
      <c r="H18" s="291"/>
      <c r="I18" s="290"/>
      <c r="J18" s="289"/>
      <c r="K18" s="288"/>
      <c r="L18" s="287"/>
    </row>
    <row r="19" spans="1:12">
      <c r="A19" s="296">
        <v>11</v>
      </c>
      <c r="B19" s="295"/>
      <c r="C19" s="294"/>
      <c r="D19" s="293"/>
      <c r="E19" s="292"/>
      <c r="F19" s="291"/>
      <c r="G19" s="291"/>
      <c r="H19" s="291"/>
      <c r="I19" s="290"/>
      <c r="J19" s="289"/>
      <c r="K19" s="288"/>
      <c r="L19" s="287"/>
    </row>
    <row r="20" spans="1:12">
      <c r="A20" s="296">
        <v>12</v>
      </c>
      <c r="B20" s="295"/>
      <c r="C20" s="294"/>
      <c r="D20" s="293"/>
      <c r="E20" s="292"/>
      <c r="F20" s="291"/>
      <c r="G20" s="291"/>
      <c r="H20" s="291"/>
      <c r="I20" s="290"/>
      <c r="J20" s="289"/>
      <c r="K20" s="288"/>
      <c r="L20" s="287"/>
    </row>
    <row r="21" spans="1:12">
      <c r="A21" s="296">
        <v>13</v>
      </c>
      <c r="B21" s="295"/>
      <c r="C21" s="294"/>
      <c r="D21" s="293"/>
      <c r="E21" s="292"/>
      <c r="F21" s="291"/>
      <c r="G21" s="291"/>
      <c r="H21" s="291"/>
      <c r="I21" s="290"/>
      <c r="J21" s="289"/>
      <c r="K21" s="288"/>
      <c r="L21" s="287"/>
    </row>
    <row r="22" spans="1:12">
      <c r="A22" s="296">
        <v>14</v>
      </c>
      <c r="B22" s="295"/>
      <c r="C22" s="294"/>
      <c r="D22" s="293"/>
      <c r="E22" s="292"/>
      <c r="F22" s="291"/>
      <c r="G22" s="291"/>
      <c r="H22" s="291"/>
      <c r="I22" s="290"/>
      <c r="J22" s="289"/>
      <c r="K22" s="288"/>
      <c r="L22" s="287"/>
    </row>
    <row r="23" spans="1:12">
      <c r="A23" s="296">
        <v>15</v>
      </c>
      <c r="B23" s="295"/>
      <c r="C23" s="294"/>
      <c r="D23" s="293"/>
      <c r="E23" s="292"/>
      <c r="F23" s="291"/>
      <c r="G23" s="291"/>
      <c r="H23" s="291"/>
      <c r="I23" s="290"/>
      <c r="J23" s="289"/>
      <c r="K23" s="288"/>
      <c r="L23" s="287"/>
    </row>
    <row r="24" spans="1:12">
      <c r="A24" s="296">
        <v>16</v>
      </c>
      <c r="B24" s="295"/>
      <c r="C24" s="294"/>
      <c r="D24" s="293"/>
      <c r="E24" s="292"/>
      <c r="F24" s="291"/>
      <c r="G24" s="291"/>
      <c r="H24" s="291"/>
      <c r="I24" s="290"/>
      <c r="J24" s="289"/>
      <c r="K24" s="288"/>
      <c r="L24" s="287"/>
    </row>
    <row r="25" spans="1:12">
      <c r="A25" s="296">
        <v>17</v>
      </c>
      <c r="B25" s="295"/>
      <c r="C25" s="294"/>
      <c r="D25" s="293"/>
      <c r="E25" s="292"/>
      <c r="F25" s="291"/>
      <c r="G25" s="291"/>
      <c r="H25" s="291"/>
      <c r="I25" s="290"/>
      <c r="J25" s="289"/>
      <c r="K25" s="288"/>
      <c r="L25" s="287"/>
    </row>
    <row r="26" spans="1:12">
      <c r="A26" s="296">
        <v>18</v>
      </c>
      <c r="B26" s="295"/>
      <c r="C26" s="294"/>
      <c r="D26" s="293"/>
      <c r="E26" s="292"/>
      <c r="F26" s="291"/>
      <c r="G26" s="291"/>
      <c r="H26" s="291"/>
      <c r="I26" s="290"/>
      <c r="J26" s="289"/>
      <c r="K26" s="288"/>
      <c r="L26" s="287"/>
    </row>
    <row r="27" spans="1:12">
      <c r="A27" s="296">
        <v>19</v>
      </c>
      <c r="B27" s="295"/>
      <c r="C27" s="294"/>
      <c r="D27" s="293"/>
      <c r="E27" s="292"/>
      <c r="F27" s="291"/>
      <c r="G27" s="291"/>
      <c r="H27" s="291"/>
      <c r="I27" s="290"/>
      <c r="J27" s="289"/>
      <c r="K27" s="288"/>
      <c r="L27" s="287"/>
    </row>
    <row r="28" spans="1:12" ht="15.75" thickBot="1">
      <c r="A28" s="286" t="s">
        <v>271</v>
      </c>
      <c r="B28" s="285"/>
      <c r="C28" s="284"/>
      <c r="D28" s="283"/>
      <c r="E28" s="282"/>
      <c r="F28" s="281"/>
      <c r="G28" s="281"/>
      <c r="H28" s="281"/>
      <c r="I28" s="280"/>
      <c r="J28" s="279"/>
      <c r="K28" s="278"/>
      <c r="L28" s="277"/>
    </row>
    <row r="29" spans="1:12">
      <c r="A29" s="267"/>
      <c r="B29" s="268"/>
      <c r="C29" s="267"/>
      <c r="D29" s="268"/>
      <c r="E29" s="267"/>
      <c r="F29" s="268"/>
      <c r="G29" s="267"/>
      <c r="H29" s="268"/>
      <c r="I29" s="267"/>
      <c r="J29" s="268"/>
      <c r="K29" s="267"/>
      <c r="L29" s="268"/>
    </row>
    <row r="30" spans="1:12">
      <c r="A30" s="267"/>
      <c r="B30" s="274"/>
      <c r="C30" s="267"/>
      <c r="D30" s="274"/>
      <c r="E30" s="267"/>
      <c r="F30" s="274"/>
      <c r="G30" s="267"/>
      <c r="H30" s="274"/>
      <c r="I30" s="267"/>
      <c r="J30" s="274"/>
      <c r="K30" s="267"/>
      <c r="L30" s="274"/>
    </row>
    <row r="31" spans="1:12" s="275" customFormat="1">
      <c r="A31" s="432" t="s">
        <v>399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32"/>
      <c r="L31" s="432"/>
    </row>
    <row r="32" spans="1:12" s="276" customFormat="1" ht="12.75">
      <c r="A32" s="432" t="s">
        <v>433</v>
      </c>
      <c r="B32" s="432"/>
      <c r="C32" s="432"/>
      <c r="D32" s="432"/>
      <c r="E32" s="432"/>
      <c r="F32" s="432"/>
      <c r="G32" s="432"/>
      <c r="H32" s="432"/>
      <c r="I32" s="432"/>
      <c r="J32" s="432"/>
      <c r="K32" s="432"/>
      <c r="L32" s="432"/>
    </row>
    <row r="33" spans="1:12" s="276" customFormat="1" ht="12.75">
      <c r="A33" s="432"/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</row>
    <row r="34" spans="1:12" s="275" customFormat="1">
      <c r="A34" s="432" t="s">
        <v>432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</row>
    <row r="35" spans="1:12" s="275" customFormat="1">
      <c r="A35" s="432"/>
      <c r="B35" s="432"/>
      <c r="C35" s="432"/>
      <c r="D35" s="432"/>
      <c r="E35" s="432"/>
      <c r="F35" s="432"/>
      <c r="G35" s="432"/>
      <c r="H35" s="432"/>
      <c r="I35" s="432"/>
      <c r="J35" s="432"/>
      <c r="K35" s="432"/>
      <c r="L35" s="432"/>
    </row>
    <row r="36" spans="1:12" s="275" customFormat="1">
      <c r="A36" s="432" t="s">
        <v>431</v>
      </c>
      <c r="B36" s="432"/>
      <c r="C36" s="432"/>
      <c r="D36" s="432"/>
      <c r="E36" s="432"/>
      <c r="F36" s="432"/>
      <c r="G36" s="432"/>
      <c r="H36" s="432"/>
      <c r="I36" s="432"/>
      <c r="J36" s="432"/>
      <c r="K36" s="432"/>
      <c r="L36" s="432"/>
    </row>
    <row r="37" spans="1:12" s="275" customFormat="1">
      <c r="A37" s="267"/>
      <c r="B37" s="268"/>
      <c r="C37" s="267"/>
      <c r="D37" s="268"/>
      <c r="E37" s="267"/>
      <c r="F37" s="268"/>
      <c r="G37" s="267"/>
      <c r="H37" s="268"/>
      <c r="I37" s="267"/>
      <c r="J37" s="268"/>
      <c r="K37" s="267"/>
      <c r="L37" s="268"/>
    </row>
    <row r="38" spans="1:12" s="275" customFormat="1">
      <c r="A38" s="267"/>
      <c r="B38" s="274"/>
      <c r="C38" s="267"/>
      <c r="D38" s="274"/>
      <c r="E38" s="267"/>
      <c r="F38" s="274"/>
      <c r="G38" s="267"/>
      <c r="H38" s="274"/>
      <c r="I38" s="267"/>
      <c r="J38" s="274"/>
      <c r="K38" s="267"/>
      <c r="L38" s="274"/>
    </row>
    <row r="39" spans="1:12" s="275" customFormat="1">
      <c r="A39" s="267"/>
      <c r="B39" s="268"/>
      <c r="C39" s="267"/>
      <c r="D39" s="268"/>
      <c r="E39" s="267"/>
      <c r="F39" s="268"/>
      <c r="G39" s="267"/>
      <c r="H39" s="268"/>
      <c r="I39" s="267"/>
      <c r="J39" s="268"/>
      <c r="K39" s="267"/>
      <c r="L39" s="268"/>
    </row>
    <row r="40" spans="1:12">
      <c r="A40" s="267"/>
      <c r="B40" s="274"/>
      <c r="C40" s="267"/>
      <c r="D40" s="274"/>
      <c r="E40" s="267"/>
      <c r="F40" s="274"/>
      <c r="G40" s="267"/>
      <c r="H40" s="274"/>
      <c r="I40" s="267"/>
      <c r="J40" s="274"/>
      <c r="K40" s="267"/>
      <c r="L40" s="274"/>
    </row>
    <row r="41" spans="1:12" s="269" customFormat="1">
      <c r="A41" s="438" t="s">
        <v>107</v>
      </c>
      <c r="B41" s="438"/>
      <c r="C41" s="268"/>
      <c r="D41" s="267"/>
      <c r="E41" s="268"/>
      <c r="F41" s="268"/>
      <c r="G41" s="267"/>
      <c r="H41" s="268"/>
      <c r="I41" s="268"/>
      <c r="J41" s="267"/>
      <c r="K41" s="268"/>
      <c r="L41" s="267"/>
    </row>
    <row r="42" spans="1:12" s="269" customFormat="1">
      <c r="A42" s="268"/>
      <c r="B42" s="267"/>
      <c r="C42" s="272"/>
      <c r="D42" s="273"/>
      <c r="E42" s="272"/>
      <c r="F42" s="268"/>
      <c r="G42" s="267"/>
      <c r="H42" s="271"/>
      <c r="I42" s="268"/>
      <c r="J42" s="267"/>
      <c r="K42" s="268"/>
      <c r="L42" s="267"/>
    </row>
    <row r="43" spans="1:12" s="269" customFormat="1" ht="15" customHeight="1">
      <c r="A43" s="268"/>
      <c r="B43" s="267"/>
      <c r="C43" s="431" t="s">
        <v>263</v>
      </c>
      <c r="D43" s="431"/>
      <c r="E43" s="431"/>
      <c r="F43" s="268"/>
      <c r="G43" s="267"/>
      <c r="H43" s="436" t="s">
        <v>430</v>
      </c>
      <c r="I43" s="270"/>
      <c r="J43" s="267"/>
      <c r="K43" s="268"/>
      <c r="L43" s="267"/>
    </row>
    <row r="44" spans="1:12" s="269" customFormat="1">
      <c r="A44" s="268"/>
      <c r="B44" s="267"/>
      <c r="C44" s="268"/>
      <c r="D44" s="267"/>
      <c r="E44" s="268"/>
      <c r="F44" s="268"/>
      <c r="G44" s="267"/>
      <c r="H44" s="437"/>
      <c r="I44" s="270"/>
      <c r="J44" s="267"/>
      <c r="K44" s="268"/>
      <c r="L44" s="267"/>
    </row>
    <row r="45" spans="1:12" s="266" customFormat="1">
      <c r="A45" s="268"/>
      <c r="B45" s="267"/>
      <c r="C45" s="431" t="s">
        <v>139</v>
      </c>
      <c r="D45" s="431"/>
      <c r="E45" s="431"/>
      <c r="F45" s="268"/>
      <c r="G45" s="267"/>
      <c r="H45" s="268"/>
      <c r="I45" s="268"/>
      <c r="J45" s="267"/>
      <c r="K45" s="268"/>
      <c r="L45" s="267"/>
    </row>
    <row r="46" spans="1:12" s="266" customFormat="1">
      <c r="E46" s="264"/>
    </row>
    <row r="47" spans="1:12" s="266" customFormat="1">
      <c r="E47" s="264"/>
    </row>
    <row r="48" spans="1:12" s="266" customFormat="1">
      <c r="E48" s="264"/>
    </row>
    <row r="49" spans="5:5" s="266" customFormat="1">
      <c r="E49" s="264"/>
    </row>
    <row r="50" spans="5:5" s="266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topLeftCell="A28" zoomScaleSheetLayoutView="80" workbookViewId="0">
      <selection activeCell="B37" sqref="B3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296</v>
      </c>
      <c r="B1" s="75"/>
      <c r="C1" s="441" t="s">
        <v>109</v>
      </c>
      <c r="D1" s="441"/>
      <c r="E1" s="107"/>
    </row>
    <row r="2" spans="1:7">
      <c r="A2" s="75" t="s">
        <v>140</v>
      </c>
      <c r="B2" s="75"/>
      <c r="C2" s="439" t="s">
        <v>514</v>
      </c>
      <c r="D2" s="440"/>
      <c r="E2" s="107"/>
    </row>
    <row r="3" spans="1:7">
      <c r="A3" s="73"/>
      <c r="B3" s="75"/>
      <c r="C3" s="74"/>
      <c r="D3" s="74"/>
      <c r="E3" s="107"/>
    </row>
    <row r="4" spans="1:7">
      <c r="A4" s="76" t="s">
        <v>269</v>
      </c>
      <c r="B4" s="101"/>
      <c r="C4" s="102"/>
      <c r="D4" s="75"/>
      <c r="E4" s="107"/>
    </row>
    <row r="5" spans="1:7">
      <c r="A5" s="223" t="str">
        <f>'ფორმა N1'!A5</f>
        <v>პ/გ ქართული დასი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244</v>
      </c>
      <c r="C8" s="78" t="s">
        <v>66</v>
      </c>
      <c r="D8" s="78" t="s">
        <v>67</v>
      </c>
      <c r="E8" s="107"/>
    </row>
    <row r="9" spans="1:7" s="7" customFormat="1" ht="16.5" customHeight="1">
      <c r="A9" s="224">
        <v>1</v>
      </c>
      <c r="B9" s="224" t="s">
        <v>65</v>
      </c>
      <c r="C9" s="84">
        <f>SUM(C10,C26)</f>
        <v>6120</v>
      </c>
      <c r="D9" s="84">
        <f>SUM(D10,D26)</f>
        <v>3120</v>
      </c>
      <c r="E9" s="107"/>
    </row>
    <row r="10" spans="1:7" s="7" customFormat="1" ht="16.5" customHeight="1">
      <c r="A10" s="86">
        <v>1.1000000000000001</v>
      </c>
      <c r="B10" s="86" t="s">
        <v>80</v>
      </c>
      <c r="C10" s="84">
        <f>SUM(C11,C12,C16,C19,C25,C26)</f>
        <v>6120</v>
      </c>
      <c r="D10" s="84">
        <f>SUM(D11,D12,D16,D19,D24,D25)</f>
        <v>3120</v>
      </c>
      <c r="E10" s="107"/>
    </row>
    <row r="11" spans="1:7" s="9" customFormat="1" ht="16.5" customHeight="1">
      <c r="A11" s="87" t="s">
        <v>30</v>
      </c>
      <c r="B11" s="87" t="s">
        <v>79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302</v>
      </c>
      <c r="C12" s="106">
        <f>SUM(C13:C15)</f>
        <v>120</v>
      </c>
      <c r="D12" s="106">
        <f>SUM(D13:D15)</f>
        <v>120</v>
      </c>
      <c r="E12" s="107"/>
      <c r="G12" s="67"/>
    </row>
    <row r="13" spans="1:7" s="3" customFormat="1" ht="16.5" customHeight="1">
      <c r="A13" s="96" t="s">
        <v>81</v>
      </c>
      <c r="B13" s="96" t="s">
        <v>305</v>
      </c>
      <c r="C13" s="8">
        <v>120</v>
      </c>
      <c r="D13" s="8">
        <v>120</v>
      </c>
      <c r="E13" s="107"/>
    </row>
    <row r="14" spans="1:7" s="3" customFormat="1" ht="16.5" customHeight="1">
      <c r="A14" s="96" t="s">
        <v>470</v>
      </c>
      <c r="B14" s="96" t="s">
        <v>469</v>
      </c>
      <c r="C14" s="8"/>
      <c r="D14" s="8"/>
      <c r="E14" s="107"/>
    </row>
    <row r="15" spans="1:7" s="3" customFormat="1" ht="16.5" customHeight="1">
      <c r="A15" s="96" t="s">
        <v>471</v>
      </c>
      <c r="B15" s="96" t="s">
        <v>97</v>
      </c>
      <c r="C15" s="8"/>
      <c r="D15" s="8"/>
      <c r="E15" s="107"/>
    </row>
    <row r="16" spans="1:7" s="3" customFormat="1" ht="16.5" customHeight="1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84</v>
      </c>
      <c r="B17" s="96" t="s">
        <v>86</v>
      </c>
      <c r="C17" s="8"/>
      <c r="D17" s="8"/>
      <c r="E17" s="107"/>
    </row>
    <row r="18" spans="1:5" s="3" customFormat="1" ht="30">
      <c r="A18" s="96" t="s">
        <v>85</v>
      </c>
      <c r="B18" s="96" t="s">
        <v>110</v>
      </c>
      <c r="C18" s="8"/>
      <c r="D18" s="8"/>
      <c r="E18" s="107"/>
    </row>
    <row r="19" spans="1:5" s="3" customFormat="1" ht="16.5" customHeight="1">
      <c r="A19" s="87" t="s">
        <v>87</v>
      </c>
      <c r="B19" s="87" t="s">
        <v>395</v>
      </c>
      <c r="C19" s="106">
        <f>SUM(C20:C25)</f>
        <v>3000</v>
      </c>
      <c r="D19" s="106">
        <f>SUM(D20:D23)</f>
        <v>0</v>
      </c>
      <c r="E19" s="107"/>
    </row>
    <row r="20" spans="1:5" s="3" customFormat="1" ht="16.5" customHeight="1">
      <c r="A20" s="96" t="s">
        <v>88</v>
      </c>
      <c r="B20" s="96" t="s">
        <v>89</v>
      </c>
      <c r="C20" s="8"/>
      <c r="D20" s="8"/>
      <c r="E20" s="107"/>
    </row>
    <row r="21" spans="1:5" s="3" customFormat="1" ht="30">
      <c r="A21" s="96" t="s">
        <v>92</v>
      </c>
      <c r="B21" s="96" t="s">
        <v>90</v>
      </c>
      <c r="C21" s="8"/>
      <c r="D21" s="8"/>
      <c r="E21" s="107"/>
    </row>
    <row r="22" spans="1:5" s="3" customFormat="1" ht="16.5" customHeight="1">
      <c r="A22" s="96" t="s">
        <v>93</v>
      </c>
      <c r="B22" s="96" t="s">
        <v>91</v>
      </c>
      <c r="C22" s="8"/>
      <c r="D22" s="8"/>
      <c r="E22" s="107"/>
    </row>
    <row r="23" spans="1:5" s="3" customFormat="1" ht="16.5" customHeight="1">
      <c r="A23" s="96" t="s">
        <v>94</v>
      </c>
      <c r="B23" s="96" t="s">
        <v>412</v>
      </c>
      <c r="C23" s="8"/>
      <c r="D23" s="8"/>
      <c r="E23" s="107"/>
    </row>
    <row r="24" spans="1:5" s="3" customFormat="1" ht="16.5" customHeight="1">
      <c r="A24" s="87" t="s">
        <v>95</v>
      </c>
      <c r="B24" s="87" t="s">
        <v>413</v>
      </c>
      <c r="C24" s="250"/>
      <c r="D24" s="8"/>
      <c r="E24" s="107"/>
    </row>
    <row r="25" spans="1:5" s="3" customFormat="1">
      <c r="A25" s="87" t="s">
        <v>246</v>
      </c>
      <c r="B25" s="87" t="s">
        <v>419</v>
      </c>
      <c r="C25" s="8">
        <v>3000</v>
      </c>
      <c r="D25" s="8">
        <v>3000</v>
      </c>
      <c r="E25" s="107"/>
    </row>
    <row r="26" spans="1:5" ht="16.5" customHeight="1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07"/>
    </row>
    <row r="28" spans="1:5">
      <c r="A28" s="232" t="s">
        <v>98</v>
      </c>
      <c r="B28" s="232" t="s">
        <v>303</v>
      </c>
      <c r="C28" s="8"/>
      <c r="D28" s="8"/>
      <c r="E28" s="107"/>
    </row>
    <row r="29" spans="1:5">
      <c r="A29" s="232" t="s">
        <v>99</v>
      </c>
      <c r="B29" s="232" t="s">
        <v>306</v>
      </c>
      <c r="C29" s="8"/>
      <c r="D29" s="8"/>
      <c r="E29" s="107"/>
    </row>
    <row r="30" spans="1:5">
      <c r="A30" s="232" t="s">
        <v>421</v>
      </c>
      <c r="B30" s="232" t="s">
        <v>304</v>
      </c>
      <c r="C30" s="8"/>
      <c r="D30" s="8"/>
      <c r="E30" s="107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07"/>
    </row>
    <row r="32" spans="1:5">
      <c r="A32" s="232" t="s">
        <v>12</v>
      </c>
      <c r="B32" s="232" t="s">
        <v>472</v>
      </c>
      <c r="C32" s="8"/>
      <c r="D32" s="8"/>
      <c r="E32" s="107"/>
    </row>
    <row r="33" spans="1:9">
      <c r="A33" s="232" t="s">
        <v>13</v>
      </c>
      <c r="B33" s="232" t="s">
        <v>473</v>
      </c>
      <c r="C33" s="8"/>
      <c r="D33" s="8"/>
      <c r="E33" s="107"/>
    </row>
    <row r="34" spans="1:9">
      <c r="A34" s="232" t="s">
        <v>276</v>
      </c>
      <c r="B34" s="232" t="s">
        <v>474</v>
      </c>
      <c r="C34" s="8"/>
      <c r="D34" s="8"/>
      <c r="E34" s="107"/>
    </row>
    <row r="35" spans="1:9">
      <c r="A35" s="87" t="s">
        <v>34</v>
      </c>
      <c r="B35" s="246" t="s">
        <v>418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107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266</v>
      </c>
      <c r="D43" s="110"/>
      <c r="E43" s="109"/>
      <c r="F43" s="109"/>
      <c r="G43"/>
      <c r="H43"/>
      <c r="I43"/>
    </row>
    <row r="44" spans="1:9">
      <c r="A44"/>
      <c r="B44" s="2" t="s">
        <v>265</v>
      </c>
      <c r="D44" s="110"/>
      <c r="E44" s="109"/>
      <c r="F44" s="109"/>
      <c r="G44"/>
      <c r="H44"/>
      <c r="I44"/>
    </row>
    <row r="45" spans="1:9" customFormat="1" ht="12.75">
      <c r="B45" s="65" t="s">
        <v>139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tabSelected="1" zoomScaleSheetLayoutView="80" workbookViewId="0">
      <selection activeCell="I12" sqref="I12"/>
    </sheetView>
  </sheetViews>
  <sheetFormatPr defaultRowHeight="15"/>
  <cols>
    <col min="1" max="1" width="14.28515625" style="21" bestFit="1" customWidth="1"/>
    <col min="2" max="2" width="80" style="24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267</v>
      </c>
      <c r="B1" s="237"/>
      <c r="C1" s="441" t="s">
        <v>109</v>
      </c>
      <c r="D1" s="441"/>
      <c r="E1" s="112"/>
    </row>
    <row r="2" spans="1:12" s="6" customFormat="1">
      <c r="A2" s="75" t="s">
        <v>140</v>
      </c>
      <c r="B2" s="237"/>
      <c r="C2" s="442" t="s">
        <v>514</v>
      </c>
      <c r="D2" s="443"/>
      <c r="E2" s="112"/>
    </row>
    <row r="3" spans="1:12" s="6" customFormat="1">
      <c r="A3" s="75"/>
      <c r="B3" s="237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8"/>
      <c r="C4" s="75"/>
      <c r="D4" s="75"/>
      <c r="E4" s="107"/>
      <c r="L4" s="6"/>
    </row>
    <row r="5" spans="1:12" s="2" customFormat="1">
      <c r="A5" s="118" t="str">
        <f>'ფორმა N1'!A5</f>
        <v>პ/გ ქართული დასი</v>
      </c>
      <c r="B5" s="239"/>
      <c r="C5" s="60"/>
      <c r="D5" s="60"/>
      <c r="E5" s="107"/>
    </row>
    <row r="6" spans="1:12" s="2" customFormat="1">
      <c r="A6" s="76"/>
      <c r="B6" s="238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244</v>
      </c>
      <c r="C8" s="78" t="s">
        <v>66</v>
      </c>
      <c r="D8" s="78" t="s">
        <v>67</v>
      </c>
      <c r="E8" s="112"/>
      <c r="F8" s="20"/>
    </row>
    <row r="9" spans="1:12" s="7" customFormat="1">
      <c r="A9" s="224">
        <v>1</v>
      </c>
      <c r="B9" s="224" t="s">
        <v>65</v>
      </c>
      <c r="C9" s="84">
        <f>SUM(C10,C26)</f>
        <v>0</v>
      </c>
      <c r="D9" s="84">
        <f>SUM(D10,D26)</f>
        <v>0</v>
      </c>
      <c r="E9" s="112"/>
    </row>
    <row r="10" spans="1:12" s="7" customFormat="1">
      <c r="A10" s="86">
        <v>1.1000000000000001</v>
      </c>
      <c r="B10" s="86" t="s">
        <v>80</v>
      </c>
      <c r="C10" s="84">
        <f>SUM(C11,C12,C16,C19,C25,C26)</f>
        <v>0</v>
      </c>
      <c r="D10" s="84">
        <f>SUM(D11,D12,D16,D19,D24,D25)</f>
        <v>0</v>
      </c>
      <c r="E10" s="112"/>
    </row>
    <row r="11" spans="1:12" s="9" customFormat="1" ht="18">
      <c r="A11" s="87" t="s">
        <v>30</v>
      </c>
      <c r="B11" s="87" t="s">
        <v>79</v>
      </c>
      <c r="C11" s="8"/>
      <c r="D11" s="8"/>
      <c r="E11" s="112"/>
    </row>
    <row r="12" spans="1:12" s="10" customFormat="1">
      <c r="A12" s="87" t="s">
        <v>31</v>
      </c>
      <c r="B12" s="87" t="s">
        <v>302</v>
      </c>
      <c r="C12" s="106">
        <f>SUM(C14:C15)</f>
        <v>0</v>
      </c>
      <c r="D12" s="106">
        <f>SUM(D14:D15)</f>
        <v>0</v>
      </c>
      <c r="E12" s="112"/>
    </row>
    <row r="13" spans="1:12" s="3" customFormat="1">
      <c r="A13" s="96" t="s">
        <v>81</v>
      </c>
      <c r="B13" s="96" t="s">
        <v>305</v>
      </c>
      <c r="C13" s="8"/>
      <c r="D13" s="8"/>
      <c r="E13" s="112"/>
    </row>
    <row r="14" spans="1:12" s="3" customFormat="1">
      <c r="A14" s="96" t="s">
        <v>470</v>
      </c>
      <c r="B14" s="96" t="s">
        <v>469</v>
      </c>
      <c r="C14" s="8"/>
      <c r="D14" s="8"/>
      <c r="E14" s="112"/>
    </row>
    <row r="15" spans="1:12" s="3" customFormat="1">
      <c r="A15" s="96" t="s">
        <v>471</v>
      </c>
      <c r="B15" s="96" t="s">
        <v>97</v>
      </c>
      <c r="C15" s="8"/>
      <c r="D15" s="8"/>
      <c r="E15" s="112"/>
    </row>
    <row r="16" spans="1:12" s="3" customFormat="1">
      <c r="A16" s="87" t="s">
        <v>82</v>
      </c>
      <c r="B16" s="87" t="s">
        <v>83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84</v>
      </c>
      <c r="B17" s="96" t="s">
        <v>86</v>
      </c>
      <c r="C17" s="8"/>
      <c r="D17" s="8"/>
      <c r="E17" s="112"/>
    </row>
    <row r="18" spans="1:5" s="3" customFormat="1" ht="30">
      <c r="A18" s="96" t="s">
        <v>85</v>
      </c>
      <c r="B18" s="96" t="s">
        <v>110</v>
      </c>
      <c r="C18" s="8"/>
      <c r="D18" s="8"/>
      <c r="E18" s="112"/>
    </row>
    <row r="19" spans="1:5" s="3" customFormat="1">
      <c r="A19" s="87" t="s">
        <v>87</v>
      </c>
      <c r="B19" s="87" t="s">
        <v>395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88</v>
      </c>
      <c r="B20" s="96" t="s">
        <v>89</v>
      </c>
      <c r="C20" s="8"/>
      <c r="D20" s="8"/>
      <c r="E20" s="112"/>
    </row>
    <row r="21" spans="1:5" s="3" customFormat="1" ht="30">
      <c r="A21" s="96" t="s">
        <v>92</v>
      </c>
      <c r="B21" s="96" t="s">
        <v>90</v>
      </c>
      <c r="C21" s="8"/>
      <c r="D21" s="8"/>
      <c r="E21" s="112"/>
    </row>
    <row r="22" spans="1:5" s="3" customFormat="1">
      <c r="A22" s="96" t="s">
        <v>93</v>
      </c>
      <c r="B22" s="96" t="s">
        <v>91</v>
      </c>
      <c r="C22" s="8"/>
      <c r="D22" s="8"/>
      <c r="E22" s="112"/>
    </row>
    <row r="23" spans="1:5" s="3" customFormat="1">
      <c r="A23" s="96" t="s">
        <v>94</v>
      </c>
      <c r="B23" s="96" t="s">
        <v>412</v>
      </c>
      <c r="C23" s="8"/>
      <c r="D23" s="8"/>
      <c r="E23" s="112"/>
    </row>
    <row r="24" spans="1:5" s="3" customFormat="1">
      <c r="A24" s="87" t="s">
        <v>95</v>
      </c>
      <c r="B24" s="87" t="s">
        <v>413</v>
      </c>
      <c r="C24" s="250"/>
      <c r="D24" s="8"/>
      <c r="E24" s="112"/>
    </row>
    <row r="25" spans="1:5" s="3" customFormat="1">
      <c r="A25" s="87" t="s">
        <v>246</v>
      </c>
      <c r="B25" s="87" t="s">
        <v>419</v>
      </c>
      <c r="C25" s="8"/>
      <c r="D25" s="8"/>
      <c r="E25" s="112"/>
    </row>
    <row r="26" spans="1:5">
      <c r="A26" s="86">
        <v>1.2</v>
      </c>
      <c r="B26" s="86" t="s">
        <v>96</v>
      </c>
      <c r="C26" s="84">
        <f>SUM(C27,C35)</f>
        <v>0</v>
      </c>
      <c r="D26" s="84">
        <f>SUM(D27,D35)</f>
        <v>0</v>
      </c>
      <c r="E26" s="112"/>
    </row>
    <row r="27" spans="1:5">
      <c r="A27" s="87" t="s">
        <v>32</v>
      </c>
      <c r="B27" s="87" t="s">
        <v>305</v>
      </c>
      <c r="C27" s="106">
        <f>SUM(C28:C30)</f>
        <v>0</v>
      </c>
      <c r="D27" s="106">
        <f>SUM(D28:D30)</f>
        <v>0</v>
      </c>
      <c r="E27" s="112"/>
    </row>
    <row r="28" spans="1:5">
      <c r="A28" s="232" t="s">
        <v>98</v>
      </c>
      <c r="B28" s="232" t="s">
        <v>303</v>
      </c>
      <c r="C28" s="8"/>
      <c r="D28" s="8"/>
      <c r="E28" s="112"/>
    </row>
    <row r="29" spans="1:5">
      <c r="A29" s="232" t="s">
        <v>99</v>
      </c>
      <c r="B29" s="232" t="s">
        <v>306</v>
      </c>
      <c r="C29" s="8"/>
      <c r="D29" s="8"/>
      <c r="E29" s="112"/>
    </row>
    <row r="30" spans="1:5">
      <c r="A30" s="232" t="s">
        <v>421</v>
      </c>
      <c r="B30" s="232" t="s">
        <v>304</v>
      </c>
      <c r="C30" s="8"/>
      <c r="D30" s="8"/>
      <c r="E30" s="112"/>
    </row>
    <row r="31" spans="1:5">
      <c r="A31" s="87" t="s">
        <v>33</v>
      </c>
      <c r="B31" s="87" t="s">
        <v>469</v>
      </c>
      <c r="C31" s="106">
        <f>SUM(C32:C34)</f>
        <v>0</v>
      </c>
      <c r="D31" s="106">
        <f>SUM(D32:D34)</f>
        <v>0</v>
      </c>
      <c r="E31" s="112"/>
    </row>
    <row r="32" spans="1:5">
      <c r="A32" s="232" t="s">
        <v>12</v>
      </c>
      <c r="B32" s="232" t="s">
        <v>472</v>
      </c>
      <c r="C32" s="8"/>
      <c r="D32" s="8"/>
      <c r="E32" s="112"/>
    </row>
    <row r="33" spans="1:9">
      <c r="A33" s="232" t="s">
        <v>13</v>
      </c>
      <c r="B33" s="232" t="s">
        <v>473</v>
      </c>
      <c r="C33" s="8"/>
      <c r="D33" s="8"/>
      <c r="E33" s="112"/>
    </row>
    <row r="34" spans="1:9">
      <c r="A34" s="232" t="s">
        <v>276</v>
      </c>
      <c r="B34" s="232" t="s">
        <v>474</v>
      </c>
      <c r="C34" s="8"/>
      <c r="D34" s="8"/>
      <c r="E34" s="112"/>
    </row>
    <row r="35" spans="1:9" s="23" customFormat="1">
      <c r="A35" s="87" t="s">
        <v>34</v>
      </c>
      <c r="B35" s="246" t="s">
        <v>418</v>
      </c>
      <c r="C35" s="8"/>
      <c r="D35" s="8"/>
    </row>
    <row r="36" spans="1:9" s="2" customFormat="1">
      <c r="A36" s="1"/>
      <c r="B36" s="240"/>
      <c r="E36" s="5"/>
    </row>
    <row r="37" spans="1:9" s="2" customFormat="1">
      <c r="B37" s="240"/>
      <c r="E37" s="5"/>
    </row>
    <row r="38" spans="1:9">
      <c r="A38" s="1"/>
    </row>
    <row r="39" spans="1:9">
      <c r="A39" s="2"/>
    </row>
    <row r="40" spans="1:9" s="2" customFormat="1">
      <c r="A40" s="68" t="s">
        <v>107</v>
      </c>
      <c r="B40" s="240"/>
      <c r="E40" s="5"/>
    </row>
    <row r="41" spans="1:9" s="2" customFormat="1">
      <c r="B41" s="240"/>
      <c r="E41"/>
      <c r="F41"/>
      <c r="G41"/>
      <c r="H41"/>
      <c r="I41"/>
    </row>
    <row r="42" spans="1:9" s="2" customFormat="1">
      <c r="B42" s="240"/>
      <c r="D42" s="12"/>
      <c r="E42"/>
      <c r="F42"/>
      <c r="G42"/>
      <c r="H42"/>
      <c r="I42"/>
    </row>
    <row r="43" spans="1:9" s="2" customFormat="1">
      <c r="A43"/>
      <c r="B43" s="242" t="s">
        <v>416</v>
      </c>
      <c r="D43" s="12"/>
      <c r="E43"/>
      <c r="F43"/>
      <c r="G43"/>
      <c r="H43"/>
      <c r="I43"/>
    </row>
    <row r="44" spans="1:9" s="2" customFormat="1">
      <c r="A44"/>
      <c r="B44" s="240" t="s">
        <v>265</v>
      </c>
      <c r="D44" s="12"/>
      <c r="E44"/>
      <c r="F44"/>
      <c r="G44"/>
      <c r="H44"/>
      <c r="I44"/>
    </row>
    <row r="45" spans="1:9" customFormat="1" ht="12.75">
      <c r="B45" s="243" t="s">
        <v>139</v>
      </c>
    </row>
    <row r="46" spans="1:9" customFormat="1" ht="12.75">
      <c r="B46" s="24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topLeftCell="A52" zoomScaleSheetLayoutView="80" workbookViewId="0">
      <selection activeCell="B14" sqref="B14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478</v>
      </c>
      <c r="B1" s="221"/>
      <c r="C1" s="441" t="s">
        <v>109</v>
      </c>
      <c r="D1" s="441"/>
      <c r="E1" s="90"/>
    </row>
    <row r="2" spans="1:5" s="6" customFormat="1">
      <c r="A2" s="376" t="s">
        <v>480</v>
      </c>
      <c r="B2" s="221"/>
      <c r="C2" s="439" t="str">
        <f>'ფორმა N1'!L2</f>
        <v>01/01/2019-31/12/2019</v>
      </c>
      <c r="D2" s="440"/>
      <c r="E2" s="90"/>
    </row>
    <row r="3" spans="1:5" s="6" customFormat="1">
      <c r="A3" s="376" t="s">
        <v>479</v>
      </c>
      <c r="B3" s="221"/>
      <c r="C3" s="222"/>
      <c r="D3" s="222"/>
      <c r="E3" s="90"/>
    </row>
    <row r="4" spans="1:5" s="6" customFormat="1">
      <c r="A4" s="75" t="s">
        <v>140</v>
      </c>
      <c r="B4" s="221"/>
      <c r="C4" s="222"/>
      <c r="D4" s="222"/>
      <c r="E4" s="90"/>
    </row>
    <row r="5" spans="1:5" s="6" customFormat="1">
      <c r="A5" s="75"/>
      <c r="B5" s="221"/>
      <c r="C5" s="222"/>
      <c r="D5" s="222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23" t="str">
        <f>'ფორმა N1'!A5</f>
        <v>პ/გ ქართული დასი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21"/>
      <c r="B9" s="221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4">
        <v>1</v>
      </c>
      <c r="B11" s="224" t="s">
        <v>57</v>
      </c>
      <c r="C11" s="81">
        <f>SUM(C12,C16,C56,C59,C60,C61,C79)</f>
        <v>3120</v>
      </c>
      <c r="D11" s="81">
        <f>SUM(D12,D16,D56,D59,D60,D61,D67,D75,D76)</f>
        <v>3120</v>
      </c>
      <c r="E11" s="225"/>
    </row>
    <row r="12" spans="1:5" s="9" customFormat="1" ht="18">
      <c r="A12" s="86">
        <v>1.1000000000000001</v>
      </c>
      <c r="B12" s="86" t="s">
        <v>58</v>
      </c>
      <c r="C12" s="82">
        <f>SUM(C13:C15)</f>
        <v>2999</v>
      </c>
      <c r="D12" s="82">
        <f>SUM(D13:D15)</f>
        <v>2999</v>
      </c>
      <c r="E12" s="92"/>
    </row>
    <row r="13" spans="1:5" s="10" customFormat="1">
      <c r="A13" s="87" t="s">
        <v>30</v>
      </c>
      <c r="B13" s="87" t="s">
        <v>59</v>
      </c>
      <c r="C13" s="4">
        <v>2999</v>
      </c>
      <c r="D13" s="4">
        <v>2999</v>
      </c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80" t="s">
        <v>482</v>
      </c>
      <c r="B15" s="381" t="s">
        <v>483</v>
      </c>
      <c r="C15" s="381"/>
      <c r="D15" s="381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5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98</v>
      </c>
      <c r="B18" s="96" t="s">
        <v>61</v>
      </c>
      <c r="C18" s="4"/>
      <c r="D18" s="226"/>
      <c r="E18" s="94"/>
    </row>
    <row r="19" spans="1:6" s="3" customFormat="1">
      <c r="A19" s="96" t="s">
        <v>99</v>
      </c>
      <c r="B19" s="96" t="s">
        <v>62</v>
      </c>
      <c r="C19" s="4"/>
      <c r="D19" s="226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7"/>
      <c r="F20" s="228"/>
    </row>
    <row r="21" spans="1:6" s="231" customFormat="1" ht="30">
      <c r="A21" s="96" t="s">
        <v>12</v>
      </c>
      <c r="B21" s="96" t="s">
        <v>245</v>
      </c>
      <c r="C21" s="229"/>
      <c r="D21" s="39"/>
      <c r="E21" s="230"/>
    </row>
    <row r="22" spans="1:6" s="231" customFormat="1">
      <c r="A22" s="96" t="s">
        <v>13</v>
      </c>
      <c r="B22" s="96" t="s">
        <v>14</v>
      </c>
      <c r="C22" s="229"/>
      <c r="D22" s="40"/>
      <c r="E22" s="230"/>
    </row>
    <row r="23" spans="1:6" s="231" customFormat="1" ht="30">
      <c r="A23" s="96" t="s">
        <v>276</v>
      </c>
      <c r="B23" s="96" t="s">
        <v>22</v>
      </c>
      <c r="C23" s="229"/>
      <c r="D23" s="41"/>
      <c r="E23" s="230"/>
    </row>
    <row r="24" spans="1:6" s="231" customFormat="1" ht="16.5" customHeight="1">
      <c r="A24" s="96" t="s">
        <v>277</v>
      </c>
      <c r="B24" s="96" t="s">
        <v>15</v>
      </c>
      <c r="C24" s="229"/>
      <c r="D24" s="41"/>
      <c r="E24" s="230"/>
    </row>
    <row r="25" spans="1:6" s="231" customFormat="1" ht="16.5" customHeight="1">
      <c r="A25" s="96" t="s">
        <v>278</v>
      </c>
      <c r="B25" s="96" t="s">
        <v>16</v>
      </c>
      <c r="C25" s="229"/>
      <c r="D25" s="41"/>
      <c r="E25" s="230"/>
    </row>
    <row r="26" spans="1:6" s="231" customFormat="1" ht="16.5" customHeight="1">
      <c r="A26" s="96" t="s">
        <v>279</v>
      </c>
      <c r="B26" s="96" t="s">
        <v>17</v>
      </c>
      <c r="C26" s="82">
        <f>SUM(C27:C30)</f>
        <v>0</v>
      </c>
      <c r="D26" s="82">
        <f>SUM(D27:D30)</f>
        <v>0</v>
      </c>
      <c r="E26" s="230"/>
    </row>
    <row r="27" spans="1:6" s="231" customFormat="1" ht="16.5" customHeight="1">
      <c r="A27" s="232" t="s">
        <v>280</v>
      </c>
      <c r="B27" s="232" t="s">
        <v>18</v>
      </c>
      <c r="C27" s="229"/>
      <c r="D27" s="41"/>
      <c r="E27" s="230"/>
    </row>
    <row r="28" spans="1:6" s="231" customFormat="1" ht="16.5" customHeight="1">
      <c r="A28" s="232" t="s">
        <v>281</v>
      </c>
      <c r="B28" s="232" t="s">
        <v>19</v>
      </c>
      <c r="C28" s="229"/>
      <c r="D28" s="41"/>
      <c r="E28" s="230"/>
    </row>
    <row r="29" spans="1:6" s="231" customFormat="1" ht="16.5" customHeight="1">
      <c r="A29" s="232" t="s">
        <v>282</v>
      </c>
      <c r="B29" s="232" t="s">
        <v>20</v>
      </c>
      <c r="C29" s="229"/>
      <c r="D29" s="41"/>
      <c r="E29" s="230"/>
    </row>
    <row r="30" spans="1:6" s="231" customFormat="1" ht="16.5" customHeight="1">
      <c r="A30" s="232" t="s">
        <v>283</v>
      </c>
      <c r="B30" s="232" t="s">
        <v>23</v>
      </c>
      <c r="C30" s="229"/>
      <c r="D30" s="42"/>
      <c r="E30" s="230"/>
    </row>
    <row r="31" spans="1:6" s="231" customFormat="1" ht="16.5" customHeight="1">
      <c r="A31" s="96" t="s">
        <v>284</v>
      </c>
      <c r="B31" s="96" t="s">
        <v>21</v>
      </c>
      <c r="C31" s="229"/>
      <c r="D31" s="42"/>
      <c r="E31" s="230"/>
    </row>
    <row r="32" spans="1:6" s="3" customFormat="1" ht="16.5" customHeight="1">
      <c r="A32" s="87" t="s">
        <v>34</v>
      </c>
      <c r="B32" s="87" t="s">
        <v>3</v>
      </c>
      <c r="C32" s="4"/>
      <c r="D32" s="226"/>
      <c r="E32" s="227"/>
    </row>
    <row r="33" spans="1:5" s="3" customFormat="1" ht="16.5" customHeight="1">
      <c r="A33" s="87" t="s">
        <v>35</v>
      </c>
      <c r="B33" s="87" t="s">
        <v>4</v>
      </c>
      <c r="C33" s="4"/>
      <c r="D33" s="226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6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285</v>
      </c>
      <c r="B36" s="96" t="s">
        <v>56</v>
      </c>
      <c r="C36" s="4"/>
      <c r="D36" s="226"/>
      <c r="E36" s="94"/>
    </row>
    <row r="37" spans="1:5" s="3" customFormat="1" ht="16.5" customHeight="1">
      <c r="A37" s="96" t="s">
        <v>286</v>
      </c>
      <c r="B37" s="96" t="s">
        <v>55</v>
      </c>
      <c r="C37" s="4"/>
      <c r="D37" s="226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6"/>
      <c r="E38" s="94"/>
    </row>
    <row r="39" spans="1:5" s="3" customFormat="1" ht="16.5" customHeight="1">
      <c r="A39" s="87" t="s">
        <v>39</v>
      </c>
      <c r="B39" s="87" t="s">
        <v>386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341</v>
      </c>
      <c r="B40" s="17" t="s">
        <v>345</v>
      </c>
      <c r="C40" s="4"/>
      <c r="D40" s="226"/>
      <c r="E40" s="94"/>
    </row>
    <row r="41" spans="1:5" s="3" customFormat="1" ht="16.5" customHeight="1">
      <c r="A41" s="17" t="s">
        <v>342</v>
      </c>
      <c r="B41" s="17" t="s">
        <v>346</v>
      </c>
      <c r="C41" s="4"/>
      <c r="D41" s="226"/>
      <c r="E41" s="94"/>
    </row>
    <row r="42" spans="1:5" s="3" customFormat="1" ht="16.5" customHeight="1">
      <c r="A42" s="17" t="s">
        <v>343</v>
      </c>
      <c r="B42" s="17" t="s">
        <v>349</v>
      </c>
      <c r="C42" s="4"/>
      <c r="D42" s="226"/>
      <c r="E42" s="94"/>
    </row>
    <row r="43" spans="1:5" s="3" customFormat="1" ht="16.5" customHeight="1">
      <c r="A43" s="17" t="s">
        <v>348</v>
      </c>
      <c r="B43" s="17" t="s">
        <v>350</v>
      </c>
      <c r="C43" s="4"/>
      <c r="D43" s="226"/>
      <c r="E43" s="94"/>
    </row>
    <row r="44" spans="1:5" s="3" customFormat="1" ht="16.5" customHeight="1">
      <c r="A44" s="17" t="s">
        <v>351</v>
      </c>
      <c r="B44" s="17" t="s">
        <v>462</v>
      </c>
      <c r="C44" s="4"/>
      <c r="D44" s="226"/>
      <c r="E44" s="94"/>
    </row>
    <row r="45" spans="1:5" s="3" customFormat="1" ht="16.5" customHeight="1">
      <c r="A45" s="17" t="s">
        <v>463</v>
      </c>
      <c r="B45" s="17" t="s">
        <v>347</v>
      </c>
      <c r="C45" s="4"/>
      <c r="D45" s="226"/>
      <c r="E45" s="94"/>
    </row>
    <row r="46" spans="1:5" s="3" customFormat="1" ht="30">
      <c r="A46" s="87" t="s">
        <v>40</v>
      </c>
      <c r="B46" s="87" t="s">
        <v>28</v>
      </c>
      <c r="C46" s="4"/>
      <c r="D46" s="226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6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6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6"/>
      <c r="E49" s="94"/>
    </row>
    <row r="50" spans="1:6" s="3" customFormat="1" ht="16.5" customHeight="1">
      <c r="A50" s="87" t="s">
        <v>44</v>
      </c>
      <c r="B50" s="87" t="s">
        <v>387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357</v>
      </c>
      <c r="B51" s="96" t="s">
        <v>360</v>
      </c>
      <c r="C51" s="4"/>
      <c r="D51" s="226"/>
      <c r="E51" s="94"/>
    </row>
    <row r="52" spans="1:6" s="3" customFormat="1" ht="16.5" customHeight="1">
      <c r="A52" s="96" t="s">
        <v>358</v>
      </c>
      <c r="B52" s="96" t="s">
        <v>359</v>
      </c>
      <c r="C52" s="4"/>
      <c r="D52" s="226"/>
      <c r="E52" s="94"/>
    </row>
    <row r="53" spans="1:6" s="3" customFormat="1" ht="16.5" customHeight="1">
      <c r="A53" s="96" t="s">
        <v>361</v>
      </c>
      <c r="B53" s="96" t="s">
        <v>362</v>
      </c>
      <c r="C53" s="4"/>
      <c r="D53" s="226"/>
      <c r="E53" s="94"/>
    </row>
    <row r="54" spans="1:6" s="3" customFormat="1">
      <c r="A54" s="87" t="s">
        <v>45</v>
      </c>
      <c r="B54" s="87" t="s">
        <v>29</v>
      </c>
      <c r="C54" s="4"/>
      <c r="D54" s="226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6"/>
      <c r="E55" s="227"/>
      <c r="F55" s="228"/>
    </row>
    <row r="56" spans="1:6" s="3" customFormat="1" ht="30">
      <c r="A56" s="86">
        <v>1.3</v>
      </c>
      <c r="B56" s="86" t="s">
        <v>392</v>
      </c>
      <c r="C56" s="83">
        <f>SUM(C57:C59)</f>
        <v>0</v>
      </c>
      <c r="D56" s="83">
        <f>SUM(D57:D59)</f>
        <v>0</v>
      </c>
      <c r="E56" s="227"/>
      <c r="F56" s="228"/>
    </row>
    <row r="57" spans="1:6" s="3" customFormat="1" ht="30">
      <c r="A57" s="87" t="s">
        <v>50</v>
      </c>
      <c r="B57" s="87" t="s">
        <v>48</v>
      </c>
      <c r="C57" s="4"/>
      <c r="D57" s="226"/>
      <c r="E57" s="227"/>
      <c r="F57" s="228"/>
    </row>
    <row r="58" spans="1:6" s="3" customFormat="1" ht="16.5" customHeight="1">
      <c r="A58" s="87" t="s">
        <v>51</v>
      </c>
      <c r="B58" s="87" t="s">
        <v>47</v>
      </c>
      <c r="C58" s="4"/>
      <c r="D58" s="226"/>
      <c r="E58" s="227"/>
      <c r="F58" s="228"/>
    </row>
    <row r="59" spans="1:6" s="3" customFormat="1">
      <c r="A59" s="86">
        <v>1.4</v>
      </c>
      <c r="B59" s="86" t="s">
        <v>394</v>
      </c>
      <c r="C59" s="4"/>
      <c r="D59" s="226"/>
      <c r="E59" s="227"/>
      <c r="F59" s="228"/>
    </row>
    <row r="60" spans="1:6" s="231" customFormat="1">
      <c r="A60" s="86">
        <v>1.5</v>
      </c>
      <c r="B60" s="86" t="s">
        <v>7</v>
      </c>
      <c r="C60" s="229">
        <v>120</v>
      </c>
      <c r="D60" s="41">
        <v>120</v>
      </c>
      <c r="E60" s="230"/>
    </row>
    <row r="61" spans="1:6" s="231" customFormat="1">
      <c r="A61" s="86">
        <v>1.6</v>
      </c>
      <c r="B61" s="46" t="s">
        <v>8</v>
      </c>
      <c r="C61" s="84">
        <f>SUM(C62:C66)</f>
        <v>1</v>
      </c>
      <c r="D61" s="85">
        <f>SUM(D62:D66)</f>
        <v>1</v>
      </c>
      <c r="E61" s="230"/>
    </row>
    <row r="62" spans="1:6" s="231" customFormat="1">
      <c r="A62" s="87" t="s">
        <v>292</v>
      </c>
      <c r="B62" s="47" t="s">
        <v>52</v>
      </c>
      <c r="C62" s="229"/>
      <c r="D62" s="41"/>
      <c r="E62" s="230"/>
    </row>
    <row r="63" spans="1:6" s="231" customFormat="1" ht="30">
      <c r="A63" s="87" t="s">
        <v>293</v>
      </c>
      <c r="B63" s="47" t="s">
        <v>54</v>
      </c>
      <c r="C63" s="229"/>
      <c r="D63" s="41"/>
      <c r="E63" s="230"/>
    </row>
    <row r="64" spans="1:6" s="231" customFormat="1">
      <c r="A64" s="87" t="s">
        <v>294</v>
      </c>
      <c r="B64" s="47" t="s">
        <v>53</v>
      </c>
      <c r="C64" s="41"/>
      <c r="D64" s="41"/>
      <c r="E64" s="230"/>
    </row>
    <row r="65" spans="1:5" s="231" customFormat="1">
      <c r="A65" s="87" t="s">
        <v>295</v>
      </c>
      <c r="B65" s="47" t="s">
        <v>27</v>
      </c>
      <c r="C65" s="229">
        <v>1</v>
      </c>
      <c r="D65" s="41">
        <v>1</v>
      </c>
      <c r="E65" s="230"/>
    </row>
    <row r="66" spans="1:5" s="231" customFormat="1">
      <c r="A66" s="87" t="s">
        <v>323</v>
      </c>
      <c r="B66" s="47" t="s">
        <v>324</v>
      </c>
      <c r="C66" s="229"/>
      <c r="D66" s="41"/>
      <c r="E66" s="230"/>
    </row>
    <row r="67" spans="1:5">
      <c r="A67" s="224">
        <v>2</v>
      </c>
      <c r="B67" s="224" t="s">
        <v>388</v>
      </c>
      <c r="C67" s="233"/>
      <c r="D67" s="84">
        <f>SUM(D68:D74)</f>
        <v>0</v>
      </c>
      <c r="E67" s="95"/>
    </row>
    <row r="68" spans="1:5">
      <c r="A68" s="97">
        <v>2.1</v>
      </c>
      <c r="B68" s="234" t="s">
        <v>100</v>
      </c>
      <c r="C68" s="235"/>
      <c r="D68" s="22"/>
      <c r="E68" s="95"/>
    </row>
    <row r="69" spans="1:5">
      <c r="A69" s="97">
        <v>2.2000000000000002</v>
      </c>
      <c r="B69" s="234" t="s">
        <v>389</v>
      </c>
      <c r="C69" s="235"/>
      <c r="D69" s="22"/>
      <c r="E69" s="95"/>
    </row>
    <row r="70" spans="1:5">
      <c r="A70" s="97">
        <v>2.2999999999999998</v>
      </c>
      <c r="B70" s="234" t="s">
        <v>104</v>
      </c>
      <c r="C70" s="235"/>
      <c r="D70" s="22"/>
      <c r="E70" s="95"/>
    </row>
    <row r="71" spans="1:5">
      <c r="A71" s="97">
        <v>2.4</v>
      </c>
      <c r="B71" s="234" t="s">
        <v>103</v>
      </c>
      <c r="C71" s="235"/>
      <c r="D71" s="22"/>
      <c r="E71" s="95"/>
    </row>
    <row r="72" spans="1:5">
      <c r="A72" s="97">
        <v>2.5</v>
      </c>
      <c r="B72" s="234" t="s">
        <v>390</v>
      </c>
      <c r="C72" s="235"/>
      <c r="D72" s="22"/>
      <c r="E72" s="95"/>
    </row>
    <row r="73" spans="1:5">
      <c r="A73" s="97">
        <v>2.6</v>
      </c>
      <c r="B73" s="234" t="s">
        <v>101</v>
      </c>
      <c r="C73" s="235"/>
      <c r="D73" s="22"/>
      <c r="E73" s="95"/>
    </row>
    <row r="74" spans="1:5">
      <c r="A74" s="97">
        <v>2.7</v>
      </c>
      <c r="B74" s="234" t="s">
        <v>102</v>
      </c>
      <c r="C74" s="236"/>
      <c r="D74" s="22"/>
      <c r="E74" s="95"/>
    </row>
    <row r="75" spans="1:5">
      <c r="A75" s="224">
        <v>3</v>
      </c>
      <c r="B75" s="224" t="s">
        <v>417</v>
      </c>
      <c r="C75" s="84"/>
      <c r="D75" s="22"/>
      <c r="E75" s="95"/>
    </row>
    <row r="76" spans="1:5">
      <c r="A76" s="224">
        <v>4</v>
      </c>
      <c r="B76" s="224" t="s">
        <v>247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248</v>
      </c>
      <c r="C77" s="235"/>
      <c r="D77" s="8"/>
      <c r="E77" s="95"/>
    </row>
    <row r="78" spans="1:5">
      <c r="A78" s="97">
        <v>4.2</v>
      </c>
      <c r="B78" s="97" t="s">
        <v>249</v>
      </c>
      <c r="C78" s="236"/>
      <c r="D78" s="8"/>
      <c r="E78" s="95"/>
    </row>
    <row r="79" spans="1:5">
      <c r="A79" s="224">
        <v>5</v>
      </c>
      <c r="B79" s="224" t="s">
        <v>274</v>
      </c>
      <c r="C79" s="252"/>
      <c r="D79" s="236"/>
      <c r="E79" s="95"/>
    </row>
    <row r="80" spans="1:5">
      <c r="B80" s="45"/>
    </row>
    <row r="81" spans="1:9">
      <c r="A81" s="444" t="s">
        <v>464</v>
      </c>
      <c r="B81" s="444"/>
      <c r="C81" s="444"/>
      <c r="D81" s="444"/>
      <c r="E81" s="5"/>
    </row>
    <row r="82" spans="1:9">
      <c r="B82" s="45"/>
    </row>
    <row r="83" spans="1:9" s="23" customFormat="1" ht="12.75"/>
    <row r="84" spans="1:9">
      <c r="A84" s="6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313</v>
      </c>
      <c r="B1" s="76"/>
      <c r="C1" s="441" t="s">
        <v>109</v>
      </c>
      <c r="D1" s="441"/>
      <c r="E1" s="90"/>
    </row>
    <row r="2" spans="1:5" s="6" customFormat="1">
      <c r="A2" s="73" t="s">
        <v>314</v>
      </c>
      <c r="B2" s="76"/>
      <c r="C2" s="439" t="s">
        <v>514</v>
      </c>
      <c r="D2" s="43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პ/გ ქართული დასი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97"/>
      <c r="C10" s="4"/>
      <c r="D10" s="4"/>
      <c r="E10" s="92"/>
    </row>
    <row r="11" spans="1:5" s="10" customFormat="1">
      <c r="A11" s="97" t="s">
        <v>316</v>
      </c>
      <c r="B11" s="97"/>
      <c r="C11" s="4"/>
      <c r="D11" s="4"/>
      <c r="E11" s="93"/>
    </row>
    <row r="12" spans="1:5" s="10" customFormat="1">
      <c r="A12" s="86" t="s">
        <v>273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>
      <c r="A24" s="98"/>
      <c r="B24" s="98" t="s">
        <v>322</v>
      </c>
      <c r="C24" s="85">
        <f>SUM(C10:C23)</f>
        <v>0</v>
      </c>
      <c r="D24" s="85">
        <f>SUM(D10:D23)</f>
        <v>0</v>
      </c>
      <c r="E24" s="95"/>
    </row>
    <row r="25" spans="1:5">
      <c r="A25" s="45"/>
      <c r="B25" s="45"/>
    </row>
    <row r="26" spans="1:5">
      <c r="A26" s="245" t="s">
        <v>407</v>
      </c>
      <c r="E26" s="5"/>
    </row>
    <row r="27" spans="1:5">
      <c r="A27" s="2" t="s">
        <v>408</v>
      </c>
    </row>
    <row r="28" spans="1:5">
      <c r="A28" s="200" t="s">
        <v>409</v>
      </c>
    </row>
    <row r="29" spans="1:5">
      <c r="A29" s="200"/>
    </row>
    <row r="30" spans="1:5">
      <c r="A30" s="200" t="s">
        <v>337</v>
      </c>
    </row>
    <row r="31" spans="1:5" s="23" customFormat="1" ht="12.75"/>
    <row r="32" spans="1:5">
      <c r="A32" s="6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8"/>
      <c r="B35" s="6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5"/>
      <c r="B37" s="65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SheetLayoutView="80" workbookViewId="0">
      <selection activeCell="E17" sqref="E17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3" t="s">
        <v>391</v>
      </c>
      <c r="B1" s="73"/>
      <c r="C1" s="76"/>
      <c r="D1" s="76"/>
      <c r="E1" s="76"/>
      <c r="F1" s="76"/>
      <c r="G1" s="212"/>
      <c r="H1" s="212"/>
      <c r="I1" s="441" t="s">
        <v>109</v>
      </c>
      <c r="J1" s="441"/>
    </row>
    <row r="2" spans="1:10" ht="15">
      <c r="A2" s="75" t="s">
        <v>140</v>
      </c>
      <c r="B2" s="73"/>
      <c r="C2" s="76"/>
      <c r="D2" s="76"/>
      <c r="E2" s="76"/>
      <c r="F2" s="76"/>
      <c r="G2" s="212"/>
      <c r="H2" s="212"/>
      <c r="I2" s="439" t="s">
        <v>514</v>
      </c>
      <c r="J2" s="439"/>
    </row>
    <row r="3" spans="1:10" ht="15">
      <c r="A3" s="75"/>
      <c r="B3" s="75"/>
      <c r="C3" s="73"/>
      <c r="D3" s="73"/>
      <c r="E3" s="73"/>
      <c r="F3" s="73"/>
      <c r="G3" s="161"/>
      <c r="H3" s="161"/>
      <c r="I3" s="212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160"/>
      <c r="B7" s="160"/>
      <c r="C7" s="160"/>
      <c r="D7" s="206"/>
      <c r="E7" s="160"/>
      <c r="F7" s="160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5" t="s">
        <v>334</v>
      </c>
    </row>
    <row r="9" spans="1:10" ht="15">
      <c r="A9" s="97">
        <v>1</v>
      </c>
      <c r="B9" s="97" t="s">
        <v>522</v>
      </c>
      <c r="C9" s="97" t="s">
        <v>523</v>
      </c>
      <c r="D9" s="429" t="s">
        <v>528</v>
      </c>
      <c r="E9" s="97"/>
      <c r="F9" s="97" t="s">
        <v>334</v>
      </c>
      <c r="G9" s="4">
        <v>1000</v>
      </c>
      <c r="H9" s="4">
        <v>1000</v>
      </c>
      <c r="I9" s="4">
        <v>200</v>
      </c>
      <c r="J9" s="215" t="s">
        <v>0</v>
      </c>
    </row>
    <row r="10" spans="1:10" ht="15">
      <c r="A10" s="97">
        <v>2</v>
      </c>
      <c r="B10" s="97" t="s">
        <v>524</v>
      </c>
      <c r="C10" s="97" t="s">
        <v>525</v>
      </c>
      <c r="D10" s="429" t="s">
        <v>521</v>
      </c>
      <c r="E10" s="97"/>
      <c r="F10" s="97" t="s">
        <v>334</v>
      </c>
      <c r="G10" s="4">
        <v>1000</v>
      </c>
      <c r="H10" s="4">
        <v>1000</v>
      </c>
      <c r="I10" s="4">
        <v>200</v>
      </c>
    </row>
    <row r="11" spans="1:10" ht="15">
      <c r="A11" s="97">
        <v>3</v>
      </c>
      <c r="B11" s="86" t="s">
        <v>526</v>
      </c>
      <c r="C11" s="86" t="s">
        <v>527</v>
      </c>
      <c r="D11" s="429" t="s">
        <v>529</v>
      </c>
      <c r="E11" s="86"/>
      <c r="F11" s="97" t="s">
        <v>334</v>
      </c>
      <c r="G11" s="4">
        <v>1000</v>
      </c>
      <c r="H11" s="4">
        <v>1000</v>
      </c>
      <c r="I11" s="4">
        <v>200</v>
      </c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271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422</v>
      </c>
      <c r="G25" s="85">
        <f>SUM(G9:G24)</f>
        <v>3000</v>
      </c>
      <c r="H25" s="85">
        <f>SUM(H9:H24)</f>
        <v>3000</v>
      </c>
      <c r="I25" s="85">
        <f>SUM(I9:I24)</f>
        <v>600</v>
      </c>
    </row>
    <row r="26" spans="1:9" ht="15">
      <c r="A26" s="213"/>
      <c r="B26" s="213"/>
      <c r="C26" s="213"/>
      <c r="D26" s="213"/>
      <c r="E26" s="213"/>
      <c r="F26" s="213"/>
      <c r="G26" s="213"/>
      <c r="H26" s="183"/>
      <c r="I26" s="183"/>
    </row>
    <row r="27" spans="1:9" ht="15">
      <c r="A27" s="214" t="s">
        <v>411</v>
      </c>
      <c r="B27" s="214"/>
      <c r="C27" s="213"/>
      <c r="D27" s="213"/>
      <c r="E27" s="213"/>
      <c r="F27" s="213"/>
      <c r="G27" s="213"/>
      <c r="H27" s="183"/>
      <c r="I27" s="183"/>
    </row>
    <row r="28" spans="1:9" ht="15">
      <c r="A28" s="214"/>
      <c r="B28" s="214"/>
      <c r="C28" s="213"/>
      <c r="D28" s="213"/>
      <c r="E28" s="213"/>
      <c r="F28" s="213"/>
      <c r="G28" s="213"/>
      <c r="H28" s="183"/>
      <c r="I28" s="183"/>
    </row>
    <row r="29" spans="1:9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 ht="15">
      <c r="A30" s="189" t="s">
        <v>107</v>
      </c>
      <c r="B30" s="189"/>
      <c r="C30" s="183"/>
      <c r="D30" s="183"/>
      <c r="E30" s="183"/>
      <c r="F30" s="183"/>
      <c r="G30" s="183"/>
      <c r="H30" s="183"/>
      <c r="I30" s="183"/>
    </row>
    <row r="31" spans="1:9" ht="15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5">
      <c r="A32" s="183"/>
      <c r="B32" s="183"/>
      <c r="C32" s="183"/>
      <c r="D32" s="183"/>
      <c r="E32" s="187"/>
      <c r="F32" s="187"/>
      <c r="G32" s="187"/>
      <c r="H32" s="183"/>
      <c r="I32" s="183"/>
    </row>
    <row r="33" spans="1:9" ht="15">
      <c r="A33" s="189"/>
      <c r="B33" s="189"/>
      <c r="C33" s="189" t="s">
        <v>375</v>
      </c>
      <c r="D33" s="189"/>
      <c r="E33" s="189"/>
      <c r="F33" s="189"/>
      <c r="G33" s="189"/>
      <c r="H33" s="183"/>
      <c r="I33" s="183"/>
    </row>
    <row r="34" spans="1:9" ht="15">
      <c r="A34" s="183"/>
      <c r="B34" s="183"/>
      <c r="C34" s="183" t="s">
        <v>374</v>
      </c>
      <c r="D34" s="183"/>
      <c r="E34" s="183"/>
      <c r="F34" s="183"/>
      <c r="G34" s="183"/>
      <c r="H34" s="183"/>
      <c r="I34" s="183"/>
    </row>
    <row r="35" spans="1:9">
      <c r="A35" s="191"/>
      <c r="B35" s="191"/>
      <c r="C35" s="191" t="s">
        <v>139</v>
      </c>
      <c r="D35" s="191"/>
      <c r="E35" s="191"/>
      <c r="F35" s="191"/>
      <c r="G35" s="191"/>
    </row>
  </sheetData>
  <mergeCells count="2">
    <mergeCell ref="I1:J1"/>
    <mergeCell ref="I2:J2"/>
  </mergeCells>
  <dataValidations count="1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10"/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352</v>
      </c>
      <c r="B1" s="76"/>
      <c r="C1" s="76"/>
      <c r="D1" s="76"/>
      <c r="E1" s="76"/>
      <c r="F1" s="76"/>
      <c r="G1" s="441" t="s">
        <v>109</v>
      </c>
      <c r="H1" s="441"/>
      <c r="I1" s="357"/>
    </row>
    <row r="2" spans="1:9" ht="15">
      <c r="A2" s="75" t="s">
        <v>140</v>
      </c>
      <c r="B2" s="76"/>
      <c r="C2" s="76"/>
      <c r="D2" s="76"/>
      <c r="E2" s="76"/>
      <c r="F2" s="76"/>
      <c r="G2" s="439" t="s">
        <v>514</v>
      </c>
      <c r="H2" s="439"/>
      <c r="I2" s="75"/>
    </row>
    <row r="3" spans="1:9" ht="15">
      <c r="A3" s="75"/>
      <c r="B3" s="75"/>
      <c r="C3" s="75"/>
      <c r="D3" s="75"/>
      <c r="E3" s="75"/>
      <c r="F3" s="75"/>
      <c r="G3" s="161"/>
      <c r="H3" s="161"/>
      <c r="I3" s="357"/>
    </row>
    <row r="4" spans="1:9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  <c r="I5" s="357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160"/>
      <c r="B7" s="160"/>
      <c r="C7" s="247"/>
      <c r="D7" s="160"/>
      <c r="E7" s="160"/>
      <c r="F7" s="160"/>
      <c r="G7" s="77"/>
      <c r="H7" s="77"/>
      <c r="I7" s="75"/>
    </row>
    <row r="8" spans="1:9" ht="45">
      <c r="A8" s="353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>
      <c r="A9" s="354"/>
      <c r="B9" s="355"/>
      <c r="C9" s="97"/>
      <c r="D9" s="97"/>
      <c r="E9" s="97"/>
      <c r="F9" s="97"/>
      <c r="G9" s="97"/>
      <c r="H9" s="4"/>
      <c r="I9" s="4"/>
    </row>
    <row r="10" spans="1:9" ht="15">
      <c r="A10" s="354"/>
      <c r="B10" s="355"/>
      <c r="C10" s="97"/>
      <c r="D10" s="97"/>
      <c r="E10" s="97"/>
      <c r="F10" s="97"/>
      <c r="G10" s="97"/>
      <c r="H10" s="4"/>
      <c r="I10" s="4"/>
    </row>
    <row r="11" spans="1:9" ht="15">
      <c r="A11" s="354"/>
      <c r="B11" s="355"/>
      <c r="C11" s="86"/>
      <c r="D11" s="86"/>
      <c r="E11" s="86"/>
      <c r="F11" s="86"/>
      <c r="G11" s="86"/>
      <c r="H11" s="4"/>
      <c r="I11" s="4"/>
    </row>
    <row r="12" spans="1:9" ht="15">
      <c r="A12" s="354"/>
      <c r="B12" s="355"/>
      <c r="C12" s="86"/>
      <c r="D12" s="86"/>
      <c r="E12" s="86"/>
      <c r="F12" s="86"/>
      <c r="G12" s="86"/>
      <c r="H12" s="4"/>
      <c r="I12" s="4"/>
    </row>
    <row r="13" spans="1:9" ht="15">
      <c r="A13" s="354"/>
      <c r="B13" s="355"/>
      <c r="C13" s="86"/>
      <c r="D13" s="86"/>
      <c r="E13" s="86"/>
      <c r="F13" s="86"/>
      <c r="G13" s="86"/>
      <c r="H13" s="4"/>
      <c r="I13" s="4"/>
    </row>
    <row r="14" spans="1:9" ht="15">
      <c r="A14" s="354"/>
      <c r="B14" s="355"/>
      <c r="C14" s="86"/>
      <c r="D14" s="86"/>
      <c r="E14" s="86"/>
      <c r="F14" s="86"/>
      <c r="G14" s="86"/>
      <c r="H14" s="4"/>
      <c r="I14" s="4"/>
    </row>
    <row r="15" spans="1:9" ht="15">
      <c r="A15" s="354"/>
      <c r="B15" s="355"/>
      <c r="C15" s="86"/>
      <c r="D15" s="86"/>
      <c r="E15" s="86"/>
      <c r="F15" s="86"/>
      <c r="G15" s="86"/>
      <c r="H15" s="4"/>
      <c r="I15" s="4"/>
    </row>
    <row r="16" spans="1:9" ht="15">
      <c r="A16" s="354"/>
      <c r="B16" s="355"/>
      <c r="C16" s="86"/>
      <c r="D16" s="86"/>
      <c r="E16" s="86"/>
      <c r="F16" s="86"/>
      <c r="G16" s="86"/>
      <c r="H16" s="4"/>
      <c r="I16" s="4"/>
    </row>
    <row r="17" spans="1:9" ht="15">
      <c r="A17" s="354"/>
      <c r="B17" s="355"/>
      <c r="C17" s="86"/>
      <c r="D17" s="86"/>
      <c r="E17" s="86"/>
      <c r="F17" s="86"/>
      <c r="G17" s="86"/>
      <c r="H17" s="4"/>
      <c r="I17" s="4"/>
    </row>
    <row r="18" spans="1:9" ht="15">
      <c r="A18" s="354"/>
      <c r="B18" s="355"/>
      <c r="C18" s="86"/>
      <c r="D18" s="86"/>
      <c r="E18" s="86"/>
      <c r="F18" s="86"/>
      <c r="G18" s="86"/>
      <c r="H18" s="4"/>
      <c r="I18" s="4"/>
    </row>
    <row r="19" spans="1:9" ht="15">
      <c r="A19" s="354"/>
      <c r="B19" s="355"/>
      <c r="C19" s="86"/>
      <c r="D19" s="86"/>
      <c r="E19" s="86"/>
      <c r="F19" s="86"/>
      <c r="G19" s="86"/>
      <c r="H19" s="4"/>
      <c r="I19" s="4"/>
    </row>
    <row r="20" spans="1:9" ht="15">
      <c r="A20" s="354"/>
      <c r="B20" s="355"/>
      <c r="C20" s="86"/>
      <c r="D20" s="86"/>
      <c r="E20" s="86"/>
      <c r="F20" s="86"/>
      <c r="G20" s="86"/>
      <c r="H20" s="4"/>
      <c r="I20" s="4"/>
    </row>
    <row r="21" spans="1:9" ht="15">
      <c r="A21" s="354"/>
      <c r="B21" s="355"/>
      <c r="C21" s="86"/>
      <c r="D21" s="86"/>
      <c r="E21" s="86"/>
      <c r="F21" s="86"/>
      <c r="G21" s="86"/>
      <c r="H21" s="4"/>
      <c r="I21" s="4"/>
    </row>
    <row r="22" spans="1:9" ht="15">
      <c r="A22" s="354"/>
      <c r="B22" s="355"/>
      <c r="C22" s="86"/>
      <c r="D22" s="86"/>
      <c r="E22" s="86"/>
      <c r="F22" s="86"/>
      <c r="G22" s="86"/>
      <c r="H22" s="4"/>
      <c r="I22" s="4"/>
    </row>
    <row r="23" spans="1:9" ht="15">
      <c r="A23" s="354"/>
      <c r="B23" s="355"/>
      <c r="C23" s="86"/>
      <c r="D23" s="86"/>
      <c r="E23" s="86"/>
      <c r="F23" s="86"/>
      <c r="G23" s="86"/>
      <c r="H23" s="4"/>
      <c r="I23" s="4"/>
    </row>
    <row r="24" spans="1:9" ht="15">
      <c r="A24" s="354"/>
      <c r="B24" s="355"/>
      <c r="C24" s="86"/>
      <c r="D24" s="86"/>
      <c r="E24" s="86"/>
      <c r="F24" s="86"/>
      <c r="G24" s="86"/>
      <c r="H24" s="4"/>
      <c r="I24" s="4"/>
    </row>
    <row r="25" spans="1:9" ht="15">
      <c r="A25" s="354"/>
      <c r="B25" s="355"/>
      <c r="C25" s="86"/>
      <c r="D25" s="86"/>
      <c r="E25" s="86"/>
      <c r="F25" s="86"/>
      <c r="G25" s="86"/>
      <c r="H25" s="4"/>
      <c r="I25" s="4"/>
    </row>
    <row r="26" spans="1:9" ht="15">
      <c r="A26" s="354"/>
      <c r="B26" s="355"/>
      <c r="C26" s="86"/>
      <c r="D26" s="86"/>
      <c r="E26" s="86"/>
      <c r="F26" s="86"/>
      <c r="G26" s="86"/>
      <c r="H26" s="4"/>
      <c r="I26" s="4"/>
    </row>
    <row r="27" spans="1:9" ht="15">
      <c r="A27" s="354"/>
      <c r="B27" s="355"/>
      <c r="C27" s="86"/>
      <c r="D27" s="86"/>
      <c r="E27" s="86"/>
      <c r="F27" s="86"/>
      <c r="G27" s="86"/>
      <c r="H27" s="4"/>
      <c r="I27" s="4"/>
    </row>
    <row r="28" spans="1:9" ht="15">
      <c r="A28" s="354"/>
      <c r="B28" s="355"/>
      <c r="C28" s="86"/>
      <c r="D28" s="86"/>
      <c r="E28" s="86"/>
      <c r="F28" s="86"/>
      <c r="G28" s="86"/>
      <c r="H28" s="4"/>
      <c r="I28" s="4"/>
    </row>
    <row r="29" spans="1:9" ht="15">
      <c r="A29" s="354"/>
      <c r="B29" s="355"/>
      <c r="C29" s="86"/>
      <c r="D29" s="86"/>
      <c r="E29" s="86"/>
      <c r="F29" s="86"/>
      <c r="G29" s="86"/>
      <c r="H29" s="4"/>
      <c r="I29" s="4"/>
    </row>
    <row r="30" spans="1:9" ht="15">
      <c r="A30" s="354"/>
      <c r="B30" s="355"/>
      <c r="C30" s="86"/>
      <c r="D30" s="86"/>
      <c r="E30" s="86"/>
      <c r="F30" s="86"/>
      <c r="G30" s="86"/>
      <c r="H30" s="4"/>
      <c r="I30" s="4"/>
    </row>
    <row r="31" spans="1:9" ht="15">
      <c r="A31" s="354"/>
      <c r="B31" s="355"/>
      <c r="C31" s="86"/>
      <c r="D31" s="86"/>
      <c r="E31" s="86"/>
      <c r="F31" s="86"/>
      <c r="G31" s="86"/>
      <c r="H31" s="4"/>
      <c r="I31" s="4"/>
    </row>
    <row r="32" spans="1:9" ht="15">
      <c r="A32" s="354"/>
      <c r="B32" s="355"/>
      <c r="C32" s="86"/>
      <c r="D32" s="86"/>
      <c r="E32" s="86"/>
      <c r="F32" s="86"/>
      <c r="G32" s="86"/>
      <c r="H32" s="4"/>
      <c r="I32" s="4"/>
    </row>
    <row r="33" spans="1:9" ht="15">
      <c r="A33" s="354"/>
      <c r="B33" s="355"/>
      <c r="C33" s="86"/>
      <c r="D33" s="86"/>
      <c r="E33" s="86"/>
      <c r="F33" s="86"/>
      <c r="G33" s="86"/>
      <c r="H33" s="4"/>
      <c r="I33" s="4"/>
    </row>
    <row r="34" spans="1:9" ht="15">
      <c r="A34" s="354"/>
      <c r="B34" s="356"/>
      <c r="C34" s="98"/>
      <c r="D34" s="98"/>
      <c r="E34" s="98"/>
      <c r="F34" s="98"/>
      <c r="G34" s="98" t="s">
        <v>325</v>
      </c>
      <c r="H34" s="85">
        <f>SUM(H9:H33)</f>
        <v>0</v>
      </c>
      <c r="I34" s="85">
        <f>SUM(I9:I33)</f>
        <v>0</v>
      </c>
    </row>
    <row r="35" spans="1:9" ht="15">
      <c r="A35" s="213"/>
      <c r="B35" s="213"/>
      <c r="C35" s="213"/>
      <c r="D35" s="213"/>
      <c r="E35" s="213"/>
      <c r="F35" s="213"/>
      <c r="G35" s="183"/>
      <c r="H35" s="183"/>
      <c r="I35" s="188"/>
    </row>
    <row r="36" spans="1:9" ht="15">
      <c r="A36" s="214" t="s">
        <v>336</v>
      </c>
      <c r="B36" s="213"/>
      <c r="C36" s="213"/>
      <c r="D36" s="213"/>
      <c r="E36" s="213"/>
      <c r="F36" s="213"/>
      <c r="G36" s="183"/>
      <c r="H36" s="183"/>
      <c r="I36" s="188"/>
    </row>
    <row r="37" spans="1:9" ht="15">
      <c r="A37" s="214" t="s">
        <v>339</v>
      </c>
      <c r="B37" s="213"/>
      <c r="C37" s="213"/>
      <c r="D37" s="213"/>
      <c r="E37" s="213"/>
      <c r="F37" s="213"/>
      <c r="G37" s="183"/>
      <c r="H37" s="183"/>
      <c r="I37" s="188"/>
    </row>
    <row r="38" spans="1:9" ht="15">
      <c r="A38" s="214"/>
      <c r="B38" s="183"/>
      <c r="C38" s="183"/>
      <c r="D38" s="183"/>
      <c r="E38" s="183"/>
      <c r="F38" s="183"/>
      <c r="G38" s="183"/>
      <c r="H38" s="183"/>
      <c r="I38" s="188"/>
    </row>
    <row r="39" spans="1:9" ht="15">
      <c r="A39" s="214"/>
      <c r="B39" s="183"/>
      <c r="C39" s="183"/>
      <c r="D39" s="183"/>
      <c r="E39" s="183"/>
      <c r="G39" s="183"/>
      <c r="H39" s="183"/>
      <c r="I39" s="188"/>
    </row>
    <row r="40" spans="1:9">
      <c r="A40" s="210"/>
      <c r="B40" s="210"/>
      <c r="C40" s="210"/>
      <c r="D40" s="210"/>
      <c r="E40" s="210"/>
      <c r="F40" s="210"/>
      <c r="G40" s="210"/>
      <c r="H40" s="210"/>
      <c r="I40" s="188"/>
    </row>
    <row r="41" spans="1:9" ht="15">
      <c r="A41" s="189" t="s">
        <v>107</v>
      </c>
      <c r="B41" s="183"/>
      <c r="C41" s="183"/>
      <c r="D41" s="183"/>
      <c r="E41" s="183"/>
      <c r="F41" s="183"/>
      <c r="G41" s="183"/>
      <c r="H41" s="183"/>
      <c r="I41" s="188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8"/>
    </row>
    <row r="43" spans="1:9" ht="15">
      <c r="A43" s="183"/>
      <c r="B43" s="183"/>
      <c r="C43" s="183"/>
      <c r="D43" s="183"/>
      <c r="E43" s="183"/>
      <c r="F43" s="183"/>
      <c r="G43" s="183"/>
      <c r="H43" s="190"/>
      <c r="I43" s="188"/>
    </row>
    <row r="44" spans="1:9" ht="15">
      <c r="A44" s="189"/>
      <c r="B44" s="189" t="s">
        <v>266</v>
      </c>
      <c r="C44" s="189"/>
      <c r="D44" s="189"/>
      <c r="E44" s="189"/>
      <c r="F44" s="189"/>
      <c r="G44" s="183"/>
      <c r="H44" s="190"/>
      <c r="I44" s="188"/>
    </row>
    <row r="45" spans="1:9" ht="15">
      <c r="A45" s="183"/>
      <c r="B45" s="183" t="s">
        <v>265</v>
      </c>
      <c r="C45" s="183"/>
      <c r="D45" s="183"/>
      <c r="E45" s="183"/>
      <c r="F45" s="183"/>
      <c r="G45" s="183"/>
      <c r="H45" s="190"/>
      <c r="I45" s="188"/>
    </row>
    <row r="46" spans="1:9">
      <c r="A46" s="191"/>
      <c r="B46" s="191" t="s">
        <v>139</v>
      </c>
      <c r="C46" s="191"/>
      <c r="D46" s="191"/>
      <c r="E46" s="191"/>
      <c r="F46" s="191"/>
      <c r="G46" s="184"/>
      <c r="H46" s="184"/>
      <c r="I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3" t="s">
        <v>429</v>
      </c>
      <c r="B1" s="73"/>
      <c r="C1" s="76"/>
      <c r="D1" s="76"/>
      <c r="E1" s="76"/>
      <c r="F1" s="76"/>
      <c r="G1" s="441" t="s">
        <v>109</v>
      </c>
      <c r="H1" s="441"/>
    </row>
    <row r="2" spans="1:10" ht="15">
      <c r="A2" s="75" t="s">
        <v>140</v>
      </c>
      <c r="B2" s="73"/>
      <c r="C2" s="76"/>
      <c r="D2" s="76"/>
      <c r="E2" s="76"/>
      <c r="F2" s="76"/>
      <c r="G2" s="439" t="s">
        <v>514</v>
      </c>
      <c r="H2" s="439"/>
    </row>
    <row r="3" spans="1:10" ht="15">
      <c r="A3" s="75"/>
      <c r="B3" s="75"/>
      <c r="C3" s="75"/>
      <c r="D3" s="75"/>
      <c r="E3" s="75"/>
      <c r="F3" s="75"/>
      <c r="G3" s="204"/>
      <c r="H3" s="204"/>
    </row>
    <row r="4" spans="1:10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5"/>
      <c r="H4" s="75"/>
    </row>
    <row r="5" spans="1:10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03"/>
      <c r="B7" s="203"/>
      <c r="C7" s="203"/>
      <c r="D7" s="206"/>
      <c r="E7" s="203"/>
      <c r="F7" s="203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5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5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3"/>
      <c r="B35" s="213"/>
      <c r="C35" s="213"/>
      <c r="D35" s="213"/>
      <c r="E35" s="213"/>
      <c r="F35" s="213"/>
      <c r="G35" s="213"/>
      <c r="H35" s="183"/>
      <c r="I35" s="183"/>
    </row>
    <row r="36" spans="1:9" ht="15">
      <c r="A36" s="214" t="s">
        <v>381</v>
      </c>
      <c r="B36" s="214"/>
      <c r="C36" s="213"/>
      <c r="D36" s="213"/>
      <c r="E36" s="213"/>
      <c r="F36" s="213"/>
      <c r="G36" s="213"/>
      <c r="H36" s="183"/>
      <c r="I36" s="183"/>
    </row>
    <row r="37" spans="1:9" ht="15">
      <c r="A37" s="214" t="s">
        <v>332</v>
      </c>
      <c r="B37" s="214"/>
      <c r="C37" s="213"/>
      <c r="D37" s="213"/>
      <c r="E37" s="213"/>
      <c r="F37" s="213"/>
      <c r="G37" s="213"/>
      <c r="H37" s="183"/>
      <c r="I37" s="183"/>
    </row>
    <row r="38" spans="1:9" ht="15">
      <c r="A38" s="214"/>
      <c r="B38" s="214"/>
      <c r="C38" s="183"/>
      <c r="D38" s="183"/>
      <c r="E38" s="183"/>
      <c r="F38" s="183"/>
      <c r="G38" s="183"/>
      <c r="H38" s="183"/>
      <c r="I38" s="183"/>
    </row>
    <row r="39" spans="1:9" ht="15">
      <c r="A39" s="214"/>
      <c r="B39" s="214"/>
      <c r="C39" s="183"/>
      <c r="D39" s="183"/>
      <c r="E39" s="183"/>
      <c r="F39" s="183"/>
      <c r="G39" s="183"/>
      <c r="H39" s="183"/>
      <c r="I39" s="183"/>
    </row>
    <row r="40" spans="1:9">
      <c r="A40" s="210"/>
      <c r="B40" s="210"/>
      <c r="C40" s="210"/>
      <c r="D40" s="210"/>
      <c r="E40" s="210"/>
      <c r="F40" s="210"/>
      <c r="G40" s="210"/>
      <c r="H40" s="210"/>
      <c r="I40" s="210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3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zoomScaleSheetLayoutView="85" workbookViewId="0">
      <selection activeCell="A6" sqref="A6"/>
    </sheetView>
  </sheetViews>
  <sheetFormatPr defaultRowHeight="12.75"/>
  <cols>
    <col min="1" max="1" width="5.42578125" style="184" customWidth="1"/>
    <col min="2" max="2" width="19.140625" style="184" bestFit="1" customWidth="1"/>
    <col min="3" max="3" width="27.5703125" style="184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6" t="s">
        <v>475</v>
      </c>
      <c r="B2" s="446"/>
      <c r="C2" s="446"/>
      <c r="D2" s="446"/>
      <c r="E2" s="446"/>
      <c r="F2" s="360"/>
      <c r="G2" s="76"/>
      <c r="H2" s="76"/>
      <c r="I2" s="76"/>
      <c r="J2" s="76"/>
      <c r="K2" s="361"/>
      <c r="L2" s="362"/>
      <c r="M2" s="362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361"/>
      <c r="L3" s="439" t="str">
        <f>'ფორმა N1'!L2</f>
        <v>01/01/2019-31/12/2019</v>
      </c>
      <c r="M3" s="439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361"/>
      <c r="L4" s="361"/>
      <c r="M4" s="361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5" t="str">
        <f>'ფორმა N1'!A5</f>
        <v>პ/გ ქართული დასი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358"/>
      <c r="B8" s="370"/>
      <c r="C8" s="358"/>
      <c r="D8" s="358"/>
      <c r="E8" s="358"/>
      <c r="F8" s="358"/>
      <c r="G8" s="358"/>
      <c r="H8" s="358"/>
      <c r="I8" s="358"/>
      <c r="J8" s="358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>
      <c r="A10" s="97">
        <v>1</v>
      </c>
      <c r="B10" s="377"/>
      <c r="C10" s="345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>
      <c r="A11" s="97">
        <v>2</v>
      </c>
      <c r="B11" s="377"/>
      <c r="C11" s="345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7"/>
      <c r="C12" s="345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7"/>
      <c r="C13" s="345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7"/>
      <c r="C14" s="345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7"/>
      <c r="C15" s="345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7"/>
      <c r="C16" s="345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7"/>
      <c r="C17" s="345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7"/>
      <c r="C18" s="345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7"/>
      <c r="C19" s="345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7"/>
      <c r="C20" s="345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7"/>
      <c r="C21" s="345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7"/>
      <c r="C22" s="345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7"/>
      <c r="C23" s="345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7"/>
      <c r="C24" s="345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7"/>
      <c r="C25" s="345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7"/>
      <c r="C26" s="345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7"/>
      <c r="C27" s="345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7"/>
      <c r="C28" s="345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7"/>
      <c r="C29" s="345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7"/>
      <c r="C30" s="345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7"/>
      <c r="C31" s="345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7"/>
      <c r="C32" s="345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7"/>
      <c r="C33" s="345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8"/>
      <c r="C34" s="345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8"/>
      <c r="C35" s="345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183"/>
    </row>
    <row r="37" spans="1:13" ht="15">
      <c r="A37" s="214" t="s">
        <v>457</v>
      </c>
      <c r="B37" s="214"/>
      <c r="C37" s="214"/>
      <c r="D37" s="213"/>
      <c r="E37" s="213"/>
      <c r="F37" s="213"/>
      <c r="G37" s="213"/>
      <c r="H37" s="213"/>
      <c r="I37" s="213"/>
      <c r="J37" s="213"/>
      <c r="K37" s="213"/>
      <c r="L37" s="183"/>
    </row>
    <row r="38" spans="1:13" ht="15">
      <c r="A38" s="214" t="s">
        <v>458</v>
      </c>
      <c r="B38" s="214"/>
      <c r="C38" s="214"/>
      <c r="D38" s="213"/>
      <c r="E38" s="213"/>
      <c r="F38" s="213"/>
      <c r="G38" s="213"/>
      <c r="H38" s="213"/>
      <c r="I38" s="213"/>
      <c r="J38" s="213"/>
      <c r="K38" s="213"/>
      <c r="L38" s="183"/>
    </row>
    <row r="39" spans="1:13" ht="15">
      <c r="A39" s="200" t="s">
        <v>459</v>
      </c>
      <c r="B39" s="200"/>
      <c r="C39" s="214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476</v>
      </c>
      <c r="B40" s="200"/>
      <c r="C40" s="214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.75" customHeight="1">
      <c r="A41" s="451" t="s">
        <v>477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</row>
    <row r="42" spans="1:13" ht="15.75" customHeight="1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</row>
    <row r="43" spans="1:13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</row>
    <row r="44" spans="1:13" ht="15">
      <c r="A44" s="447" t="s">
        <v>107</v>
      </c>
      <c r="B44" s="447"/>
      <c r="C44" s="447"/>
      <c r="D44" s="346"/>
      <c r="E44" s="347"/>
      <c r="F44" s="347"/>
      <c r="G44" s="346"/>
      <c r="H44" s="346"/>
      <c r="I44" s="346"/>
      <c r="J44" s="346"/>
      <c r="K44" s="346"/>
      <c r="L44" s="183"/>
    </row>
    <row r="45" spans="1:13" ht="15">
      <c r="A45" s="346"/>
      <c r="B45" s="346"/>
      <c r="C45" s="347"/>
      <c r="D45" s="346"/>
      <c r="E45" s="347"/>
      <c r="F45" s="347"/>
      <c r="G45" s="346"/>
      <c r="H45" s="346"/>
      <c r="I45" s="346"/>
      <c r="J45" s="346"/>
      <c r="K45" s="348"/>
      <c r="L45" s="183"/>
    </row>
    <row r="46" spans="1:13" ht="15" customHeight="1">
      <c r="A46" s="346"/>
      <c r="B46" s="346"/>
      <c r="C46" s="347"/>
      <c r="D46" s="448" t="s">
        <v>263</v>
      </c>
      <c r="E46" s="448"/>
      <c r="F46" s="359"/>
      <c r="G46" s="350"/>
      <c r="H46" s="449" t="s">
        <v>461</v>
      </c>
      <c r="I46" s="449"/>
      <c r="J46" s="449"/>
      <c r="K46" s="351"/>
      <c r="L46" s="183"/>
    </row>
    <row r="47" spans="1:13" ht="15">
      <c r="A47" s="346"/>
      <c r="B47" s="346"/>
      <c r="C47" s="347"/>
      <c r="D47" s="346"/>
      <c r="E47" s="347"/>
      <c r="F47" s="347"/>
      <c r="G47" s="346"/>
      <c r="H47" s="450"/>
      <c r="I47" s="450"/>
      <c r="J47" s="450"/>
      <c r="K47" s="351"/>
      <c r="L47" s="183"/>
    </row>
    <row r="48" spans="1:13" ht="15">
      <c r="A48" s="346"/>
      <c r="B48" s="346"/>
      <c r="C48" s="347"/>
      <c r="D48" s="445" t="s">
        <v>139</v>
      </c>
      <c r="E48" s="445"/>
      <c r="F48" s="359"/>
      <c r="G48" s="350"/>
      <c r="H48" s="346"/>
      <c r="I48" s="346"/>
      <c r="J48" s="346"/>
      <c r="K48" s="346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297</v>
      </c>
      <c r="B1" s="113"/>
      <c r="C1" s="441" t="s">
        <v>109</v>
      </c>
      <c r="D1" s="441"/>
      <c r="E1" s="147"/>
    </row>
    <row r="2" spans="1:12">
      <c r="A2" s="75" t="s">
        <v>140</v>
      </c>
      <c r="B2" s="113"/>
      <c r="C2" s="439" t="s">
        <v>514</v>
      </c>
      <c r="D2" s="440"/>
      <c r="E2" s="147"/>
    </row>
    <row r="3" spans="1:12">
      <c r="A3" s="75"/>
      <c r="B3" s="113"/>
      <c r="C3" s="343"/>
      <c r="D3" s="343"/>
      <c r="E3" s="147"/>
    </row>
    <row r="4" spans="1:12" s="2" customFormat="1">
      <c r="A4" s="76" t="s">
        <v>269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პ/გ ქართული დასი</v>
      </c>
      <c r="B5" s="110"/>
      <c r="C5" s="60"/>
      <c r="D5" s="60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42"/>
      <c r="B7" s="342"/>
      <c r="C7" s="77"/>
      <c r="D7" s="77"/>
      <c r="E7" s="148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81">
        <f>SUM(C10,C14,C54,C57,C58,C59,C76)</f>
        <v>0</v>
      </c>
      <c r="D9" s="81">
        <f>SUM(D10,D14,D54,D57,D58,D59,D65,D72,D73)</f>
        <v>0</v>
      </c>
      <c r="E9" s="149"/>
    </row>
    <row r="10" spans="1:12" s="9" customFormat="1" ht="18">
      <c r="A10" s="14">
        <v>1.1000000000000001</v>
      </c>
      <c r="B10" s="14" t="s">
        <v>58</v>
      </c>
      <c r="C10" s="83">
        <f>SUM(C11:C13)</f>
        <v>0</v>
      </c>
      <c r="D10" s="83">
        <f>SUM(D11:D13)</f>
        <v>0</v>
      </c>
      <c r="E10" s="149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80" t="s">
        <v>482</v>
      </c>
      <c r="B13" s="381" t="s">
        <v>484</v>
      </c>
      <c r="C13" s="381"/>
      <c r="D13" s="381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0</v>
      </c>
      <c r="D14" s="83">
        <f>SUM(D15,D18,D30:D33,D36,D37,D44,D45,D46,D47,D48,D52,D53)</f>
        <v>0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98</v>
      </c>
      <c r="B16" s="17" t="s">
        <v>61</v>
      </c>
      <c r="C16" s="36"/>
      <c r="D16" s="37"/>
      <c r="E16" s="147"/>
    </row>
    <row r="17" spans="1:5" ht="17.25" customHeight="1">
      <c r="A17" s="17" t="s">
        <v>99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7"/>
    </row>
    <row r="19" spans="1:5" ht="30">
      <c r="A19" s="17" t="s">
        <v>12</v>
      </c>
      <c r="B19" s="17" t="s">
        <v>245</v>
      </c>
      <c r="C19" s="38"/>
      <c r="D19" s="39"/>
      <c r="E19" s="147"/>
    </row>
    <row r="20" spans="1:5">
      <c r="A20" s="17" t="s">
        <v>13</v>
      </c>
      <c r="B20" s="17" t="s">
        <v>14</v>
      </c>
      <c r="C20" s="38"/>
      <c r="D20" s="40"/>
      <c r="E20" s="147"/>
    </row>
    <row r="21" spans="1:5" ht="30">
      <c r="A21" s="17" t="s">
        <v>276</v>
      </c>
      <c r="B21" s="17" t="s">
        <v>22</v>
      </c>
      <c r="C21" s="38"/>
      <c r="D21" s="41"/>
      <c r="E21" s="147"/>
    </row>
    <row r="22" spans="1:5">
      <c r="A22" s="17" t="s">
        <v>277</v>
      </c>
      <c r="B22" s="17" t="s">
        <v>15</v>
      </c>
      <c r="C22" s="38"/>
      <c r="D22" s="41"/>
      <c r="E22" s="147"/>
    </row>
    <row r="23" spans="1:5">
      <c r="A23" s="17" t="s">
        <v>278</v>
      </c>
      <c r="B23" s="17" t="s">
        <v>16</v>
      </c>
      <c r="C23" s="38"/>
      <c r="D23" s="41"/>
      <c r="E23" s="147"/>
    </row>
    <row r="24" spans="1:5">
      <c r="A24" s="17" t="s">
        <v>279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>
      <c r="A25" s="18" t="s">
        <v>280</v>
      </c>
      <c r="B25" s="18" t="s">
        <v>18</v>
      </c>
      <c r="C25" s="38"/>
      <c r="D25" s="41"/>
      <c r="E25" s="147"/>
    </row>
    <row r="26" spans="1:5" ht="16.5" customHeight="1">
      <c r="A26" s="18" t="s">
        <v>281</v>
      </c>
      <c r="B26" s="18" t="s">
        <v>19</v>
      </c>
      <c r="C26" s="38"/>
      <c r="D26" s="41"/>
      <c r="E26" s="147"/>
    </row>
    <row r="27" spans="1:5" ht="16.5" customHeight="1">
      <c r="A27" s="18" t="s">
        <v>282</v>
      </c>
      <c r="B27" s="18" t="s">
        <v>20</v>
      </c>
      <c r="C27" s="38"/>
      <c r="D27" s="41"/>
      <c r="E27" s="147"/>
    </row>
    <row r="28" spans="1:5" ht="16.5" customHeight="1">
      <c r="A28" s="18" t="s">
        <v>283</v>
      </c>
      <c r="B28" s="18" t="s">
        <v>23</v>
      </c>
      <c r="C28" s="38"/>
      <c r="D28" s="42"/>
      <c r="E28" s="147"/>
    </row>
    <row r="29" spans="1:5">
      <c r="A29" s="17" t="s">
        <v>284</v>
      </c>
      <c r="B29" s="17" t="s">
        <v>21</v>
      </c>
      <c r="C29" s="38"/>
      <c r="D29" s="42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285</v>
      </c>
      <c r="B34" s="17" t="s">
        <v>56</v>
      </c>
      <c r="C34" s="34"/>
      <c r="D34" s="35"/>
      <c r="E34" s="147"/>
    </row>
    <row r="35" spans="1:5">
      <c r="A35" s="17" t="s">
        <v>286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34"/>
      <c r="D36" s="35"/>
      <c r="E36" s="147"/>
    </row>
    <row r="37" spans="1:5">
      <c r="A37" s="16" t="s">
        <v>39</v>
      </c>
      <c r="B37" s="16" t="s">
        <v>344</v>
      </c>
      <c r="C37" s="82">
        <f>SUM(C38:C43)</f>
        <v>0</v>
      </c>
      <c r="D37" s="82">
        <f>SUM(D38:D43)</f>
        <v>0</v>
      </c>
      <c r="E37" s="147"/>
    </row>
    <row r="38" spans="1:5">
      <c r="A38" s="17" t="s">
        <v>341</v>
      </c>
      <c r="B38" s="17" t="s">
        <v>345</v>
      </c>
      <c r="C38" s="34"/>
      <c r="D38" s="34"/>
      <c r="E38" s="147"/>
    </row>
    <row r="39" spans="1:5">
      <c r="A39" s="17" t="s">
        <v>342</v>
      </c>
      <c r="B39" s="17" t="s">
        <v>346</v>
      </c>
      <c r="C39" s="34"/>
      <c r="D39" s="34"/>
      <c r="E39" s="147"/>
    </row>
    <row r="40" spans="1:5">
      <c r="A40" s="17" t="s">
        <v>343</v>
      </c>
      <c r="B40" s="17" t="s">
        <v>349</v>
      </c>
      <c r="C40" s="34"/>
      <c r="D40" s="35"/>
      <c r="E40" s="147"/>
    </row>
    <row r="41" spans="1:5">
      <c r="A41" s="17" t="s">
        <v>348</v>
      </c>
      <c r="B41" s="17" t="s">
        <v>350</v>
      </c>
      <c r="C41" s="34"/>
      <c r="D41" s="35"/>
      <c r="E41" s="147"/>
    </row>
    <row r="42" spans="1:5">
      <c r="A42" s="17" t="s">
        <v>351</v>
      </c>
      <c r="B42" s="17" t="s">
        <v>462</v>
      </c>
      <c r="C42" s="34"/>
      <c r="D42" s="35"/>
      <c r="E42" s="147"/>
    </row>
    <row r="43" spans="1:5">
      <c r="A43" s="17" t="s">
        <v>463</v>
      </c>
      <c r="B43" s="17" t="s">
        <v>347</v>
      </c>
      <c r="C43" s="34"/>
      <c r="D43" s="35"/>
      <c r="E43" s="147"/>
    </row>
    <row r="44" spans="1:5" ht="30">
      <c r="A44" s="16" t="s">
        <v>40</v>
      </c>
      <c r="B44" s="16" t="s">
        <v>28</v>
      </c>
      <c r="C44" s="34"/>
      <c r="D44" s="35"/>
      <c r="E44" s="147"/>
    </row>
    <row r="45" spans="1:5">
      <c r="A45" s="16" t="s">
        <v>41</v>
      </c>
      <c r="B45" s="16" t="s">
        <v>24</v>
      </c>
      <c r="C45" s="34"/>
      <c r="D45" s="35"/>
      <c r="E45" s="147"/>
    </row>
    <row r="46" spans="1:5">
      <c r="A46" s="16" t="s">
        <v>42</v>
      </c>
      <c r="B46" s="16" t="s">
        <v>25</v>
      </c>
      <c r="C46" s="34"/>
      <c r="D46" s="35"/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291</v>
      </c>
      <c r="C48" s="82">
        <f>SUM(C49:C51)</f>
        <v>0</v>
      </c>
      <c r="D48" s="82">
        <f>SUM(D49:D51)</f>
        <v>0</v>
      </c>
      <c r="E48" s="147"/>
    </row>
    <row r="49" spans="1:5">
      <c r="A49" s="96" t="s">
        <v>357</v>
      </c>
      <c r="B49" s="96" t="s">
        <v>360</v>
      </c>
      <c r="C49" s="34"/>
      <c r="D49" s="35"/>
      <c r="E49" s="147"/>
    </row>
    <row r="50" spans="1:5">
      <c r="A50" s="96" t="s">
        <v>358</v>
      </c>
      <c r="B50" s="96" t="s">
        <v>359</v>
      </c>
      <c r="C50" s="34"/>
      <c r="D50" s="35"/>
      <c r="E50" s="147"/>
    </row>
    <row r="51" spans="1:5">
      <c r="A51" s="96" t="s">
        <v>361</v>
      </c>
      <c r="B51" s="96" t="s">
        <v>362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/>
      <c r="D53" s="35"/>
      <c r="E53" s="147"/>
    </row>
    <row r="54" spans="1:5" ht="30">
      <c r="A54" s="14">
        <v>1.3</v>
      </c>
      <c r="B54" s="86" t="s">
        <v>392</v>
      </c>
      <c r="C54" s="83">
        <f>SUM(C55:C56)</f>
        <v>0</v>
      </c>
      <c r="D54" s="83">
        <f>SUM(D55:D56)</f>
        <v>0</v>
      </c>
      <c r="E54" s="147"/>
    </row>
    <row r="55" spans="1:5" ht="30">
      <c r="A55" s="16" t="s">
        <v>50</v>
      </c>
      <c r="B55" s="16" t="s">
        <v>48</v>
      </c>
      <c r="C55" s="34"/>
      <c r="D55" s="35"/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394</v>
      </c>
      <c r="C57" s="34"/>
      <c r="D57" s="35"/>
      <c r="E57" s="147"/>
    </row>
    <row r="58" spans="1:5">
      <c r="A58" s="14">
        <v>1.5</v>
      </c>
      <c r="B58" s="14" t="s">
        <v>7</v>
      </c>
      <c r="C58" s="38"/>
      <c r="D58" s="41"/>
      <c r="E58" s="147"/>
    </row>
    <row r="59" spans="1:5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7"/>
    </row>
    <row r="60" spans="1:5">
      <c r="A60" s="16" t="s">
        <v>292</v>
      </c>
      <c r="B60" s="47" t="s">
        <v>52</v>
      </c>
      <c r="C60" s="38"/>
      <c r="D60" s="41"/>
      <c r="E60" s="147"/>
    </row>
    <row r="61" spans="1:5" ht="30">
      <c r="A61" s="16" t="s">
        <v>293</v>
      </c>
      <c r="B61" s="47" t="s">
        <v>54</v>
      </c>
      <c r="C61" s="38"/>
      <c r="D61" s="41"/>
      <c r="E61" s="147"/>
    </row>
    <row r="62" spans="1:5">
      <c r="A62" s="16" t="s">
        <v>294</v>
      </c>
      <c r="B62" s="47" t="s">
        <v>53</v>
      </c>
      <c r="C62" s="41"/>
      <c r="D62" s="41"/>
      <c r="E62" s="147"/>
    </row>
    <row r="63" spans="1:5">
      <c r="A63" s="16" t="s">
        <v>295</v>
      </c>
      <c r="B63" s="47" t="s">
        <v>27</v>
      </c>
      <c r="C63" s="38"/>
      <c r="D63" s="41"/>
      <c r="E63" s="147"/>
    </row>
    <row r="64" spans="1:5">
      <c r="A64" s="16" t="s">
        <v>323</v>
      </c>
      <c r="B64" s="201" t="s">
        <v>324</v>
      </c>
      <c r="C64" s="38"/>
      <c r="D64" s="202"/>
      <c r="E64" s="147"/>
    </row>
    <row r="65" spans="1:5">
      <c r="A65" s="13">
        <v>2</v>
      </c>
      <c r="B65" s="48" t="s">
        <v>106</v>
      </c>
      <c r="C65" s="255"/>
      <c r="D65" s="117">
        <f>SUM(D66:D71)</f>
        <v>0</v>
      </c>
      <c r="E65" s="147"/>
    </row>
    <row r="66" spans="1:5">
      <c r="A66" s="15">
        <v>2.1</v>
      </c>
      <c r="B66" s="49" t="s">
        <v>100</v>
      </c>
      <c r="C66" s="255"/>
      <c r="D66" s="43"/>
      <c r="E66" s="147"/>
    </row>
    <row r="67" spans="1:5">
      <c r="A67" s="15">
        <v>2.2000000000000002</v>
      </c>
      <c r="B67" s="49" t="s">
        <v>104</v>
      </c>
      <c r="C67" s="257"/>
      <c r="D67" s="44"/>
      <c r="E67" s="147"/>
    </row>
    <row r="68" spans="1:5">
      <c r="A68" s="15">
        <v>2.2999999999999998</v>
      </c>
      <c r="B68" s="49" t="s">
        <v>103</v>
      </c>
      <c r="C68" s="257"/>
      <c r="D68" s="44"/>
      <c r="E68" s="147"/>
    </row>
    <row r="69" spans="1:5">
      <c r="A69" s="15">
        <v>2.4</v>
      </c>
      <c r="B69" s="49" t="s">
        <v>105</v>
      </c>
      <c r="C69" s="257"/>
      <c r="D69" s="44"/>
      <c r="E69" s="147"/>
    </row>
    <row r="70" spans="1:5">
      <c r="A70" s="15">
        <v>2.5</v>
      </c>
      <c r="B70" s="49" t="s">
        <v>101</v>
      </c>
      <c r="C70" s="257"/>
      <c r="D70" s="44"/>
      <c r="E70" s="147"/>
    </row>
    <row r="71" spans="1:5">
      <c r="A71" s="15">
        <v>2.6</v>
      </c>
      <c r="B71" s="49" t="s">
        <v>102</v>
      </c>
      <c r="C71" s="257"/>
      <c r="D71" s="44"/>
      <c r="E71" s="147"/>
    </row>
    <row r="72" spans="1:5" s="2" customFormat="1">
      <c r="A72" s="13">
        <v>3</v>
      </c>
      <c r="B72" s="253" t="s">
        <v>417</v>
      </c>
      <c r="C72" s="256"/>
      <c r="D72" s="254"/>
      <c r="E72" s="104"/>
    </row>
    <row r="73" spans="1:5" s="2" customFormat="1">
      <c r="A73" s="13">
        <v>4</v>
      </c>
      <c r="B73" s="13" t="s">
        <v>247</v>
      </c>
      <c r="C73" s="256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248</v>
      </c>
      <c r="C74" s="8"/>
      <c r="D74" s="8"/>
      <c r="E74" s="104"/>
    </row>
    <row r="75" spans="1:5" s="2" customFormat="1">
      <c r="A75" s="15">
        <v>4.2</v>
      </c>
      <c r="B75" s="15" t="s">
        <v>249</v>
      </c>
      <c r="C75" s="8"/>
      <c r="D75" s="8"/>
      <c r="E75" s="104"/>
    </row>
    <row r="76" spans="1:5" s="2" customFormat="1">
      <c r="A76" s="13">
        <v>5</v>
      </c>
      <c r="B76" s="251" t="s">
        <v>274</v>
      </c>
      <c r="C76" s="8"/>
      <c r="D76" s="84"/>
      <c r="E76" s="104"/>
    </row>
    <row r="77" spans="1:5" s="2" customFormat="1">
      <c r="A77" s="352"/>
      <c r="B77" s="352"/>
      <c r="C77" s="12"/>
      <c r="D77" s="12"/>
      <c r="E77" s="104"/>
    </row>
    <row r="78" spans="1:5" s="2" customFormat="1">
      <c r="A78" s="444" t="s">
        <v>464</v>
      </c>
      <c r="B78" s="444"/>
      <c r="C78" s="444"/>
      <c r="D78" s="444"/>
      <c r="E78" s="104"/>
    </row>
    <row r="79" spans="1:5" s="2" customFormat="1">
      <c r="A79" s="352"/>
      <c r="B79" s="352"/>
      <c r="C79" s="12"/>
      <c r="D79" s="12"/>
      <c r="E79" s="104"/>
    </row>
    <row r="80" spans="1:5" s="23" customFormat="1" ht="12.75"/>
    <row r="81" spans="1:9" s="2" customFormat="1">
      <c r="A81" s="6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452" t="s">
        <v>466</v>
      </c>
      <c r="C85" s="452"/>
      <c r="D85" s="452"/>
      <c r="E85"/>
      <c r="F85"/>
      <c r="G85"/>
      <c r="H85"/>
      <c r="I85"/>
    </row>
    <row r="86" spans="1:9" customFormat="1" ht="12.75">
      <c r="B86" s="65" t="s">
        <v>467</v>
      </c>
    </row>
    <row r="87" spans="1:9" s="2" customFormat="1">
      <c r="A87" s="11"/>
      <c r="B87" s="452" t="s">
        <v>468</v>
      </c>
      <c r="C87" s="452"/>
      <c r="D87" s="452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320</v>
      </c>
      <c r="B1" s="76"/>
      <c r="C1" s="441" t="s">
        <v>109</v>
      </c>
      <c r="D1" s="441"/>
      <c r="E1" s="90"/>
    </row>
    <row r="2" spans="1:5" s="6" customFormat="1">
      <c r="A2" s="73" t="s">
        <v>314</v>
      </c>
      <c r="B2" s="76"/>
      <c r="C2" s="439" t="s">
        <v>514</v>
      </c>
      <c r="D2" s="43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პ/გ ქართული დასი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315</v>
      </c>
      <c r="B10" s="97"/>
      <c r="C10" s="4"/>
      <c r="D10" s="4"/>
      <c r="E10" s="92"/>
    </row>
    <row r="11" spans="1:5" s="10" customFormat="1">
      <c r="A11" s="97" t="s">
        <v>316</v>
      </c>
      <c r="B11" s="97"/>
      <c r="C11" s="4"/>
      <c r="D11" s="4"/>
      <c r="E11" s="93"/>
    </row>
    <row r="12" spans="1:5" s="10" customFormat="1">
      <c r="A12" s="86" t="s">
        <v>273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5" s="10" customFormat="1" ht="17.25" customHeight="1">
      <c r="A17" s="97" t="s">
        <v>317</v>
      </c>
      <c r="B17" s="86"/>
      <c r="C17" s="4"/>
      <c r="D17" s="4"/>
      <c r="E17" s="93"/>
    </row>
    <row r="18" spans="1:5" s="10" customFormat="1" ht="18" customHeight="1">
      <c r="A18" s="97" t="s">
        <v>318</v>
      </c>
      <c r="B18" s="86"/>
      <c r="C18" s="4"/>
      <c r="D18" s="4"/>
      <c r="E18" s="93"/>
    </row>
    <row r="19" spans="1:5" s="10" customFormat="1">
      <c r="A19" s="86" t="s">
        <v>273</v>
      </c>
      <c r="B19" s="86"/>
      <c r="C19" s="4"/>
      <c r="D19" s="4"/>
      <c r="E19" s="93"/>
    </row>
    <row r="20" spans="1:5" s="10" customFormat="1">
      <c r="A20" s="86" t="s">
        <v>273</v>
      </c>
      <c r="B20" s="86"/>
      <c r="C20" s="4"/>
      <c r="D20" s="4"/>
      <c r="E20" s="93"/>
    </row>
    <row r="21" spans="1:5" s="10" customFormat="1">
      <c r="A21" s="86" t="s">
        <v>273</v>
      </c>
      <c r="B21" s="86"/>
      <c r="C21" s="4"/>
      <c r="D21" s="4"/>
      <c r="E21" s="93"/>
    </row>
    <row r="22" spans="1:5" s="10" customFormat="1">
      <c r="A22" s="86" t="s">
        <v>273</v>
      </c>
      <c r="B22" s="86"/>
      <c r="C22" s="4"/>
      <c r="D22" s="4"/>
      <c r="E22" s="93"/>
    </row>
    <row r="23" spans="1:5" s="10" customFormat="1">
      <c r="A23" s="86" t="s">
        <v>273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321</v>
      </c>
      <c r="C25" s="85">
        <f>SUM(C10:C24)</f>
        <v>0</v>
      </c>
      <c r="D25" s="85">
        <f>SUM(D10:D24)</f>
        <v>0</v>
      </c>
      <c r="E25" s="95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0" t="s">
        <v>397</v>
      </c>
    </row>
    <row r="30" spans="1:5">
      <c r="A30" s="200"/>
    </row>
    <row r="31" spans="1:5">
      <c r="A31" s="200" t="s">
        <v>338</v>
      </c>
    </row>
    <row r="32" spans="1:5" s="23" customFormat="1" ht="12.75"/>
    <row r="33" spans="1:9">
      <c r="A33" s="6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5"/>
      <c r="B38" s="65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4" zoomScaleSheetLayoutView="80" workbookViewId="0">
      <selection activeCell="A5" sqref="A5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3" t="s">
        <v>439</v>
      </c>
      <c r="B1" s="73"/>
      <c r="C1" s="76"/>
      <c r="D1" s="76"/>
      <c r="E1" s="76"/>
      <c r="F1" s="76"/>
      <c r="G1" s="262"/>
      <c r="H1" s="262"/>
      <c r="I1" s="441" t="s">
        <v>109</v>
      </c>
      <c r="J1" s="441"/>
    </row>
    <row r="2" spans="1:10" ht="15">
      <c r="A2" s="75" t="s">
        <v>140</v>
      </c>
      <c r="B2" s="73"/>
      <c r="C2" s="76"/>
      <c r="D2" s="76"/>
      <c r="E2" s="76"/>
      <c r="F2" s="76"/>
      <c r="G2" s="262"/>
      <c r="H2" s="262"/>
      <c r="I2" s="439" t="str">
        <f>'ფორმა N1'!L2</f>
        <v>01/01/2019-31/12/2019</v>
      </c>
      <c r="J2" s="439"/>
    </row>
    <row r="3" spans="1:10" ht="15">
      <c r="A3" s="75"/>
      <c r="B3" s="75"/>
      <c r="C3" s="73"/>
      <c r="D3" s="73"/>
      <c r="E3" s="73"/>
      <c r="F3" s="73"/>
      <c r="G3" s="262"/>
      <c r="H3" s="262"/>
      <c r="I3" s="262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61"/>
      <c r="B7" s="261"/>
      <c r="C7" s="261"/>
      <c r="D7" s="261"/>
      <c r="E7" s="261"/>
      <c r="F7" s="261"/>
      <c r="G7" s="77"/>
      <c r="H7" s="77"/>
      <c r="I7" s="77"/>
    </row>
    <row r="8" spans="1:10" ht="45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331</v>
      </c>
      <c r="F8" s="89" t="s">
        <v>335</v>
      </c>
      <c r="G8" s="78" t="s">
        <v>10</v>
      </c>
      <c r="H8" s="78" t="s">
        <v>9</v>
      </c>
      <c r="I8" s="78" t="s">
        <v>376</v>
      </c>
      <c r="J8" s="215" t="s">
        <v>334</v>
      </c>
    </row>
    <row r="9" spans="1:10" ht="15">
      <c r="A9" s="97">
        <v>1</v>
      </c>
      <c r="B9" s="97"/>
      <c r="C9" s="97"/>
      <c r="D9" s="97"/>
      <c r="E9" s="97"/>
      <c r="F9" s="97"/>
      <c r="G9" s="4"/>
      <c r="H9" s="4"/>
      <c r="I9" s="4"/>
      <c r="J9" s="215" t="s">
        <v>0</v>
      </c>
    </row>
    <row r="10" spans="1:10" ht="15">
      <c r="A10" s="97">
        <v>2</v>
      </c>
      <c r="B10" s="97"/>
      <c r="C10" s="97"/>
      <c r="D10" s="97"/>
      <c r="E10" s="97"/>
      <c r="F10" s="97"/>
      <c r="G10" s="4"/>
      <c r="H10" s="4"/>
      <c r="I10" s="4"/>
    </row>
    <row r="11" spans="1:10" ht="15">
      <c r="A11" s="97">
        <v>3</v>
      </c>
      <c r="B11" s="86"/>
      <c r="C11" s="86"/>
      <c r="D11" s="86"/>
      <c r="E11" s="86"/>
      <c r="F11" s="97"/>
      <c r="G11" s="4"/>
      <c r="H11" s="4"/>
      <c r="I11" s="4"/>
    </row>
    <row r="12" spans="1:10" ht="15">
      <c r="A12" s="97">
        <v>4</v>
      </c>
      <c r="B12" s="86"/>
      <c r="C12" s="86"/>
      <c r="D12" s="86"/>
      <c r="E12" s="86"/>
      <c r="F12" s="97"/>
      <c r="G12" s="4"/>
      <c r="H12" s="4"/>
      <c r="I12" s="4"/>
    </row>
    <row r="13" spans="1:10" ht="15">
      <c r="A13" s="97">
        <v>5</v>
      </c>
      <c r="B13" s="86"/>
      <c r="C13" s="86"/>
      <c r="D13" s="86"/>
      <c r="E13" s="86"/>
      <c r="F13" s="97"/>
      <c r="G13" s="4"/>
      <c r="H13" s="4"/>
      <c r="I13" s="4"/>
    </row>
    <row r="14" spans="1:10" ht="15">
      <c r="A14" s="97">
        <v>6</v>
      </c>
      <c r="B14" s="86"/>
      <c r="C14" s="86"/>
      <c r="D14" s="86"/>
      <c r="E14" s="86"/>
      <c r="F14" s="97"/>
      <c r="G14" s="4"/>
      <c r="H14" s="4"/>
      <c r="I14" s="4"/>
    </row>
    <row r="15" spans="1:10" ht="15">
      <c r="A15" s="97">
        <v>7</v>
      </c>
      <c r="B15" s="86"/>
      <c r="C15" s="86"/>
      <c r="D15" s="86"/>
      <c r="E15" s="86"/>
      <c r="F15" s="97"/>
      <c r="G15" s="4"/>
      <c r="H15" s="4"/>
      <c r="I15" s="4"/>
    </row>
    <row r="16" spans="1:10" ht="15">
      <c r="A16" s="97">
        <v>8</v>
      </c>
      <c r="B16" s="86"/>
      <c r="C16" s="86"/>
      <c r="D16" s="86"/>
      <c r="E16" s="86"/>
      <c r="F16" s="97"/>
      <c r="G16" s="4"/>
      <c r="H16" s="4"/>
      <c r="I16" s="4"/>
    </row>
    <row r="17" spans="1:9" ht="15">
      <c r="A17" s="97">
        <v>9</v>
      </c>
      <c r="B17" s="86"/>
      <c r="C17" s="86"/>
      <c r="D17" s="86"/>
      <c r="E17" s="86"/>
      <c r="F17" s="97"/>
      <c r="G17" s="4"/>
      <c r="H17" s="4"/>
      <c r="I17" s="4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271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422</v>
      </c>
      <c r="G25" s="85">
        <f>SUM(G9:G24)</f>
        <v>0</v>
      </c>
      <c r="H25" s="85">
        <f>SUM(H9:H24)</f>
        <v>0</v>
      </c>
      <c r="I25" s="85">
        <f>SUM(I9:I24)</f>
        <v>0</v>
      </c>
    </row>
    <row r="26" spans="1:9" ht="15">
      <c r="A26" s="213"/>
      <c r="B26" s="213"/>
      <c r="C26" s="213"/>
      <c r="D26" s="213"/>
      <c r="E26" s="213"/>
      <c r="F26" s="213"/>
      <c r="G26" s="213"/>
      <c r="H26" s="183"/>
      <c r="I26" s="183"/>
    </row>
    <row r="27" spans="1:9" ht="15">
      <c r="A27" s="214" t="s">
        <v>440</v>
      </c>
      <c r="B27" s="214"/>
      <c r="C27" s="213"/>
      <c r="D27" s="213"/>
      <c r="E27" s="213"/>
      <c r="F27" s="213"/>
      <c r="G27" s="213"/>
      <c r="H27" s="183"/>
      <c r="I27" s="183"/>
    </row>
    <row r="28" spans="1:9" ht="15">
      <c r="A28" s="214"/>
      <c r="B28" s="214"/>
      <c r="C28" s="213"/>
      <c r="D28" s="213"/>
      <c r="E28" s="213"/>
      <c r="F28" s="213"/>
      <c r="G28" s="213"/>
      <c r="H28" s="183"/>
      <c r="I28" s="183"/>
    </row>
    <row r="29" spans="1:9" ht="15">
      <c r="A29" s="214"/>
      <c r="B29" s="214"/>
      <c r="C29" s="183"/>
      <c r="D29" s="183"/>
      <c r="E29" s="183"/>
      <c r="F29" s="183"/>
      <c r="G29" s="183"/>
      <c r="H29" s="183"/>
      <c r="I29" s="183"/>
    </row>
    <row r="30" spans="1:9" ht="15">
      <c r="A30" s="214"/>
      <c r="B30" s="214"/>
      <c r="C30" s="183"/>
      <c r="D30" s="183"/>
      <c r="E30" s="183"/>
      <c r="F30" s="183"/>
      <c r="G30" s="183"/>
      <c r="H30" s="183"/>
      <c r="I30" s="183"/>
    </row>
    <row r="31" spans="1:9">
      <c r="A31" s="210"/>
      <c r="B31" s="210"/>
      <c r="C31" s="210"/>
      <c r="D31" s="210"/>
      <c r="E31" s="210"/>
      <c r="F31" s="210"/>
      <c r="G31" s="210"/>
      <c r="H31" s="210"/>
      <c r="I31" s="210"/>
    </row>
    <row r="32" spans="1:9" ht="15">
      <c r="A32" s="189" t="s">
        <v>107</v>
      </c>
      <c r="B32" s="189"/>
      <c r="C32" s="183"/>
      <c r="D32" s="183"/>
      <c r="E32" s="183"/>
      <c r="F32" s="183"/>
      <c r="G32" s="183"/>
      <c r="H32" s="183"/>
      <c r="I32" s="183"/>
    </row>
    <row r="33" spans="1:9" ht="15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>
      <c r="A34" s="183"/>
      <c r="B34" s="183"/>
      <c r="C34" s="183"/>
      <c r="D34" s="183"/>
      <c r="E34" s="187"/>
      <c r="F34" s="187"/>
      <c r="G34" s="187"/>
      <c r="H34" s="183"/>
      <c r="I34" s="183"/>
    </row>
    <row r="35" spans="1:9" ht="15">
      <c r="A35" s="189"/>
      <c r="B35" s="189"/>
      <c r="C35" s="189" t="s">
        <v>375</v>
      </c>
      <c r="D35" s="189"/>
      <c r="E35" s="189"/>
      <c r="F35" s="189"/>
      <c r="G35" s="189"/>
      <c r="H35" s="183"/>
      <c r="I35" s="183"/>
    </row>
    <row r="36" spans="1:9" ht="15">
      <c r="A36" s="183"/>
      <c r="B36" s="183"/>
      <c r="C36" s="183" t="s">
        <v>374</v>
      </c>
      <c r="D36" s="183"/>
      <c r="E36" s="183"/>
      <c r="F36" s="183"/>
      <c r="G36" s="183"/>
      <c r="H36" s="183"/>
      <c r="I36" s="183"/>
    </row>
    <row r="37" spans="1:9">
      <c r="A37" s="191"/>
      <c r="B37" s="191"/>
      <c r="C37" s="191" t="s">
        <v>139</v>
      </c>
      <c r="D37" s="191"/>
      <c r="E37" s="191"/>
      <c r="F37" s="191"/>
      <c r="G37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441</v>
      </c>
      <c r="B1" s="76"/>
      <c r="C1" s="76"/>
      <c r="D1" s="76"/>
      <c r="E1" s="76"/>
      <c r="F1" s="76"/>
      <c r="G1" s="441" t="s">
        <v>109</v>
      </c>
      <c r="H1" s="441"/>
      <c r="I1" s="357"/>
    </row>
    <row r="2" spans="1:9" ht="15">
      <c r="A2" s="75" t="s">
        <v>140</v>
      </c>
      <c r="B2" s="76"/>
      <c r="C2" s="76"/>
      <c r="D2" s="76"/>
      <c r="E2" s="76"/>
      <c r="F2" s="76"/>
      <c r="G2" s="439" t="s">
        <v>514</v>
      </c>
      <c r="H2" s="439"/>
      <c r="I2" s="75"/>
    </row>
    <row r="3" spans="1:9" ht="15">
      <c r="A3" s="75"/>
      <c r="B3" s="75"/>
      <c r="C3" s="75"/>
      <c r="D3" s="75"/>
      <c r="E3" s="75"/>
      <c r="F3" s="75"/>
      <c r="G3" s="262"/>
      <c r="H3" s="262"/>
      <c r="I3" s="357"/>
    </row>
    <row r="4" spans="1:9" ht="15">
      <c r="A4" s="76" t="s">
        <v>269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61"/>
      <c r="B7" s="261"/>
      <c r="C7" s="261"/>
      <c r="D7" s="261"/>
      <c r="E7" s="261"/>
      <c r="F7" s="261"/>
      <c r="G7" s="77"/>
      <c r="H7" s="77"/>
      <c r="I7" s="357"/>
    </row>
    <row r="8" spans="1:9" ht="45">
      <c r="A8" s="353" t="s">
        <v>64</v>
      </c>
      <c r="B8" s="78" t="s">
        <v>326</v>
      </c>
      <c r="C8" s="89" t="s">
        <v>327</v>
      </c>
      <c r="D8" s="89" t="s">
        <v>227</v>
      </c>
      <c r="E8" s="89" t="s">
        <v>330</v>
      </c>
      <c r="F8" s="89" t="s">
        <v>329</v>
      </c>
      <c r="G8" s="89" t="s">
        <v>371</v>
      </c>
      <c r="H8" s="78" t="s">
        <v>10</v>
      </c>
      <c r="I8" s="78" t="s">
        <v>9</v>
      </c>
    </row>
    <row r="9" spans="1:9" ht="15">
      <c r="A9" s="354"/>
      <c r="B9" s="355"/>
      <c r="C9" s="97"/>
      <c r="D9" s="97"/>
      <c r="E9" s="97"/>
      <c r="F9" s="97"/>
      <c r="G9" s="97"/>
      <c r="H9" s="4"/>
      <c r="I9" s="4"/>
    </row>
    <row r="10" spans="1:9" ht="15">
      <c r="A10" s="354"/>
      <c r="B10" s="355"/>
      <c r="C10" s="97"/>
      <c r="D10" s="97"/>
      <c r="E10" s="97"/>
      <c r="F10" s="97"/>
      <c r="G10" s="97"/>
      <c r="H10" s="4"/>
      <c r="I10" s="4"/>
    </row>
    <row r="11" spans="1:9" ht="15">
      <c r="A11" s="354"/>
      <c r="B11" s="355"/>
      <c r="C11" s="86"/>
      <c r="D11" s="86"/>
      <c r="E11" s="86"/>
      <c r="F11" s="86"/>
      <c r="G11" s="86"/>
      <c r="H11" s="4"/>
      <c r="I11" s="4"/>
    </row>
    <row r="12" spans="1:9" ht="15">
      <c r="A12" s="354"/>
      <c r="B12" s="355"/>
      <c r="C12" s="86"/>
      <c r="D12" s="86"/>
      <c r="E12" s="86"/>
      <c r="F12" s="86"/>
      <c r="G12" s="86"/>
      <c r="H12" s="4"/>
      <c r="I12" s="4"/>
    </row>
    <row r="13" spans="1:9" ht="15">
      <c r="A13" s="354"/>
      <c r="B13" s="355"/>
      <c r="C13" s="86"/>
      <c r="D13" s="86"/>
      <c r="E13" s="86"/>
      <c r="F13" s="86"/>
      <c r="G13" s="86"/>
      <c r="H13" s="4"/>
      <c r="I13" s="4"/>
    </row>
    <row r="14" spans="1:9" ht="15">
      <c r="A14" s="354"/>
      <c r="B14" s="355"/>
      <c r="C14" s="86"/>
      <c r="D14" s="86"/>
      <c r="E14" s="86"/>
      <c r="F14" s="86"/>
      <c r="G14" s="86"/>
      <c r="H14" s="4"/>
      <c r="I14" s="4"/>
    </row>
    <row r="15" spans="1:9" ht="15">
      <c r="A15" s="354"/>
      <c r="B15" s="355"/>
      <c r="C15" s="86"/>
      <c r="D15" s="86"/>
      <c r="E15" s="86"/>
      <c r="F15" s="86"/>
      <c r="G15" s="86"/>
      <c r="H15" s="4"/>
      <c r="I15" s="4"/>
    </row>
    <row r="16" spans="1:9" ht="15">
      <c r="A16" s="354"/>
      <c r="B16" s="355"/>
      <c r="C16" s="86"/>
      <c r="D16" s="86"/>
      <c r="E16" s="86"/>
      <c r="F16" s="86"/>
      <c r="G16" s="86"/>
      <c r="H16" s="4"/>
      <c r="I16" s="4"/>
    </row>
    <row r="17" spans="1:9" ht="15">
      <c r="A17" s="354"/>
      <c r="B17" s="355"/>
      <c r="C17" s="86"/>
      <c r="D17" s="86"/>
      <c r="E17" s="86"/>
      <c r="F17" s="86"/>
      <c r="G17" s="86"/>
      <c r="H17" s="4"/>
      <c r="I17" s="4"/>
    </row>
    <row r="18" spans="1:9" ht="15">
      <c r="A18" s="354"/>
      <c r="B18" s="355"/>
      <c r="C18" s="86"/>
      <c r="D18" s="86"/>
      <c r="E18" s="86"/>
      <c r="F18" s="86"/>
      <c r="G18" s="86"/>
      <c r="H18" s="4"/>
      <c r="I18" s="4"/>
    </row>
    <row r="19" spans="1:9" ht="15">
      <c r="A19" s="354"/>
      <c r="B19" s="355"/>
      <c r="C19" s="86"/>
      <c r="D19" s="86"/>
      <c r="E19" s="86"/>
      <c r="F19" s="86"/>
      <c r="G19" s="86"/>
      <c r="H19" s="4"/>
      <c r="I19" s="4"/>
    </row>
    <row r="20" spans="1:9" ht="15">
      <c r="A20" s="354"/>
      <c r="B20" s="355"/>
      <c r="C20" s="86"/>
      <c r="D20" s="86"/>
      <c r="E20" s="86"/>
      <c r="F20" s="86"/>
      <c r="G20" s="86"/>
      <c r="H20" s="4"/>
      <c r="I20" s="4"/>
    </row>
    <row r="21" spans="1:9" ht="15">
      <c r="A21" s="354"/>
      <c r="B21" s="355"/>
      <c r="C21" s="86"/>
      <c r="D21" s="86"/>
      <c r="E21" s="86"/>
      <c r="F21" s="86"/>
      <c r="G21" s="86"/>
      <c r="H21" s="4"/>
      <c r="I21" s="4"/>
    </row>
    <row r="22" spans="1:9" ht="15">
      <c r="A22" s="354"/>
      <c r="B22" s="355"/>
      <c r="C22" s="86"/>
      <c r="D22" s="86"/>
      <c r="E22" s="86"/>
      <c r="F22" s="86"/>
      <c r="G22" s="86"/>
      <c r="H22" s="4"/>
      <c r="I22" s="4"/>
    </row>
    <row r="23" spans="1:9" ht="15">
      <c r="A23" s="354"/>
      <c r="B23" s="355"/>
      <c r="C23" s="86"/>
      <c r="D23" s="86"/>
      <c r="E23" s="86"/>
      <c r="F23" s="86"/>
      <c r="G23" s="86"/>
      <c r="H23" s="4"/>
      <c r="I23" s="4"/>
    </row>
    <row r="24" spans="1:9" ht="15">
      <c r="A24" s="354"/>
      <c r="B24" s="355"/>
      <c r="C24" s="86"/>
      <c r="D24" s="86"/>
      <c r="E24" s="86"/>
      <c r="F24" s="86"/>
      <c r="G24" s="86"/>
      <c r="H24" s="4"/>
      <c r="I24" s="4"/>
    </row>
    <row r="25" spans="1:9" ht="15">
      <c r="A25" s="354"/>
      <c r="B25" s="355"/>
      <c r="C25" s="86"/>
      <c r="D25" s="86"/>
      <c r="E25" s="86"/>
      <c r="F25" s="86"/>
      <c r="G25" s="86"/>
      <c r="H25" s="4"/>
      <c r="I25" s="4"/>
    </row>
    <row r="26" spans="1:9" ht="15">
      <c r="A26" s="354"/>
      <c r="B26" s="355"/>
      <c r="C26" s="86"/>
      <c r="D26" s="86"/>
      <c r="E26" s="86"/>
      <c r="F26" s="86"/>
      <c r="G26" s="86"/>
      <c r="H26" s="4"/>
      <c r="I26" s="4"/>
    </row>
    <row r="27" spans="1:9" ht="15">
      <c r="A27" s="354"/>
      <c r="B27" s="355"/>
      <c r="C27" s="86"/>
      <c r="D27" s="86"/>
      <c r="E27" s="86"/>
      <c r="F27" s="86"/>
      <c r="G27" s="86"/>
      <c r="H27" s="4"/>
      <c r="I27" s="4"/>
    </row>
    <row r="28" spans="1:9" ht="15">
      <c r="A28" s="354"/>
      <c r="B28" s="355"/>
      <c r="C28" s="86"/>
      <c r="D28" s="86"/>
      <c r="E28" s="86"/>
      <c r="F28" s="86"/>
      <c r="G28" s="86"/>
      <c r="H28" s="4"/>
      <c r="I28" s="4"/>
    </row>
    <row r="29" spans="1:9" ht="15">
      <c r="A29" s="354"/>
      <c r="B29" s="355"/>
      <c r="C29" s="86"/>
      <c r="D29" s="86"/>
      <c r="E29" s="86"/>
      <c r="F29" s="86"/>
      <c r="G29" s="86"/>
      <c r="H29" s="4"/>
      <c r="I29" s="4"/>
    </row>
    <row r="30" spans="1:9" ht="15">
      <c r="A30" s="354"/>
      <c r="B30" s="355"/>
      <c r="C30" s="86"/>
      <c r="D30" s="86"/>
      <c r="E30" s="86"/>
      <c r="F30" s="86"/>
      <c r="G30" s="86"/>
      <c r="H30" s="4"/>
      <c r="I30" s="4"/>
    </row>
    <row r="31" spans="1:9" ht="15">
      <c r="A31" s="354"/>
      <c r="B31" s="355"/>
      <c r="C31" s="86"/>
      <c r="D31" s="86"/>
      <c r="E31" s="86"/>
      <c r="F31" s="86"/>
      <c r="G31" s="86"/>
      <c r="H31" s="4"/>
      <c r="I31" s="4"/>
    </row>
    <row r="32" spans="1:9" ht="15">
      <c r="A32" s="354"/>
      <c r="B32" s="355"/>
      <c r="C32" s="86"/>
      <c r="D32" s="86"/>
      <c r="E32" s="86"/>
      <c r="F32" s="86"/>
      <c r="G32" s="86"/>
      <c r="H32" s="4"/>
      <c r="I32" s="4"/>
    </row>
    <row r="33" spans="1:9" ht="15">
      <c r="A33" s="354"/>
      <c r="B33" s="355"/>
      <c r="C33" s="86"/>
      <c r="D33" s="86"/>
      <c r="E33" s="86"/>
      <c r="F33" s="86"/>
      <c r="G33" s="86"/>
      <c r="H33" s="4"/>
      <c r="I33" s="4"/>
    </row>
    <row r="34" spans="1:9" ht="15">
      <c r="A34" s="354"/>
      <c r="B34" s="356"/>
      <c r="C34" s="98"/>
      <c r="D34" s="98"/>
      <c r="E34" s="98"/>
      <c r="F34" s="98"/>
      <c r="G34" s="98" t="s">
        <v>325</v>
      </c>
      <c r="H34" s="85">
        <f>SUM(H9:H33)</f>
        <v>0</v>
      </c>
      <c r="I34" s="85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0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200"/>
      <c r="B37" s="45"/>
      <c r="C37" s="45"/>
      <c r="D37" s="45"/>
      <c r="E37" s="45"/>
      <c r="F37" s="45"/>
      <c r="G37" s="2"/>
      <c r="H37" s="2"/>
    </row>
    <row r="38" spans="1:9" ht="15">
      <c r="A38" s="200"/>
      <c r="B38" s="2"/>
      <c r="C38" s="2"/>
      <c r="D38" s="2"/>
      <c r="E38" s="2"/>
      <c r="F38" s="2"/>
      <c r="G38" s="2"/>
      <c r="H38" s="2"/>
    </row>
    <row r="39" spans="1:9" ht="15">
      <c r="A39" s="20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266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5"/>
      <c r="B46" s="65" t="s">
        <v>139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SheetLayoutView="80" workbookViewId="0">
      <selection activeCell="G2" sqref="G2:H2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3" t="s">
        <v>443</v>
      </c>
      <c r="B1" s="73"/>
      <c r="C1" s="76"/>
      <c r="D1" s="76"/>
      <c r="E1" s="76"/>
      <c r="F1" s="76"/>
      <c r="G1" s="441" t="s">
        <v>109</v>
      </c>
      <c r="H1" s="441"/>
    </row>
    <row r="2" spans="1:10" ht="15">
      <c r="A2" s="75" t="s">
        <v>140</v>
      </c>
      <c r="B2" s="73"/>
      <c r="C2" s="76"/>
      <c r="D2" s="76"/>
      <c r="E2" s="76"/>
      <c r="F2" s="76"/>
      <c r="G2" s="439" t="s">
        <v>514</v>
      </c>
      <c r="H2" s="439"/>
    </row>
    <row r="3" spans="1:10" ht="15">
      <c r="A3" s="75"/>
      <c r="B3" s="75"/>
      <c r="C3" s="75"/>
      <c r="D3" s="75"/>
      <c r="E3" s="75"/>
      <c r="F3" s="75"/>
      <c r="G3" s="262"/>
      <c r="H3" s="262"/>
    </row>
    <row r="4" spans="1:10" ht="15">
      <c r="A4" s="76" t="s">
        <v>269</v>
      </c>
      <c r="B4" s="76"/>
      <c r="C4" s="76"/>
      <c r="D4" s="76"/>
      <c r="E4" s="76"/>
      <c r="F4" s="76"/>
      <c r="G4" s="75"/>
      <c r="H4" s="75"/>
    </row>
    <row r="5" spans="1:10" ht="15">
      <c r="A5" s="425" t="str">
        <f>'ფორმა N1'!A5</f>
        <v>პ/გ ქართული დასი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61"/>
      <c r="B7" s="261"/>
      <c r="C7" s="261"/>
      <c r="D7" s="261"/>
      <c r="E7" s="261"/>
      <c r="F7" s="261"/>
      <c r="G7" s="77"/>
      <c r="H7" s="77"/>
    </row>
    <row r="8" spans="1:10" ht="30">
      <c r="A8" s="89" t="s">
        <v>64</v>
      </c>
      <c r="B8" s="89" t="s">
        <v>326</v>
      </c>
      <c r="C8" s="89" t="s">
        <v>327</v>
      </c>
      <c r="D8" s="89" t="s">
        <v>227</v>
      </c>
      <c r="E8" s="89" t="s">
        <v>335</v>
      </c>
      <c r="F8" s="89" t="s">
        <v>328</v>
      </c>
      <c r="G8" s="78" t="s">
        <v>10</v>
      </c>
      <c r="H8" s="78" t="s">
        <v>9</v>
      </c>
      <c r="J8" s="215" t="s">
        <v>334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5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333</v>
      </c>
      <c r="G34" s="85">
        <f>SUM(G9:G33)</f>
        <v>0</v>
      </c>
      <c r="H34" s="85">
        <f>SUM(H9:H33)</f>
        <v>0</v>
      </c>
    </row>
    <row r="35" spans="1:9" ht="15">
      <c r="A35" s="213"/>
      <c r="B35" s="213"/>
      <c r="C35" s="213"/>
      <c r="D35" s="213"/>
      <c r="E35" s="213"/>
      <c r="F35" s="213"/>
      <c r="G35" s="213"/>
      <c r="H35" s="183"/>
      <c r="I35" s="183"/>
    </row>
    <row r="36" spans="1:9" ht="15">
      <c r="A36" s="214" t="s">
        <v>444</v>
      </c>
      <c r="B36" s="214"/>
      <c r="C36" s="213"/>
      <c r="D36" s="213"/>
      <c r="E36" s="213"/>
      <c r="F36" s="213"/>
      <c r="G36" s="213"/>
      <c r="H36" s="183"/>
      <c r="I36" s="183"/>
    </row>
    <row r="37" spans="1:9" ht="15">
      <c r="A37" s="214"/>
      <c r="B37" s="214"/>
      <c r="C37" s="213"/>
      <c r="D37" s="213"/>
      <c r="E37" s="213"/>
      <c r="F37" s="213"/>
      <c r="G37" s="213"/>
      <c r="H37" s="183"/>
      <c r="I37" s="183"/>
    </row>
    <row r="38" spans="1:9" ht="15">
      <c r="A38" s="214"/>
      <c r="B38" s="214"/>
      <c r="C38" s="183"/>
      <c r="D38" s="183"/>
      <c r="E38" s="183"/>
      <c r="F38" s="183"/>
      <c r="G38" s="183"/>
      <c r="H38" s="183"/>
      <c r="I38" s="183"/>
    </row>
    <row r="39" spans="1:9" ht="15">
      <c r="A39" s="214"/>
      <c r="B39" s="214"/>
      <c r="C39" s="183"/>
      <c r="D39" s="183"/>
      <c r="E39" s="183"/>
      <c r="F39" s="183"/>
      <c r="G39" s="183"/>
      <c r="H39" s="183"/>
      <c r="I39" s="183"/>
    </row>
    <row r="40" spans="1:9">
      <c r="A40" s="210"/>
      <c r="B40" s="210"/>
      <c r="C40" s="210"/>
      <c r="D40" s="210"/>
      <c r="E40" s="210"/>
      <c r="F40" s="210"/>
      <c r="G40" s="210"/>
      <c r="H40" s="210"/>
      <c r="I40" s="210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3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zoomScaleSheetLayoutView="80" workbookViewId="0">
      <selection activeCell="A6" sqref="A6"/>
    </sheetView>
  </sheetViews>
  <sheetFormatPr defaultRowHeight="12.75"/>
  <cols>
    <col min="1" max="1" width="5.42578125" style="184" customWidth="1"/>
    <col min="2" max="2" width="20.28515625" style="184" bestFit="1" customWidth="1"/>
    <col min="3" max="3" width="20.85546875" style="184" bestFit="1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6" t="s">
        <v>445</v>
      </c>
      <c r="B2" s="446"/>
      <c r="C2" s="446"/>
      <c r="D2" s="446"/>
      <c r="E2" s="446"/>
      <c r="F2" s="344"/>
      <c r="G2" s="76"/>
      <c r="H2" s="76"/>
      <c r="I2" s="76"/>
      <c r="J2" s="76"/>
      <c r="K2" s="262"/>
      <c r="L2" s="263"/>
      <c r="M2" s="263" t="s">
        <v>109</v>
      </c>
    </row>
    <row r="3" spans="1:13" ht="15">
      <c r="A3" s="75" t="s">
        <v>140</v>
      </c>
      <c r="B3" s="75"/>
      <c r="C3" s="73"/>
      <c r="D3" s="76"/>
      <c r="E3" s="76"/>
      <c r="F3" s="76"/>
      <c r="G3" s="76"/>
      <c r="H3" s="76"/>
      <c r="I3" s="76"/>
      <c r="J3" s="76"/>
      <c r="K3" s="262"/>
      <c r="L3" s="439" t="str">
        <f>'ფორმა N1'!L2</f>
        <v>01/01/2019-31/12/2019</v>
      </c>
      <c r="M3" s="439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62"/>
      <c r="L4" s="262"/>
      <c r="M4" s="262"/>
    </row>
    <row r="5" spans="1:13" ht="15">
      <c r="A5" s="76" t="s">
        <v>269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25" t="str">
        <f>'ფორმა N1'!A5</f>
        <v>პ/გ ქართული დასი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61"/>
      <c r="B8" s="370"/>
      <c r="C8" s="261"/>
      <c r="D8" s="261"/>
      <c r="E8" s="261"/>
      <c r="F8" s="261"/>
      <c r="G8" s="261"/>
      <c r="H8" s="261"/>
      <c r="I8" s="261"/>
      <c r="J8" s="261"/>
      <c r="K8" s="77"/>
      <c r="L8" s="77"/>
      <c r="M8" s="77"/>
    </row>
    <row r="9" spans="1:13" ht="45">
      <c r="A9" s="89" t="s">
        <v>64</v>
      </c>
      <c r="B9" s="89" t="s">
        <v>481</v>
      </c>
      <c r="C9" s="89" t="s">
        <v>446</v>
      </c>
      <c r="D9" s="89" t="s">
        <v>447</v>
      </c>
      <c r="E9" s="89" t="s">
        <v>448</v>
      </c>
      <c r="F9" s="89" t="s">
        <v>449</v>
      </c>
      <c r="G9" s="89" t="s">
        <v>450</v>
      </c>
      <c r="H9" s="89" t="s">
        <v>451</v>
      </c>
      <c r="I9" s="89" t="s">
        <v>452</v>
      </c>
      <c r="J9" s="89" t="s">
        <v>453</v>
      </c>
      <c r="K9" s="89" t="s">
        <v>454</v>
      </c>
      <c r="L9" s="89" t="s">
        <v>455</v>
      </c>
      <c r="M9" s="89" t="s">
        <v>311</v>
      </c>
    </row>
    <row r="10" spans="1:13" ht="15">
      <c r="A10" s="97">
        <v>1</v>
      </c>
      <c r="B10" s="377"/>
      <c r="C10" s="345"/>
      <c r="D10" s="97"/>
      <c r="E10" s="97"/>
      <c r="F10" s="97"/>
      <c r="G10" s="97"/>
      <c r="H10" s="97"/>
      <c r="I10" s="97"/>
      <c r="J10" s="97"/>
      <c r="K10" s="4"/>
      <c r="L10" s="4"/>
      <c r="M10" s="97"/>
    </row>
    <row r="11" spans="1:13" ht="15">
      <c r="A11" s="97">
        <v>2</v>
      </c>
      <c r="B11" s="377"/>
      <c r="C11" s="345"/>
      <c r="D11" s="97"/>
      <c r="E11" s="97"/>
      <c r="F11" s="97"/>
      <c r="G11" s="97"/>
      <c r="H11" s="97"/>
      <c r="I11" s="97"/>
      <c r="J11" s="97"/>
      <c r="K11" s="4"/>
      <c r="L11" s="4"/>
      <c r="M11" s="97"/>
    </row>
    <row r="12" spans="1:13" ht="15">
      <c r="A12" s="97">
        <v>3</v>
      </c>
      <c r="B12" s="377"/>
      <c r="C12" s="345"/>
      <c r="D12" s="86"/>
      <c r="E12" s="86"/>
      <c r="F12" s="86"/>
      <c r="G12" s="86"/>
      <c r="H12" s="86"/>
      <c r="I12" s="86"/>
      <c r="J12" s="86"/>
      <c r="K12" s="4"/>
      <c r="L12" s="4"/>
      <c r="M12" s="86"/>
    </row>
    <row r="13" spans="1:13" ht="15">
      <c r="A13" s="97">
        <v>4</v>
      </c>
      <c r="B13" s="377"/>
      <c r="C13" s="345"/>
      <c r="D13" s="86"/>
      <c r="E13" s="86"/>
      <c r="F13" s="86"/>
      <c r="G13" s="86"/>
      <c r="H13" s="86"/>
      <c r="I13" s="86"/>
      <c r="J13" s="86"/>
      <c r="K13" s="4"/>
      <c r="L13" s="4"/>
      <c r="M13" s="86"/>
    </row>
    <row r="14" spans="1:13" ht="15">
      <c r="A14" s="97">
        <v>5</v>
      </c>
      <c r="B14" s="377"/>
      <c r="C14" s="345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>
      <c r="A15" s="97">
        <v>6</v>
      </c>
      <c r="B15" s="377"/>
      <c r="C15" s="345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>
      <c r="A16" s="97">
        <v>7</v>
      </c>
      <c r="B16" s="377"/>
      <c r="C16" s="345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>
      <c r="A17" s="97">
        <v>8</v>
      </c>
      <c r="B17" s="377"/>
      <c r="C17" s="345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>
      <c r="A18" s="97">
        <v>9</v>
      </c>
      <c r="B18" s="377"/>
      <c r="C18" s="345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>
      <c r="A19" s="97">
        <v>10</v>
      </c>
      <c r="B19" s="377"/>
      <c r="C19" s="345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>
      <c r="A20" s="97">
        <v>11</v>
      </c>
      <c r="B20" s="377"/>
      <c r="C20" s="345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>
      <c r="A21" s="97">
        <v>12</v>
      </c>
      <c r="B21" s="377"/>
      <c r="C21" s="345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>
      <c r="A22" s="97">
        <v>13</v>
      </c>
      <c r="B22" s="377"/>
      <c r="C22" s="345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>
      <c r="A23" s="97">
        <v>14</v>
      </c>
      <c r="B23" s="377"/>
      <c r="C23" s="345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>
      <c r="A24" s="97">
        <v>15</v>
      </c>
      <c r="B24" s="377"/>
      <c r="C24" s="345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>
      <c r="A25" s="97">
        <v>16</v>
      </c>
      <c r="B25" s="377"/>
      <c r="C25" s="345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>
      <c r="A26" s="97">
        <v>17</v>
      </c>
      <c r="B26" s="377"/>
      <c r="C26" s="345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>
      <c r="A27" s="97">
        <v>18</v>
      </c>
      <c r="B27" s="377"/>
      <c r="C27" s="345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>
      <c r="A28" s="97">
        <v>19</v>
      </c>
      <c r="B28" s="377"/>
      <c r="C28" s="345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>
      <c r="A29" s="97">
        <v>20</v>
      </c>
      <c r="B29" s="377"/>
      <c r="C29" s="345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>
      <c r="A30" s="97">
        <v>21</v>
      </c>
      <c r="B30" s="377"/>
      <c r="C30" s="345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>
      <c r="A31" s="97">
        <v>22</v>
      </c>
      <c r="B31" s="377"/>
      <c r="C31" s="345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>
      <c r="A32" s="97">
        <v>23</v>
      </c>
      <c r="B32" s="377"/>
      <c r="C32" s="345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>
      <c r="A33" s="97">
        <v>24</v>
      </c>
      <c r="B33" s="377"/>
      <c r="C33" s="345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>
      <c r="A34" s="86" t="s">
        <v>271</v>
      </c>
      <c r="B34" s="378"/>
      <c r="C34" s="345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>
      <c r="A35" s="86"/>
      <c r="B35" s="378"/>
      <c r="C35" s="345"/>
      <c r="D35" s="98"/>
      <c r="E35" s="98"/>
      <c r="F35" s="98"/>
      <c r="G35" s="98"/>
      <c r="H35" s="86"/>
      <c r="I35" s="86"/>
      <c r="J35" s="86"/>
      <c r="K35" s="86" t="s">
        <v>456</v>
      </c>
      <c r="L35" s="85">
        <f>SUM(L10:L34)</f>
        <v>0</v>
      </c>
      <c r="M35" s="86"/>
    </row>
    <row r="36" spans="1:13" ht="15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183"/>
    </row>
    <row r="37" spans="1:13" ht="15">
      <c r="A37" s="214" t="s">
        <v>457</v>
      </c>
      <c r="B37" s="214"/>
      <c r="C37" s="214"/>
      <c r="D37" s="213"/>
      <c r="E37" s="213"/>
      <c r="F37" s="213"/>
      <c r="G37" s="213"/>
      <c r="H37" s="213"/>
      <c r="I37" s="213"/>
      <c r="J37" s="213"/>
      <c r="K37" s="213"/>
      <c r="L37" s="183"/>
    </row>
    <row r="38" spans="1:13" ht="15">
      <c r="A38" s="214" t="s">
        <v>458</v>
      </c>
      <c r="B38" s="214"/>
      <c r="C38" s="214"/>
      <c r="D38" s="213"/>
      <c r="E38" s="213"/>
      <c r="F38" s="213"/>
      <c r="G38" s="213"/>
      <c r="H38" s="213"/>
      <c r="I38" s="213"/>
      <c r="J38" s="213"/>
      <c r="K38" s="213"/>
      <c r="L38" s="183"/>
    </row>
    <row r="39" spans="1:13" ht="15">
      <c r="A39" s="200" t="s">
        <v>459</v>
      </c>
      <c r="B39" s="200"/>
      <c r="C39" s="214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460</v>
      </c>
      <c r="B40" s="200"/>
      <c r="C40" s="214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" customHeight="1">
      <c r="A41" s="451" t="s">
        <v>477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</row>
    <row r="42" spans="1:13" ht="15" customHeight="1">
      <c r="A42" s="451"/>
      <c r="B42" s="451"/>
      <c r="C42" s="451"/>
      <c r="D42" s="451"/>
      <c r="E42" s="451"/>
      <c r="F42" s="451"/>
      <c r="G42" s="451"/>
      <c r="H42" s="451"/>
      <c r="I42" s="451"/>
      <c r="J42" s="451"/>
      <c r="K42" s="451"/>
      <c r="L42" s="451"/>
    </row>
    <row r="43" spans="1:13" ht="12.75" customHeight="1">
      <c r="A43" s="369"/>
      <c r="B43" s="369"/>
      <c r="C43" s="369"/>
      <c r="D43" s="369"/>
      <c r="E43" s="369"/>
      <c r="F43" s="369"/>
      <c r="G43" s="369"/>
      <c r="H43" s="369"/>
      <c r="I43" s="369"/>
      <c r="J43" s="369"/>
      <c r="K43" s="369"/>
      <c r="L43" s="369"/>
    </row>
    <row r="44" spans="1:13" ht="15">
      <c r="A44" s="447" t="s">
        <v>107</v>
      </c>
      <c r="B44" s="447"/>
      <c r="C44" s="447"/>
      <c r="D44" s="346"/>
      <c r="E44" s="347"/>
      <c r="F44" s="347"/>
      <c r="G44" s="346"/>
      <c r="H44" s="346"/>
      <c r="I44" s="346"/>
      <c r="J44" s="346"/>
      <c r="K44" s="346"/>
      <c r="L44" s="183"/>
    </row>
    <row r="45" spans="1:13" ht="15">
      <c r="A45" s="346"/>
      <c r="B45" s="346"/>
      <c r="C45" s="347"/>
      <c r="D45" s="346"/>
      <c r="E45" s="347"/>
      <c r="F45" s="347"/>
      <c r="G45" s="346"/>
      <c r="H45" s="346"/>
      <c r="I45" s="346"/>
      <c r="J45" s="346"/>
      <c r="K45" s="348"/>
      <c r="L45" s="183"/>
    </row>
    <row r="46" spans="1:13" ht="15" customHeight="1">
      <c r="A46" s="346"/>
      <c r="B46" s="346"/>
      <c r="C46" s="347"/>
      <c r="D46" s="448" t="s">
        <v>263</v>
      </c>
      <c r="E46" s="448"/>
      <c r="F46" s="349"/>
      <c r="G46" s="350"/>
      <c r="H46" s="449" t="s">
        <v>461</v>
      </c>
      <c r="I46" s="449"/>
      <c r="J46" s="449"/>
      <c r="K46" s="351"/>
      <c r="L46" s="183"/>
    </row>
    <row r="47" spans="1:13" ht="15">
      <c r="A47" s="346"/>
      <c r="B47" s="346"/>
      <c r="C47" s="347"/>
      <c r="D47" s="346"/>
      <c r="E47" s="347"/>
      <c r="F47" s="347"/>
      <c r="G47" s="346"/>
      <c r="H47" s="450"/>
      <c r="I47" s="450"/>
      <c r="J47" s="450"/>
      <c r="K47" s="351"/>
      <c r="L47" s="183"/>
    </row>
    <row r="48" spans="1:13" ht="15">
      <c r="A48" s="346"/>
      <c r="B48" s="346"/>
      <c r="C48" s="347"/>
      <c r="D48" s="445" t="s">
        <v>139</v>
      </c>
      <c r="E48" s="445"/>
      <c r="F48" s="349"/>
      <c r="G48" s="350"/>
      <c r="H48" s="346"/>
      <c r="I48" s="346"/>
      <c r="J48" s="346"/>
      <c r="K48" s="346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3" t="s">
        <v>424</v>
      </c>
      <c r="B1" s="75"/>
      <c r="C1" s="453" t="s">
        <v>109</v>
      </c>
      <c r="D1" s="453"/>
    </row>
    <row r="2" spans="1:5">
      <c r="A2" s="73" t="s">
        <v>425</v>
      </c>
      <c r="B2" s="75"/>
      <c r="C2" s="439" t="s">
        <v>514</v>
      </c>
      <c r="D2" s="440"/>
    </row>
    <row r="3" spans="1:5">
      <c r="A3" s="75" t="s">
        <v>140</v>
      </c>
      <c r="B3" s="75"/>
      <c r="C3" s="74"/>
      <c r="D3" s="74"/>
    </row>
    <row r="4" spans="1:5">
      <c r="A4" s="73"/>
      <c r="B4" s="75"/>
      <c r="C4" s="74"/>
      <c r="D4" s="74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6"/>
      <c r="D5" s="75"/>
      <c r="E5" s="5"/>
    </row>
    <row r="6" spans="1:5">
      <c r="A6" s="118" t="str">
        <f>'ფორმა N1'!A5</f>
        <v>პ/გ ქართული დასი</v>
      </c>
      <c r="B6" s="119"/>
      <c r="C6" s="119"/>
      <c r="D6" s="60"/>
      <c r="E6" s="5"/>
    </row>
    <row r="7" spans="1:5">
      <c r="A7" s="76"/>
      <c r="B7" s="76"/>
      <c r="C7" s="76"/>
      <c r="D7" s="75"/>
      <c r="E7" s="5"/>
    </row>
    <row r="8" spans="1:5" s="6" customFormat="1">
      <c r="A8" s="99"/>
      <c r="B8" s="99"/>
      <c r="C8" s="77"/>
      <c r="D8" s="77"/>
    </row>
    <row r="9" spans="1:5" s="6" customFormat="1" ht="30">
      <c r="A9" s="105" t="s">
        <v>64</v>
      </c>
      <c r="B9" s="78" t="s">
        <v>11</v>
      </c>
      <c r="C9" s="78" t="s">
        <v>10</v>
      </c>
      <c r="D9" s="78" t="s">
        <v>9</v>
      </c>
    </row>
    <row r="10" spans="1:5" s="7" customFormat="1">
      <c r="A10" s="13">
        <v>1</v>
      </c>
      <c r="B10" s="13" t="s">
        <v>108</v>
      </c>
      <c r="C10" s="81">
        <f>SUM(C11,C14,C17,C20:C22)</f>
        <v>0</v>
      </c>
      <c r="D10" s="8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1">
        <f>SUM(C12:C13)</f>
        <v>0</v>
      </c>
      <c r="D11" s="81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1">
        <f>SUM(C15:C16)</f>
        <v>0</v>
      </c>
      <c r="D14" s="81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1">
        <f>SUM(C18:C19)</f>
        <v>0</v>
      </c>
      <c r="D17" s="81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5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426</v>
      </c>
      <c r="B1" s="76"/>
      <c r="C1" s="441" t="s">
        <v>109</v>
      </c>
      <c r="D1" s="441"/>
      <c r="E1" s="90"/>
    </row>
    <row r="2" spans="1:5" s="6" customFormat="1">
      <c r="A2" s="73" t="s">
        <v>423</v>
      </c>
      <c r="B2" s="76"/>
      <c r="C2" s="439" t="s">
        <v>514</v>
      </c>
      <c r="D2" s="439"/>
      <c r="E2" s="90"/>
    </row>
    <row r="3" spans="1:5" s="6" customFormat="1">
      <c r="A3" s="75" t="s">
        <v>140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25" t="str">
        <f>'ფორმა N1'!A5</f>
        <v>პ/გ ქართული დასი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319</v>
      </c>
      <c r="C9" s="78" t="s">
        <v>10</v>
      </c>
      <c r="D9" s="78" t="s">
        <v>9</v>
      </c>
      <c r="E9" s="90"/>
    </row>
    <row r="10" spans="1:5" s="9" customFormat="1" ht="18">
      <c r="A10" s="97" t="s">
        <v>292</v>
      </c>
      <c r="B10" s="97"/>
      <c r="C10" s="4"/>
      <c r="D10" s="4"/>
      <c r="E10" s="92"/>
    </row>
    <row r="11" spans="1:5" s="10" customFormat="1">
      <c r="A11" s="97" t="s">
        <v>293</v>
      </c>
      <c r="B11" s="97"/>
      <c r="C11" s="4"/>
      <c r="D11" s="4"/>
      <c r="E11" s="93"/>
    </row>
    <row r="12" spans="1:5" s="10" customFormat="1">
      <c r="A12" s="97" t="s">
        <v>294</v>
      </c>
      <c r="B12" s="86"/>
      <c r="C12" s="4"/>
      <c r="D12" s="4"/>
      <c r="E12" s="93"/>
    </row>
    <row r="13" spans="1:5" s="10" customFormat="1">
      <c r="A13" s="86" t="s">
        <v>273</v>
      </c>
      <c r="B13" s="86"/>
      <c r="C13" s="4"/>
      <c r="D13" s="4"/>
      <c r="E13" s="93"/>
    </row>
    <row r="14" spans="1:5" s="10" customFormat="1">
      <c r="A14" s="86" t="s">
        <v>273</v>
      </c>
      <c r="B14" s="86"/>
      <c r="C14" s="4"/>
      <c r="D14" s="4"/>
      <c r="E14" s="93"/>
    </row>
    <row r="15" spans="1:5" s="10" customFormat="1">
      <c r="A15" s="86" t="s">
        <v>273</v>
      </c>
      <c r="B15" s="86"/>
      <c r="C15" s="4"/>
      <c r="D15" s="4"/>
      <c r="E15" s="93"/>
    </row>
    <row r="16" spans="1:5" s="10" customFormat="1">
      <c r="A16" s="86" t="s">
        <v>273</v>
      </c>
      <c r="B16" s="86"/>
      <c r="C16" s="4"/>
      <c r="D16" s="4"/>
      <c r="E16" s="93"/>
    </row>
    <row r="17" spans="1:9">
      <c r="A17" s="98"/>
      <c r="B17" s="98" t="s">
        <v>321</v>
      </c>
      <c r="C17" s="85">
        <f>SUM(C10:C16)</f>
        <v>0</v>
      </c>
      <c r="D17" s="85">
        <f>SUM(D10:D16)</f>
        <v>0</v>
      </c>
      <c r="E17" s="95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0"/>
    </row>
    <row r="22" spans="1:9">
      <c r="A22" s="200" t="s">
        <v>383</v>
      </c>
    </row>
    <row r="23" spans="1:9" s="23" customFormat="1" ht="12.75"/>
    <row r="24" spans="1:9">
      <c r="A24" s="6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8"/>
      <c r="B27" s="68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5"/>
      <c r="B29" s="65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80" workbookViewId="0">
      <selection activeCell="D2" sqref="D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224</v>
      </c>
      <c r="B1" s="120"/>
      <c r="C1" s="454" t="s">
        <v>198</v>
      </c>
      <c r="D1" s="454"/>
      <c r="E1" s="104"/>
    </row>
    <row r="2" spans="1:5">
      <c r="A2" s="75" t="s">
        <v>140</v>
      </c>
      <c r="B2" s="120"/>
      <c r="C2" s="76"/>
      <c r="D2" s="336" t="s">
        <v>514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პ/გ ქართული დასი</v>
      </c>
      <c r="B5" s="119"/>
      <c r="C5" s="119"/>
      <c r="D5" s="60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113</v>
      </c>
      <c r="B8" s="123" t="s">
        <v>190</v>
      </c>
      <c r="C8" s="123" t="s">
        <v>298</v>
      </c>
      <c r="D8" s="123" t="s">
        <v>252</v>
      </c>
      <c r="E8" s="104"/>
    </row>
    <row r="9" spans="1:5">
      <c r="A9" s="50"/>
      <c r="B9" s="51"/>
      <c r="C9" s="152"/>
      <c r="D9" s="152"/>
      <c r="E9" s="104"/>
    </row>
    <row r="10" spans="1:5">
      <c r="A10" s="52" t="s">
        <v>191</v>
      </c>
      <c r="B10" s="53"/>
      <c r="C10" s="124">
        <f>SUM(C11,C34)</f>
        <v>0</v>
      </c>
      <c r="D10" s="124">
        <f>SUM(D11,D34)</f>
        <v>0</v>
      </c>
      <c r="E10" s="104"/>
    </row>
    <row r="11" spans="1:5">
      <c r="A11" s="54" t="s">
        <v>192</v>
      </c>
      <c r="B11" s="55"/>
      <c r="C11" s="84">
        <f>SUM(C12:C32)</f>
        <v>0</v>
      </c>
      <c r="D11" s="84">
        <f>SUM(D12:D32)</f>
        <v>0</v>
      </c>
      <c r="E11" s="104"/>
    </row>
    <row r="12" spans="1:5">
      <c r="A12" s="58">
        <v>1110</v>
      </c>
      <c r="B12" s="57" t="s">
        <v>142</v>
      </c>
      <c r="C12" s="8"/>
      <c r="D12" s="8"/>
      <c r="E12" s="104"/>
    </row>
    <row r="13" spans="1:5">
      <c r="A13" s="58">
        <v>1120</v>
      </c>
      <c r="B13" s="57" t="s">
        <v>143</v>
      </c>
      <c r="C13" s="8"/>
      <c r="D13" s="8"/>
      <c r="E13" s="104"/>
    </row>
    <row r="14" spans="1:5">
      <c r="A14" s="58">
        <v>1211</v>
      </c>
      <c r="B14" s="57" t="s">
        <v>144</v>
      </c>
      <c r="C14" s="8"/>
      <c r="D14" s="8"/>
      <c r="E14" s="104"/>
    </row>
    <row r="15" spans="1:5">
      <c r="A15" s="58">
        <v>1212</v>
      </c>
      <c r="B15" s="57" t="s">
        <v>145</v>
      </c>
      <c r="C15" s="8"/>
      <c r="D15" s="8"/>
      <c r="E15" s="104"/>
    </row>
    <row r="16" spans="1:5">
      <c r="A16" s="58">
        <v>1213</v>
      </c>
      <c r="B16" s="57" t="s">
        <v>146</v>
      </c>
      <c r="C16" s="8"/>
      <c r="D16" s="8"/>
      <c r="E16" s="104"/>
    </row>
    <row r="17" spans="1:5">
      <c r="A17" s="58">
        <v>1214</v>
      </c>
      <c r="B17" s="57" t="s">
        <v>147</v>
      </c>
      <c r="C17" s="8"/>
      <c r="D17" s="8"/>
      <c r="E17" s="104"/>
    </row>
    <row r="18" spans="1:5">
      <c r="A18" s="58">
        <v>1215</v>
      </c>
      <c r="B18" s="57" t="s">
        <v>148</v>
      </c>
      <c r="C18" s="8"/>
      <c r="D18" s="8"/>
      <c r="E18" s="104"/>
    </row>
    <row r="19" spans="1:5">
      <c r="A19" s="58">
        <v>1300</v>
      </c>
      <c r="B19" s="57" t="s">
        <v>149</v>
      </c>
      <c r="C19" s="8"/>
      <c r="D19" s="8"/>
      <c r="E19" s="104"/>
    </row>
    <row r="20" spans="1:5">
      <c r="A20" s="58">
        <v>1410</v>
      </c>
      <c r="B20" s="57" t="s">
        <v>150</v>
      </c>
      <c r="C20" s="8"/>
      <c r="D20" s="8"/>
      <c r="E20" s="104"/>
    </row>
    <row r="21" spans="1:5">
      <c r="A21" s="58">
        <v>1421</v>
      </c>
      <c r="B21" s="57" t="s">
        <v>151</v>
      </c>
      <c r="C21" s="8"/>
      <c r="D21" s="8"/>
      <c r="E21" s="104"/>
    </row>
    <row r="22" spans="1:5">
      <c r="A22" s="58">
        <v>1422</v>
      </c>
      <c r="B22" s="57" t="s">
        <v>152</v>
      </c>
      <c r="C22" s="8"/>
      <c r="D22" s="8"/>
      <c r="E22" s="104"/>
    </row>
    <row r="23" spans="1:5">
      <c r="A23" s="58">
        <v>1423</v>
      </c>
      <c r="B23" s="57" t="s">
        <v>153</v>
      </c>
      <c r="C23" s="8"/>
      <c r="D23" s="8"/>
      <c r="E23" s="104"/>
    </row>
    <row r="24" spans="1:5">
      <c r="A24" s="58">
        <v>1431</v>
      </c>
      <c r="B24" s="57" t="s">
        <v>154</v>
      </c>
      <c r="C24" s="8"/>
      <c r="D24" s="8"/>
      <c r="E24" s="104"/>
    </row>
    <row r="25" spans="1:5">
      <c r="A25" s="58">
        <v>1432</v>
      </c>
      <c r="B25" s="57" t="s">
        <v>155</v>
      </c>
      <c r="C25" s="8"/>
      <c r="D25" s="8"/>
      <c r="E25" s="104"/>
    </row>
    <row r="26" spans="1:5">
      <c r="A26" s="58">
        <v>1433</v>
      </c>
      <c r="B26" s="57" t="s">
        <v>156</v>
      </c>
      <c r="C26" s="8"/>
      <c r="D26" s="8"/>
      <c r="E26" s="104"/>
    </row>
    <row r="27" spans="1:5">
      <c r="A27" s="58">
        <v>1441</v>
      </c>
      <c r="B27" s="57" t="s">
        <v>157</v>
      </c>
      <c r="C27" s="8"/>
      <c r="D27" s="8"/>
      <c r="E27" s="104"/>
    </row>
    <row r="28" spans="1:5">
      <c r="A28" s="58">
        <v>1442</v>
      </c>
      <c r="B28" s="57" t="s">
        <v>158</v>
      </c>
      <c r="C28" s="8"/>
      <c r="D28" s="8"/>
      <c r="E28" s="104"/>
    </row>
    <row r="29" spans="1:5">
      <c r="A29" s="58">
        <v>1443</v>
      </c>
      <c r="B29" s="57" t="s">
        <v>159</v>
      </c>
      <c r="C29" s="8"/>
      <c r="D29" s="8"/>
      <c r="E29" s="104"/>
    </row>
    <row r="30" spans="1:5">
      <c r="A30" s="58">
        <v>1444</v>
      </c>
      <c r="B30" s="57" t="s">
        <v>160</v>
      </c>
      <c r="C30" s="8"/>
      <c r="D30" s="8"/>
      <c r="E30" s="104"/>
    </row>
    <row r="31" spans="1:5">
      <c r="A31" s="58">
        <v>1445</v>
      </c>
      <c r="B31" s="57" t="s">
        <v>161</v>
      </c>
      <c r="C31" s="8"/>
      <c r="D31" s="8"/>
      <c r="E31" s="104"/>
    </row>
    <row r="32" spans="1:5">
      <c r="A32" s="58">
        <v>1446</v>
      </c>
      <c r="B32" s="57" t="s">
        <v>162</v>
      </c>
      <c r="C32" s="8"/>
      <c r="D32" s="8"/>
      <c r="E32" s="104"/>
    </row>
    <row r="33" spans="1:5">
      <c r="A33" s="31"/>
      <c r="E33" s="104"/>
    </row>
    <row r="34" spans="1:5">
      <c r="A34" s="59" t="s">
        <v>193</v>
      </c>
      <c r="B34" s="57"/>
      <c r="C34" s="84">
        <f>SUM(C35:C42)</f>
        <v>0</v>
      </c>
      <c r="D34" s="84">
        <f>SUM(D35:D42)</f>
        <v>0</v>
      </c>
      <c r="E34" s="104"/>
    </row>
    <row r="35" spans="1:5">
      <c r="A35" s="58">
        <v>2110</v>
      </c>
      <c r="B35" s="57" t="s">
        <v>100</v>
      </c>
      <c r="C35" s="8"/>
      <c r="D35" s="8"/>
      <c r="E35" s="104"/>
    </row>
    <row r="36" spans="1:5">
      <c r="A36" s="58">
        <v>2120</v>
      </c>
      <c r="B36" s="57" t="s">
        <v>163</v>
      </c>
      <c r="C36" s="8"/>
      <c r="D36" s="8"/>
      <c r="E36" s="104"/>
    </row>
    <row r="37" spans="1:5">
      <c r="A37" s="58">
        <v>2130</v>
      </c>
      <c r="B37" s="57" t="s">
        <v>101</v>
      </c>
      <c r="C37" s="8"/>
      <c r="D37" s="8"/>
      <c r="E37" s="104"/>
    </row>
    <row r="38" spans="1:5">
      <c r="A38" s="58">
        <v>2140</v>
      </c>
      <c r="B38" s="57" t="s">
        <v>389</v>
      </c>
      <c r="C38" s="8"/>
      <c r="D38" s="8"/>
      <c r="E38" s="104"/>
    </row>
    <row r="39" spans="1:5">
      <c r="A39" s="58">
        <v>2150</v>
      </c>
      <c r="B39" s="57" t="s">
        <v>393</v>
      </c>
      <c r="C39" s="8"/>
      <c r="D39" s="8"/>
      <c r="E39" s="104"/>
    </row>
    <row r="40" spans="1:5">
      <c r="A40" s="58">
        <v>2220</v>
      </c>
      <c r="B40" s="57" t="s">
        <v>102</v>
      </c>
      <c r="C40" s="8"/>
      <c r="D40" s="8"/>
      <c r="E40" s="104"/>
    </row>
    <row r="41" spans="1:5">
      <c r="A41" s="58">
        <v>2300</v>
      </c>
      <c r="B41" s="57" t="s">
        <v>164</v>
      </c>
      <c r="C41" s="8"/>
      <c r="D41" s="8"/>
      <c r="E41" s="104"/>
    </row>
    <row r="42" spans="1:5">
      <c r="A42" s="58">
        <v>2400</v>
      </c>
      <c r="B42" s="57" t="s">
        <v>165</v>
      </c>
      <c r="C42" s="8"/>
      <c r="D42" s="8"/>
      <c r="E42" s="104"/>
    </row>
    <row r="43" spans="1:5">
      <c r="A43" s="32"/>
      <c r="E43" s="104"/>
    </row>
    <row r="44" spans="1:5">
      <c r="A44" s="56" t="s">
        <v>197</v>
      </c>
      <c r="B44" s="57"/>
      <c r="C44" s="84">
        <f>SUM(C45,C64)</f>
        <v>0</v>
      </c>
      <c r="D44" s="84">
        <f>SUM(D45,D64)</f>
        <v>0</v>
      </c>
      <c r="E44" s="104"/>
    </row>
    <row r="45" spans="1:5">
      <c r="A45" s="59" t="s">
        <v>194</v>
      </c>
      <c r="B45" s="57"/>
      <c r="C45" s="84">
        <f>SUM(C46:C61)</f>
        <v>0</v>
      </c>
      <c r="D45" s="84">
        <f>SUM(D46:D61)</f>
        <v>0</v>
      </c>
      <c r="E45" s="104"/>
    </row>
    <row r="46" spans="1:5">
      <c r="A46" s="58">
        <v>3100</v>
      </c>
      <c r="B46" s="57" t="s">
        <v>166</v>
      </c>
      <c r="C46" s="8"/>
      <c r="D46" s="8"/>
      <c r="E46" s="104"/>
    </row>
    <row r="47" spans="1:5">
      <c r="A47" s="58">
        <v>3210</v>
      </c>
      <c r="B47" s="57" t="s">
        <v>167</v>
      </c>
      <c r="C47" s="8"/>
      <c r="D47" s="8"/>
      <c r="E47" s="104"/>
    </row>
    <row r="48" spans="1:5">
      <c r="A48" s="58">
        <v>3221</v>
      </c>
      <c r="B48" s="57" t="s">
        <v>168</v>
      </c>
      <c r="C48" s="8"/>
      <c r="D48" s="8"/>
      <c r="E48" s="104"/>
    </row>
    <row r="49" spans="1:5">
      <c r="A49" s="58">
        <v>3222</v>
      </c>
      <c r="B49" s="57" t="s">
        <v>169</v>
      </c>
      <c r="C49" s="8"/>
      <c r="D49" s="8"/>
      <c r="E49" s="104"/>
    </row>
    <row r="50" spans="1:5">
      <c r="A50" s="58">
        <v>3223</v>
      </c>
      <c r="B50" s="57" t="s">
        <v>170</v>
      </c>
      <c r="C50" s="8"/>
      <c r="D50" s="8"/>
      <c r="E50" s="104"/>
    </row>
    <row r="51" spans="1:5">
      <c r="A51" s="58">
        <v>3224</v>
      </c>
      <c r="B51" s="57" t="s">
        <v>171</v>
      </c>
      <c r="C51" s="8"/>
      <c r="D51" s="8"/>
      <c r="E51" s="104"/>
    </row>
    <row r="52" spans="1:5">
      <c r="A52" s="58">
        <v>3231</v>
      </c>
      <c r="B52" s="57" t="s">
        <v>172</v>
      </c>
      <c r="C52" s="8"/>
      <c r="D52" s="8"/>
      <c r="E52" s="104"/>
    </row>
    <row r="53" spans="1:5">
      <c r="A53" s="58">
        <v>3232</v>
      </c>
      <c r="B53" s="57" t="s">
        <v>173</v>
      </c>
      <c r="C53" s="8"/>
      <c r="D53" s="8"/>
      <c r="E53" s="104"/>
    </row>
    <row r="54" spans="1:5">
      <c r="A54" s="58">
        <v>3234</v>
      </c>
      <c r="B54" s="57" t="s">
        <v>174</v>
      </c>
      <c r="C54" s="8"/>
      <c r="D54" s="8"/>
      <c r="E54" s="104"/>
    </row>
    <row r="55" spans="1:5" ht="30">
      <c r="A55" s="58">
        <v>3236</v>
      </c>
      <c r="B55" s="57" t="s">
        <v>189</v>
      </c>
      <c r="C55" s="8"/>
      <c r="D55" s="8"/>
      <c r="E55" s="104"/>
    </row>
    <row r="56" spans="1:5" ht="45">
      <c r="A56" s="58">
        <v>3237</v>
      </c>
      <c r="B56" s="57" t="s">
        <v>175</v>
      </c>
      <c r="C56" s="8"/>
      <c r="D56" s="8"/>
      <c r="E56" s="104"/>
    </row>
    <row r="57" spans="1:5">
      <c r="A57" s="58">
        <v>3241</v>
      </c>
      <c r="B57" s="57" t="s">
        <v>176</v>
      </c>
      <c r="C57" s="8"/>
      <c r="D57" s="8"/>
      <c r="E57" s="104"/>
    </row>
    <row r="58" spans="1:5">
      <c r="A58" s="58">
        <v>3242</v>
      </c>
      <c r="B58" s="57" t="s">
        <v>177</v>
      </c>
      <c r="C58" s="8"/>
      <c r="D58" s="8"/>
      <c r="E58" s="104"/>
    </row>
    <row r="59" spans="1:5">
      <c r="A59" s="58">
        <v>3243</v>
      </c>
      <c r="B59" s="57" t="s">
        <v>178</v>
      </c>
      <c r="C59" s="8"/>
      <c r="D59" s="8"/>
      <c r="E59" s="104"/>
    </row>
    <row r="60" spans="1:5">
      <c r="A60" s="58">
        <v>3245</v>
      </c>
      <c r="B60" s="57" t="s">
        <v>179</v>
      </c>
      <c r="C60" s="8"/>
      <c r="D60" s="8"/>
      <c r="E60" s="104"/>
    </row>
    <row r="61" spans="1:5">
      <c r="A61" s="58">
        <v>3246</v>
      </c>
      <c r="B61" s="57" t="s">
        <v>180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9" t="s">
        <v>195</v>
      </c>
      <c r="B64" s="57"/>
      <c r="C64" s="84">
        <f>SUM(C65:C67)</f>
        <v>0</v>
      </c>
      <c r="D64" s="84">
        <f>SUM(D65:D67)</f>
        <v>0</v>
      </c>
      <c r="E64" s="104"/>
    </row>
    <row r="65" spans="1:5">
      <c r="A65" s="58">
        <v>5100</v>
      </c>
      <c r="B65" s="57" t="s">
        <v>250</v>
      </c>
      <c r="C65" s="8"/>
      <c r="D65" s="8"/>
      <c r="E65" s="104"/>
    </row>
    <row r="66" spans="1:5">
      <c r="A66" s="58">
        <v>5220</v>
      </c>
      <c r="B66" s="57" t="s">
        <v>402</v>
      </c>
      <c r="C66" s="8"/>
      <c r="D66" s="8"/>
      <c r="E66" s="104"/>
    </row>
    <row r="67" spans="1:5">
      <c r="A67" s="58">
        <v>5230</v>
      </c>
      <c r="B67" s="57" t="s">
        <v>403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6" t="s">
        <v>196</v>
      </c>
      <c r="B70" s="57"/>
      <c r="C70" s="8"/>
      <c r="D70" s="8"/>
      <c r="E70" s="104"/>
    </row>
    <row r="71" spans="1:5" ht="30">
      <c r="A71" s="58">
        <v>1</v>
      </c>
      <c r="B71" s="57" t="s">
        <v>181</v>
      </c>
      <c r="C71" s="8"/>
      <c r="D71" s="8"/>
      <c r="E71" s="104"/>
    </row>
    <row r="72" spans="1:5">
      <c r="A72" s="58">
        <v>2</v>
      </c>
      <c r="B72" s="57" t="s">
        <v>182</v>
      </c>
      <c r="C72" s="8"/>
      <c r="D72" s="8"/>
      <c r="E72" s="104"/>
    </row>
    <row r="73" spans="1:5">
      <c r="A73" s="58">
        <v>3</v>
      </c>
      <c r="B73" s="57" t="s">
        <v>183</v>
      </c>
      <c r="C73" s="8"/>
      <c r="D73" s="8"/>
      <c r="E73" s="104"/>
    </row>
    <row r="74" spans="1:5">
      <c r="A74" s="58">
        <v>4</v>
      </c>
      <c r="B74" s="57" t="s">
        <v>353</v>
      </c>
      <c r="C74" s="8"/>
      <c r="D74" s="8"/>
      <c r="E74" s="104"/>
    </row>
    <row r="75" spans="1:5">
      <c r="A75" s="58">
        <v>5</v>
      </c>
      <c r="B75" s="57" t="s">
        <v>184</v>
      </c>
      <c r="C75" s="8"/>
      <c r="D75" s="8"/>
      <c r="E75" s="104"/>
    </row>
    <row r="76" spans="1:5">
      <c r="A76" s="58">
        <v>6</v>
      </c>
      <c r="B76" s="57" t="s">
        <v>185</v>
      </c>
      <c r="C76" s="8"/>
      <c r="D76" s="8"/>
      <c r="E76" s="104"/>
    </row>
    <row r="77" spans="1:5">
      <c r="A77" s="58">
        <v>7</v>
      </c>
      <c r="B77" s="57" t="s">
        <v>186</v>
      </c>
      <c r="C77" s="8"/>
      <c r="D77" s="8"/>
      <c r="E77" s="104"/>
    </row>
    <row r="78" spans="1:5">
      <c r="A78" s="58">
        <v>8</v>
      </c>
      <c r="B78" s="57" t="s">
        <v>187</v>
      </c>
      <c r="C78" s="8"/>
      <c r="D78" s="8"/>
      <c r="E78" s="104"/>
    </row>
    <row r="79" spans="1:5">
      <c r="A79" s="58">
        <v>9</v>
      </c>
      <c r="B79" s="57" t="s">
        <v>188</v>
      </c>
      <c r="C79" s="8"/>
      <c r="D79" s="8"/>
      <c r="E79" s="104"/>
    </row>
    <row r="83" spans="1:9">
      <c r="A83" s="2"/>
      <c r="B83" s="2"/>
    </row>
    <row r="84" spans="1:9">
      <c r="A84" s="6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SheetLayoutView="80" workbookViewId="0">
      <selection activeCell="H14" sqref="H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420</v>
      </c>
      <c r="B1" s="75"/>
      <c r="C1" s="75"/>
      <c r="D1" s="75"/>
      <c r="E1" s="75"/>
      <c r="F1" s="75"/>
      <c r="G1" s="75"/>
      <c r="H1" s="75"/>
      <c r="I1" s="441" t="s">
        <v>109</v>
      </c>
      <c r="J1" s="441"/>
      <c r="K1" s="104"/>
    </row>
    <row r="2" spans="1:11">
      <c r="A2" s="75" t="s">
        <v>140</v>
      </c>
      <c r="B2" s="75"/>
      <c r="C2" s="75"/>
      <c r="D2" s="75"/>
      <c r="E2" s="75"/>
      <c r="F2" s="75"/>
      <c r="G2" s="75"/>
      <c r="H2" s="75"/>
      <c r="I2" s="439" t="s">
        <v>514</v>
      </c>
      <c r="J2" s="440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7" t="str">
        <f>'ფორმა N1'!A5</f>
        <v>პ/გ ქართული დასი</v>
      </c>
      <c r="B5" s="365"/>
      <c r="C5" s="365"/>
      <c r="D5" s="365"/>
      <c r="E5" s="365"/>
      <c r="F5" s="366"/>
      <c r="G5" s="365"/>
      <c r="H5" s="365"/>
      <c r="I5" s="365"/>
      <c r="J5" s="365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111</v>
      </c>
      <c r="C8" s="129" t="s">
        <v>113</v>
      </c>
      <c r="D8" s="129" t="s">
        <v>270</v>
      </c>
      <c r="E8" s="129" t="s">
        <v>112</v>
      </c>
      <c r="F8" s="127" t="s">
        <v>251</v>
      </c>
      <c r="G8" s="127" t="s">
        <v>289</v>
      </c>
      <c r="H8" s="127" t="s">
        <v>290</v>
      </c>
      <c r="I8" s="127" t="s">
        <v>252</v>
      </c>
      <c r="J8" s="130" t="s">
        <v>114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>
      <c r="A10" s="153">
        <v>1</v>
      </c>
      <c r="B10" s="428" t="s">
        <v>515</v>
      </c>
      <c r="C10" s="154" t="s">
        <v>516</v>
      </c>
      <c r="D10" s="155"/>
      <c r="E10" s="151" t="s">
        <v>517</v>
      </c>
      <c r="F10" s="28">
        <v>0</v>
      </c>
      <c r="G10" s="28">
        <v>3120</v>
      </c>
      <c r="H10" s="28">
        <v>3120</v>
      </c>
      <c r="I10" s="28">
        <v>0</v>
      </c>
      <c r="J10" s="28"/>
      <c r="K10" s="104"/>
    </row>
    <row r="11" spans="1:11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217" t="s">
        <v>107</v>
      </c>
      <c r="C15" s="103"/>
      <c r="D15" s="103"/>
      <c r="E15" s="103"/>
      <c r="F15" s="218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>
      <c r="A17" s="103"/>
      <c r="B17" s="103"/>
      <c r="C17" s="259"/>
      <c r="D17" s="103"/>
      <c r="E17" s="103"/>
      <c r="F17" s="259"/>
      <c r="G17" s="260"/>
      <c r="H17" s="260"/>
      <c r="I17" s="100"/>
      <c r="J17" s="100"/>
    </row>
    <row r="18" spans="1:10">
      <c r="A18" s="100"/>
      <c r="B18" s="103"/>
      <c r="C18" s="219" t="s">
        <v>263</v>
      </c>
      <c r="D18" s="219"/>
      <c r="E18" s="103"/>
      <c r="F18" s="103" t="s">
        <v>268</v>
      </c>
      <c r="G18" s="100"/>
      <c r="H18" s="100"/>
      <c r="I18" s="100"/>
      <c r="J18" s="100"/>
    </row>
    <row r="19" spans="1:10">
      <c r="A19" s="100"/>
      <c r="B19" s="103"/>
      <c r="C19" s="220" t="s">
        <v>139</v>
      </c>
      <c r="D19" s="103"/>
      <c r="E19" s="103"/>
      <c r="F19" s="103" t="s">
        <v>264</v>
      </c>
      <c r="G19" s="100"/>
      <c r="H19" s="100"/>
      <c r="I19" s="100"/>
      <c r="J19" s="100"/>
    </row>
    <row r="20" spans="1:10" customFormat="1">
      <c r="A20" s="100"/>
      <c r="B20" s="103"/>
      <c r="C20" s="103"/>
      <c r="D20" s="220"/>
      <c r="E20" s="100"/>
      <c r="F20" s="100"/>
      <c r="G20" s="100"/>
      <c r="H20" s="100"/>
      <c r="I20" s="100"/>
      <c r="J20" s="100"/>
    </row>
    <row r="21" spans="1:10" customFormat="1" ht="12.75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2"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zoomScaleSheetLayoutView="80" workbookViewId="0">
      <selection activeCell="G2" sqref="G2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3" t="s">
        <v>356</v>
      </c>
      <c r="B1" s="75"/>
      <c r="C1" s="75"/>
      <c r="D1" s="75"/>
      <c r="E1" s="75"/>
      <c r="F1" s="75"/>
      <c r="G1" s="162" t="s">
        <v>109</v>
      </c>
      <c r="H1" s="163"/>
    </row>
    <row r="2" spans="1:8">
      <c r="A2" s="75" t="s">
        <v>140</v>
      </c>
      <c r="B2" s="75"/>
      <c r="C2" s="75"/>
      <c r="D2" s="75"/>
      <c r="E2" s="75"/>
      <c r="F2" s="75"/>
      <c r="G2" s="336" t="s">
        <v>514</v>
      </c>
      <c r="H2" s="163"/>
    </row>
    <row r="3" spans="1:8">
      <c r="A3" s="75"/>
      <c r="B3" s="75"/>
      <c r="C3" s="75"/>
      <c r="D3" s="75"/>
      <c r="E3" s="75"/>
      <c r="F3" s="75"/>
      <c r="G3" s="101"/>
      <c r="H3" s="163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7" t="str">
        <f>'ფორმა N1'!A5</f>
        <v>პ/გ ქართული დასი</v>
      </c>
      <c r="B5" s="207"/>
      <c r="C5" s="207"/>
      <c r="D5" s="207"/>
      <c r="E5" s="207"/>
      <c r="F5" s="207"/>
      <c r="G5" s="207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5" t="s">
        <v>307</v>
      </c>
      <c r="B8" s="165" t="s">
        <v>141</v>
      </c>
      <c r="C8" s="166" t="s">
        <v>354</v>
      </c>
      <c r="D8" s="166" t="s">
        <v>355</v>
      </c>
      <c r="E8" s="166" t="s">
        <v>270</v>
      </c>
      <c r="F8" s="165" t="s">
        <v>312</v>
      </c>
      <c r="G8" s="166" t="s">
        <v>308</v>
      </c>
      <c r="H8" s="104"/>
    </row>
    <row r="9" spans="1:8">
      <c r="A9" s="167" t="s">
        <v>309</v>
      </c>
      <c r="B9" s="168"/>
      <c r="C9" s="169"/>
      <c r="D9" s="170"/>
      <c r="E9" s="170"/>
      <c r="F9" s="170"/>
      <c r="G9" s="171"/>
      <c r="H9" s="104"/>
    </row>
    <row r="10" spans="1:8" ht="15.75">
      <c r="A10" s="168">
        <v>1</v>
      </c>
      <c r="B10" s="151"/>
      <c r="C10" s="172"/>
      <c r="D10" s="173"/>
      <c r="E10" s="173"/>
      <c r="F10" s="173"/>
      <c r="G10" s="174" t="str">
        <f>IF(ISBLANK(B10),"",G9+C10-D10)</f>
        <v/>
      </c>
      <c r="H10" s="104"/>
    </row>
    <row r="11" spans="1:8" ht="15.75">
      <c r="A11" s="168">
        <v>2</v>
      </c>
      <c r="B11" s="151"/>
      <c r="C11" s="172"/>
      <c r="D11" s="173"/>
      <c r="E11" s="173"/>
      <c r="F11" s="173"/>
      <c r="G11" s="174" t="str">
        <f t="shared" ref="G11:G38" si="0">IF(ISBLANK(B11),"",G10+C11-D11)</f>
        <v/>
      </c>
      <c r="H11" s="104"/>
    </row>
    <row r="12" spans="1:8" ht="15.75">
      <c r="A12" s="168">
        <v>3</v>
      </c>
      <c r="B12" s="151"/>
      <c r="C12" s="172"/>
      <c r="D12" s="173"/>
      <c r="E12" s="173"/>
      <c r="F12" s="173"/>
      <c r="G12" s="174" t="str">
        <f t="shared" si="0"/>
        <v/>
      </c>
      <c r="H12" s="104"/>
    </row>
    <row r="13" spans="1:8" ht="15.75">
      <c r="A13" s="168">
        <v>4</v>
      </c>
      <c r="B13" s="151"/>
      <c r="C13" s="172"/>
      <c r="D13" s="173"/>
      <c r="E13" s="173"/>
      <c r="F13" s="173"/>
      <c r="G13" s="174" t="str">
        <f t="shared" si="0"/>
        <v/>
      </c>
      <c r="H13" s="104"/>
    </row>
    <row r="14" spans="1:8" ht="15.75">
      <c r="A14" s="168">
        <v>5</v>
      </c>
      <c r="B14" s="151"/>
      <c r="C14" s="172"/>
      <c r="D14" s="173"/>
      <c r="E14" s="173"/>
      <c r="F14" s="173"/>
      <c r="G14" s="174" t="str">
        <f t="shared" si="0"/>
        <v/>
      </c>
      <c r="H14" s="104"/>
    </row>
    <row r="15" spans="1:8" ht="15.75">
      <c r="A15" s="168">
        <v>6</v>
      </c>
      <c r="B15" s="151"/>
      <c r="C15" s="172"/>
      <c r="D15" s="173"/>
      <c r="E15" s="173"/>
      <c r="F15" s="173"/>
      <c r="G15" s="174" t="str">
        <f t="shared" si="0"/>
        <v/>
      </c>
      <c r="H15" s="104"/>
    </row>
    <row r="16" spans="1:8" ht="15.75">
      <c r="A16" s="168">
        <v>7</v>
      </c>
      <c r="B16" s="151"/>
      <c r="C16" s="172"/>
      <c r="D16" s="173"/>
      <c r="E16" s="173"/>
      <c r="F16" s="173"/>
      <c r="G16" s="174" t="str">
        <f t="shared" si="0"/>
        <v/>
      </c>
      <c r="H16" s="104"/>
    </row>
    <row r="17" spans="1:8" ht="15.75">
      <c r="A17" s="168">
        <v>8</v>
      </c>
      <c r="B17" s="151"/>
      <c r="C17" s="172"/>
      <c r="D17" s="173"/>
      <c r="E17" s="173"/>
      <c r="F17" s="173"/>
      <c r="G17" s="174" t="str">
        <f t="shared" si="0"/>
        <v/>
      </c>
      <c r="H17" s="104"/>
    </row>
    <row r="18" spans="1:8" ht="15.75">
      <c r="A18" s="168">
        <v>9</v>
      </c>
      <c r="B18" s="151"/>
      <c r="C18" s="172"/>
      <c r="D18" s="173"/>
      <c r="E18" s="173"/>
      <c r="F18" s="173"/>
      <c r="G18" s="174" t="str">
        <f t="shared" si="0"/>
        <v/>
      </c>
      <c r="H18" s="104"/>
    </row>
    <row r="19" spans="1:8" ht="15.75">
      <c r="A19" s="168">
        <v>10</v>
      </c>
      <c r="B19" s="151"/>
      <c r="C19" s="172"/>
      <c r="D19" s="173"/>
      <c r="E19" s="173"/>
      <c r="F19" s="173"/>
      <c r="G19" s="174" t="str">
        <f t="shared" si="0"/>
        <v/>
      </c>
      <c r="H19" s="104"/>
    </row>
    <row r="20" spans="1:8" ht="15.75">
      <c r="A20" s="168">
        <v>11</v>
      </c>
      <c r="B20" s="151"/>
      <c r="C20" s="172"/>
      <c r="D20" s="173"/>
      <c r="E20" s="173"/>
      <c r="F20" s="173"/>
      <c r="G20" s="174" t="str">
        <f t="shared" si="0"/>
        <v/>
      </c>
      <c r="H20" s="104"/>
    </row>
    <row r="21" spans="1:8" ht="15.75">
      <c r="A21" s="168">
        <v>12</v>
      </c>
      <c r="B21" s="151"/>
      <c r="C21" s="172"/>
      <c r="D21" s="173"/>
      <c r="E21" s="173"/>
      <c r="F21" s="173"/>
      <c r="G21" s="174" t="str">
        <f t="shared" si="0"/>
        <v/>
      </c>
      <c r="H21" s="104"/>
    </row>
    <row r="22" spans="1:8" ht="15.75">
      <c r="A22" s="168">
        <v>13</v>
      </c>
      <c r="B22" s="151"/>
      <c r="C22" s="172"/>
      <c r="D22" s="173"/>
      <c r="E22" s="173"/>
      <c r="F22" s="173"/>
      <c r="G22" s="174" t="str">
        <f t="shared" si="0"/>
        <v/>
      </c>
      <c r="H22" s="104"/>
    </row>
    <row r="23" spans="1:8" ht="15.75">
      <c r="A23" s="168">
        <v>14</v>
      </c>
      <c r="B23" s="151"/>
      <c r="C23" s="172"/>
      <c r="D23" s="173"/>
      <c r="E23" s="173"/>
      <c r="F23" s="173"/>
      <c r="G23" s="174" t="str">
        <f t="shared" si="0"/>
        <v/>
      </c>
      <c r="H23" s="104"/>
    </row>
    <row r="24" spans="1:8" ht="15.75">
      <c r="A24" s="168">
        <v>15</v>
      </c>
      <c r="B24" s="151"/>
      <c r="C24" s="172"/>
      <c r="D24" s="173"/>
      <c r="E24" s="173"/>
      <c r="F24" s="173"/>
      <c r="G24" s="174" t="str">
        <f t="shared" si="0"/>
        <v/>
      </c>
      <c r="H24" s="104"/>
    </row>
    <row r="25" spans="1:8" ht="15.75">
      <c r="A25" s="168">
        <v>16</v>
      </c>
      <c r="B25" s="151"/>
      <c r="C25" s="172"/>
      <c r="D25" s="173"/>
      <c r="E25" s="173"/>
      <c r="F25" s="173"/>
      <c r="G25" s="174" t="str">
        <f t="shared" si="0"/>
        <v/>
      </c>
      <c r="H25" s="104"/>
    </row>
    <row r="26" spans="1:8" ht="15.75">
      <c r="A26" s="168">
        <v>17</v>
      </c>
      <c r="B26" s="151"/>
      <c r="C26" s="172"/>
      <c r="D26" s="173"/>
      <c r="E26" s="173"/>
      <c r="F26" s="173"/>
      <c r="G26" s="174" t="str">
        <f t="shared" si="0"/>
        <v/>
      </c>
      <c r="H26" s="104"/>
    </row>
    <row r="27" spans="1:8" ht="15.75">
      <c r="A27" s="168">
        <v>18</v>
      </c>
      <c r="B27" s="151"/>
      <c r="C27" s="172"/>
      <c r="D27" s="173"/>
      <c r="E27" s="173"/>
      <c r="F27" s="173"/>
      <c r="G27" s="174" t="str">
        <f t="shared" si="0"/>
        <v/>
      </c>
      <c r="H27" s="104"/>
    </row>
    <row r="28" spans="1:8" ht="15.75">
      <c r="A28" s="168">
        <v>19</v>
      </c>
      <c r="B28" s="151"/>
      <c r="C28" s="172"/>
      <c r="D28" s="173"/>
      <c r="E28" s="173"/>
      <c r="F28" s="173"/>
      <c r="G28" s="174" t="str">
        <f t="shared" si="0"/>
        <v/>
      </c>
      <c r="H28" s="104"/>
    </row>
    <row r="29" spans="1:8" ht="15.75">
      <c r="A29" s="168">
        <v>20</v>
      </c>
      <c r="B29" s="151"/>
      <c r="C29" s="172"/>
      <c r="D29" s="173"/>
      <c r="E29" s="173"/>
      <c r="F29" s="173"/>
      <c r="G29" s="174" t="str">
        <f t="shared" si="0"/>
        <v/>
      </c>
      <c r="H29" s="104"/>
    </row>
    <row r="30" spans="1:8" ht="15.75">
      <c r="A30" s="168">
        <v>21</v>
      </c>
      <c r="B30" s="151"/>
      <c r="C30" s="175"/>
      <c r="D30" s="176"/>
      <c r="E30" s="176"/>
      <c r="F30" s="176"/>
      <c r="G30" s="174" t="str">
        <f t="shared" si="0"/>
        <v/>
      </c>
      <c r="H30" s="104"/>
    </row>
    <row r="31" spans="1:8" ht="15.75">
      <c r="A31" s="168">
        <v>22</v>
      </c>
      <c r="B31" s="151"/>
      <c r="C31" s="175"/>
      <c r="D31" s="176"/>
      <c r="E31" s="176"/>
      <c r="F31" s="176"/>
      <c r="G31" s="174" t="str">
        <f t="shared" si="0"/>
        <v/>
      </c>
      <c r="H31" s="104"/>
    </row>
    <row r="32" spans="1:8" ht="15.75">
      <c r="A32" s="168">
        <v>23</v>
      </c>
      <c r="B32" s="151"/>
      <c r="C32" s="175"/>
      <c r="D32" s="176"/>
      <c r="E32" s="176"/>
      <c r="F32" s="176"/>
      <c r="G32" s="174" t="str">
        <f t="shared" si="0"/>
        <v/>
      </c>
      <c r="H32" s="104"/>
    </row>
    <row r="33" spans="1:10" ht="15.75">
      <c r="A33" s="168">
        <v>24</v>
      </c>
      <c r="B33" s="151"/>
      <c r="C33" s="175"/>
      <c r="D33" s="176"/>
      <c r="E33" s="176"/>
      <c r="F33" s="176"/>
      <c r="G33" s="174" t="str">
        <f t="shared" si="0"/>
        <v/>
      </c>
      <c r="H33" s="104"/>
    </row>
    <row r="34" spans="1:10" ht="15.75">
      <c r="A34" s="168">
        <v>25</v>
      </c>
      <c r="B34" s="151"/>
      <c r="C34" s="175"/>
      <c r="D34" s="176"/>
      <c r="E34" s="176"/>
      <c r="F34" s="176"/>
      <c r="G34" s="174" t="str">
        <f t="shared" si="0"/>
        <v/>
      </c>
      <c r="H34" s="104"/>
    </row>
    <row r="35" spans="1:10" ht="15.75">
      <c r="A35" s="168">
        <v>26</v>
      </c>
      <c r="B35" s="151"/>
      <c r="C35" s="175"/>
      <c r="D35" s="176"/>
      <c r="E35" s="176"/>
      <c r="F35" s="176"/>
      <c r="G35" s="174" t="str">
        <f t="shared" si="0"/>
        <v/>
      </c>
      <c r="H35" s="104"/>
    </row>
    <row r="36" spans="1:10" ht="15.75">
      <c r="A36" s="168">
        <v>27</v>
      </c>
      <c r="B36" s="151"/>
      <c r="C36" s="175"/>
      <c r="D36" s="176"/>
      <c r="E36" s="176"/>
      <c r="F36" s="176"/>
      <c r="G36" s="174" t="str">
        <f t="shared" si="0"/>
        <v/>
      </c>
      <c r="H36" s="104"/>
    </row>
    <row r="37" spans="1:10" ht="15.75">
      <c r="A37" s="168">
        <v>28</v>
      </c>
      <c r="B37" s="151"/>
      <c r="C37" s="175"/>
      <c r="D37" s="176"/>
      <c r="E37" s="176"/>
      <c r="F37" s="176"/>
      <c r="G37" s="174" t="str">
        <f t="shared" si="0"/>
        <v/>
      </c>
      <c r="H37" s="104"/>
    </row>
    <row r="38" spans="1:10" ht="15.75">
      <c r="A38" s="168">
        <v>29</v>
      </c>
      <c r="B38" s="151"/>
      <c r="C38" s="175"/>
      <c r="D38" s="176"/>
      <c r="E38" s="176"/>
      <c r="F38" s="176"/>
      <c r="G38" s="174" t="str">
        <f t="shared" si="0"/>
        <v/>
      </c>
      <c r="H38" s="104"/>
    </row>
    <row r="39" spans="1:10" ht="15.75">
      <c r="A39" s="168" t="s">
        <v>273</v>
      </c>
      <c r="B39" s="151"/>
      <c r="C39" s="175"/>
      <c r="D39" s="176"/>
      <c r="E39" s="176"/>
      <c r="F39" s="176"/>
      <c r="G39" s="174" t="str">
        <f>IF(ISBLANK(B39),"",#REF!+C39-D39)</f>
        <v/>
      </c>
      <c r="H39" s="104"/>
    </row>
    <row r="40" spans="1:10">
      <c r="A40" s="177" t="s">
        <v>310</v>
      </c>
      <c r="B40" s="178"/>
      <c r="C40" s="179"/>
      <c r="D40" s="180"/>
      <c r="E40" s="180"/>
      <c r="F40" s="181"/>
      <c r="G40" s="182" t="str">
        <f>G39</f>
        <v/>
      </c>
      <c r="H40" s="104"/>
    </row>
    <row r="44" spans="1:10">
      <c r="B44" s="185" t="s">
        <v>107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263</v>
      </c>
      <c r="F47" s="190" t="s">
        <v>268</v>
      </c>
      <c r="G47" s="188"/>
      <c r="H47" s="184"/>
      <c r="I47" s="184"/>
      <c r="J47" s="184"/>
    </row>
    <row r="48" spans="1:10">
      <c r="A48" s="184"/>
      <c r="C48" s="191" t="s">
        <v>139</v>
      </c>
      <c r="F48" s="183" t="s">
        <v>264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299</v>
      </c>
      <c r="B1" s="137"/>
      <c r="C1" s="137"/>
      <c r="D1" s="137"/>
      <c r="E1" s="137"/>
      <c r="F1" s="77"/>
      <c r="G1" s="77"/>
      <c r="H1" s="77"/>
      <c r="I1" s="453" t="s">
        <v>109</v>
      </c>
      <c r="J1" s="453"/>
      <c r="K1" s="143"/>
    </row>
    <row r="2" spans="1:12" s="23" customFormat="1" ht="15">
      <c r="A2" s="104" t="s">
        <v>140</v>
      </c>
      <c r="B2" s="137"/>
      <c r="C2" s="137"/>
      <c r="D2" s="137"/>
      <c r="E2" s="137"/>
      <c r="F2" s="138"/>
      <c r="G2" s="139"/>
      <c r="H2" s="139"/>
      <c r="I2" s="439" t="s">
        <v>514</v>
      </c>
      <c r="J2" s="440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 t="str">
        <f>'ფორმა N1'!A5</f>
        <v>პ/გ ქართული დასი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455" t="s">
        <v>220</v>
      </c>
      <c r="C7" s="455"/>
      <c r="D7" s="455" t="s">
        <v>287</v>
      </c>
      <c r="E7" s="455"/>
      <c r="F7" s="455" t="s">
        <v>288</v>
      </c>
      <c r="G7" s="455"/>
      <c r="H7" s="150" t="s">
        <v>274</v>
      </c>
      <c r="I7" s="455" t="s">
        <v>223</v>
      </c>
      <c r="J7" s="455"/>
      <c r="K7" s="144"/>
    </row>
    <row r="8" spans="1:12" ht="15">
      <c r="A8" s="133" t="s">
        <v>115</v>
      </c>
      <c r="B8" s="134" t="s">
        <v>222</v>
      </c>
      <c r="C8" s="135" t="s">
        <v>221</v>
      </c>
      <c r="D8" s="134" t="s">
        <v>222</v>
      </c>
      <c r="E8" s="135" t="s">
        <v>221</v>
      </c>
      <c r="F8" s="134" t="s">
        <v>222</v>
      </c>
      <c r="G8" s="135" t="s">
        <v>221</v>
      </c>
      <c r="H8" s="135" t="s">
        <v>221</v>
      </c>
      <c r="I8" s="134" t="s">
        <v>222</v>
      </c>
      <c r="J8" s="135" t="s">
        <v>221</v>
      </c>
      <c r="K8" s="144"/>
    </row>
    <row r="9" spans="1:12" ht="15">
      <c r="A9" s="61" t="s">
        <v>116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2" t="s">
        <v>117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2" t="s">
        <v>121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2" t="s">
        <v>124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2" t="s">
        <v>126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1" t="s">
        <v>131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1" t="s">
        <v>132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1" t="s">
        <v>133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2" t="s">
        <v>136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263</v>
      </c>
      <c r="F49" s="12" t="s">
        <v>268</v>
      </c>
      <c r="G49" s="71"/>
      <c r="I49"/>
      <c r="J49"/>
    </row>
    <row r="50" spans="1:10" s="2" customFormat="1" ht="15">
      <c r="B50" s="65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zoomScaleSheetLayoutView="80" workbookViewId="0">
      <selection activeCell="I2" sqref="I2"/>
    </sheetView>
  </sheetViews>
  <sheetFormatPr defaultRowHeight="12.75"/>
  <cols>
    <col min="1" max="1" width="6" style="199" customWidth="1"/>
    <col min="2" max="2" width="21.140625" style="199" customWidth="1"/>
    <col min="3" max="3" width="25.140625" style="199" bestFit="1" customWidth="1"/>
    <col min="4" max="4" width="18.42578125" style="199" customWidth="1"/>
    <col min="5" max="5" width="19.5703125" style="199" customWidth="1"/>
    <col min="6" max="6" width="22" style="199" customWidth="1"/>
    <col min="7" max="7" width="25.28515625" style="199" customWidth="1"/>
    <col min="8" max="8" width="18.28515625" style="199" customWidth="1"/>
    <col min="9" max="9" width="17.140625" style="199" customWidth="1"/>
    <col min="10" max="16384" width="9.140625" style="199"/>
  </cols>
  <sheetData>
    <row r="1" spans="1:9" ht="15">
      <c r="A1" s="192" t="s">
        <v>494</v>
      </c>
      <c r="B1" s="192"/>
      <c r="C1" s="193"/>
      <c r="D1" s="193"/>
      <c r="E1" s="193"/>
      <c r="F1" s="193"/>
      <c r="G1" s="193"/>
      <c r="H1" s="193"/>
      <c r="I1" s="372" t="s">
        <v>109</v>
      </c>
    </row>
    <row r="2" spans="1:9" ht="15">
      <c r="A2" s="147" t="s">
        <v>140</v>
      </c>
      <c r="B2" s="147"/>
      <c r="C2" s="193"/>
      <c r="D2" s="193"/>
      <c r="E2" s="193"/>
      <c r="F2" s="193"/>
      <c r="G2" s="193"/>
      <c r="H2" s="193"/>
      <c r="I2" s="336" t="s">
        <v>514</v>
      </c>
    </row>
    <row r="3" spans="1:9" ht="15">
      <c r="A3" s="193"/>
      <c r="B3" s="193"/>
      <c r="C3" s="193"/>
      <c r="D3" s="193"/>
      <c r="E3" s="193"/>
      <c r="F3" s="193"/>
      <c r="G3" s="193"/>
      <c r="H3" s="193"/>
      <c r="I3" s="140"/>
    </row>
    <row r="4" spans="1:9" ht="15">
      <c r="A4" s="113" t="s">
        <v>269</v>
      </c>
      <c r="B4" s="113"/>
      <c r="C4" s="113"/>
      <c r="D4" s="113"/>
      <c r="E4" s="382"/>
      <c r="F4" s="194"/>
      <c r="G4" s="193"/>
      <c r="H4" s="193"/>
      <c r="I4" s="194"/>
    </row>
    <row r="5" spans="1:9" s="387" customFormat="1" ht="15">
      <c r="A5" s="383" t="str">
        <f>'ფორმა N1'!A5</f>
        <v>პ/გ ქართული დასი</v>
      </c>
      <c r="B5" s="383"/>
      <c r="C5" s="384"/>
      <c r="D5" s="384"/>
      <c r="E5" s="384"/>
      <c r="F5" s="385"/>
      <c r="G5" s="386"/>
      <c r="H5" s="386"/>
      <c r="I5" s="385"/>
    </row>
    <row r="6" spans="1:9">
      <c r="A6" s="141"/>
      <c r="B6" s="141"/>
      <c r="C6" s="388"/>
      <c r="D6" s="388"/>
      <c r="E6" s="388"/>
      <c r="F6" s="193"/>
      <c r="G6" s="193"/>
      <c r="H6" s="193"/>
      <c r="I6" s="193"/>
    </row>
    <row r="7" spans="1:9" ht="60">
      <c r="A7" s="389" t="s">
        <v>64</v>
      </c>
      <c r="B7" s="389" t="s">
        <v>485</v>
      </c>
      <c r="C7" s="390" t="s">
        <v>486</v>
      </c>
      <c r="D7" s="390" t="s">
        <v>487</v>
      </c>
      <c r="E7" s="390" t="s">
        <v>488</v>
      </c>
      <c r="F7" s="390" t="s">
        <v>365</v>
      </c>
      <c r="G7" s="390" t="s">
        <v>489</v>
      </c>
      <c r="H7" s="390" t="s">
        <v>490</v>
      </c>
      <c r="I7" s="390" t="s">
        <v>491</v>
      </c>
    </row>
    <row r="8" spans="1:9" ht="15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90">
        <v>9</v>
      </c>
    </row>
    <row r="9" spans="1:9" ht="15">
      <c r="A9" s="391">
        <v>1</v>
      </c>
      <c r="B9" s="391"/>
      <c r="C9" s="392"/>
      <c r="D9" s="392"/>
      <c r="E9" s="392"/>
      <c r="F9" s="392"/>
      <c r="G9" s="392"/>
      <c r="H9" s="392"/>
      <c r="I9" s="392"/>
    </row>
    <row r="10" spans="1:9" ht="15">
      <c r="A10" s="391">
        <v>2</v>
      </c>
      <c r="B10" s="391"/>
      <c r="C10" s="392"/>
      <c r="D10" s="392"/>
      <c r="E10" s="392"/>
      <c r="F10" s="392"/>
      <c r="G10" s="392"/>
      <c r="H10" s="392"/>
      <c r="I10" s="392"/>
    </row>
    <row r="11" spans="1:9" ht="15">
      <c r="A11" s="391">
        <v>3</v>
      </c>
      <c r="B11" s="391"/>
      <c r="C11" s="392"/>
      <c r="D11" s="392"/>
      <c r="E11" s="392"/>
      <c r="F11" s="392"/>
      <c r="G11" s="392"/>
      <c r="H11" s="392"/>
      <c r="I11" s="392"/>
    </row>
    <row r="12" spans="1:9" ht="15">
      <c r="A12" s="391">
        <v>4</v>
      </c>
      <c r="B12" s="391"/>
      <c r="C12" s="392"/>
      <c r="D12" s="392"/>
      <c r="E12" s="392"/>
      <c r="F12" s="392"/>
      <c r="G12" s="392"/>
      <c r="H12" s="392"/>
      <c r="I12" s="392"/>
    </row>
    <row r="13" spans="1:9" ht="15">
      <c r="A13" s="391">
        <v>5</v>
      </c>
      <c r="B13" s="391"/>
      <c r="C13" s="392"/>
      <c r="D13" s="392"/>
      <c r="E13" s="392"/>
      <c r="F13" s="392"/>
      <c r="G13" s="392"/>
      <c r="H13" s="392"/>
      <c r="I13" s="392"/>
    </row>
    <row r="14" spans="1:9" ht="15">
      <c r="A14" s="391">
        <v>6</v>
      </c>
      <c r="B14" s="391"/>
      <c r="C14" s="392"/>
      <c r="D14" s="392"/>
      <c r="E14" s="392"/>
      <c r="F14" s="392"/>
      <c r="G14" s="392"/>
      <c r="H14" s="392"/>
      <c r="I14" s="392"/>
    </row>
    <row r="15" spans="1:9" ht="15">
      <c r="A15" s="391">
        <v>7</v>
      </c>
      <c r="B15" s="391"/>
      <c r="C15" s="392"/>
      <c r="D15" s="392"/>
      <c r="E15" s="392"/>
      <c r="F15" s="392"/>
      <c r="G15" s="392"/>
      <c r="H15" s="392"/>
      <c r="I15" s="392"/>
    </row>
    <row r="16" spans="1:9" ht="15">
      <c r="A16" s="391">
        <v>8</v>
      </c>
      <c r="B16" s="391"/>
      <c r="C16" s="392"/>
      <c r="D16" s="392"/>
      <c r="E16" s="392"/>
      <c r="F16" s="392"/>
      <c r="G16" s="392"/>
      <c r="H16" s="392"/>
      <c r="I16" s="392"/>
    </row>
    <row r="17" spans="1:9" ht="15">
      <c r="A17" s="391">
        <v>9</v>
      </c>
      <c r="B17" s="391"/>
      <c r="C17" s="392"/>
      <c r="D17" s="392"/>
      <c r="E17" s="392"/>
      <c r="F17" s="392"/>
      <c r="G17" s="392"/>
      <c r="H17" s="392"/>
      <c r="I17" s="392"/>
    </row>
    <row r="18" spans="1:9" ht="15">
      <c r="A18" s="391">
        <v>10</v>
      </c>
      <c r="B18" s="391"/>
      <c r="C18" s="392"/>
      <c r="D18" s="392"/>
      <c r="E18" s="392"/>
      <c r="F18" s="392"/>
      <c r="G18" s="392"/>
      <c r="H18" s="392"/>
      <c r="I18" s="392"/>
    </row>
    <row r="19" spans="1:9" ht="15">
      <c r="A19" s="391">
        <v>11</v>
      </c>
      <c r="B19" s="391"/>
      <c r="C19" s="392"/>
      <c r="D19" s="392"/>
      <c r="E19" s="392"/>
      <c r="F19" s="392"/>
      <c r="G19" s="392"/>
      <c r="H19" s="392"/>
      <c r="I19" s="392"/>
    </row>
    <row r="20" spans="1:9" ht="15">
      <c r="A20" s="391">
        <v>12</v>
      </c>
      <c r="B20" s="391"/>
      <c r="C20" s="392"/>
      <c r="D20" s="392"/>
      <c r="E20" s="392"/>
      <c r="F20" s="392"/>
      <c r="G20" s="392"/>
      <c r="H20" s="392"/>
      <c r="I20" s="392"/>
    </row>
    <row r="21" spans="1:9" ht="15">
      <c r="A21" s="391">
        <v>13</v>
      </c>
      <c r="B21" s="391"/>
      <c r="C21" s="392"/>
      <c r="D21" s="392"/>
      <c r="E21" s="392"/>
      <c r="F21" s="392"/>
      <c r="G21" s="392"/>
      <c r="H21" s="392"/>
      <c r="I21" s="392"/>
    </row>
    <row r="22" spans="1:9" ht="15">
      <c r="A22" s="391">
        <v>14</v>
      </c>
      <c r="B22" s="391"/>
      <c r="C22" s="392"/>
      <c r="D22" s="392"/>
      <c r="E22" s="392"/>
      <c r="F22" s="392"/>
      <c r="G22" s="392"/>
      <c r="H22" s="392"/>
      <c r="I22" s="392"/>
    </row>
    <row r="23" spans="1:9" ht="15">
      <c r="A23" s="391">
        <v>15</v>
      </c>
      <c r="B23" s="391"/>
      <c r="C23" s="392"/>
      <c r="D23" s="392"/>
      <c r="E23" s="392"/>
      <c r="F23" s="392"/>
      <c r="G23" s="392"/>
      <c r="H23" s="392"/>
      <c r="I23" s="392"/>
    </row>
    <row r="24" spans="1:9" ht="15">
      <c r="A24" s="391">
        <v>16</v>
      </c>
      <c r="B24" s="391"/>
      <c r="C24" s="392"/>
      <c r="D24" s="392"/>
      <c r="E24" s="392"/>
      <c r="F24" s="392"/>
      <c r="G24" s="392"/>
      <c r="H24" s="392"/>
      <c r="I24" s="392"/>
    </row>
    <row r="25" spans="1:9" ht="15">
      <c r="A25" s="391">
        <v>17</v>
      </c>
      <c r="B25" s="391"/>
      <c r="C25" s="392"/>
      <c r="D25" s="392"/>
      <c r="E25" s="392"/>
      <c r="F25" s="392"/>
      <c r="G25" s="392"/>
      <c r="H25" s="392"/>
      <c r="I25" s="392"/>
    </row>
    <row r="26" spans="1:9" ht="15">
      <c r="A26" s="391">
        <v>18</v>
      </c>
      <c r="B26" s="391"/>
      <c r="C26" s="392"/>
      <c r="D26" s="392"/>
      <c r="E26" s="392"/>
      <c r="F26" s="392"/>
      <c r="G26" s="392"/>
      <c r="H26" s="392"/>
      <c r="I26" s="392"/>
    </row>
    <row r="27" spans="1:9" ht="15">
      <c r="A27" s="391" t="s">
        <v>273</v>
      </c>
      <c r="B27" s="391"/>
      <c r="C27" s="392"/>
      <c r="D27" s="392"/>
      <c r="E27" s="392"/>
      <c r="F27" s="392"/>
      <c r="G27" s="392"/>
      <c r="H27" s="392"/>
      <c r="I27" s="392"/>
    </row>
    <row r="28" spans="1:9">
      <c r="A28" s="195"/>
      <c r="B28" s="195"/>
      <c r="C28" s="195"/>
      <c r="D28" s="195"/>
      <c r="E28" s="195"/>
      <c r="F28" s="195"/>
      <c r="G28" s="195"/>
      <c r="H28" s="195"/>
      <c r="I28" s="195"/>
    </row>
    <row r="29" spans="1:9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9">
      <c r="A30" s="393"/>
      <c r="B30" s="393"/>
      <c r="C30" s="195"/>
      <c r="D30" s="195"/>
      <c r="E30" s="195"/>
      <c r="F30" s="195"/>
      <c r="G30" s="195"/>
      <c r="H30" s="195"/>
      <c r="I30" s="195"/>
    </row>
    <row r="31" spans="1:9" ht="15">
      <c r="A31" s="21"/>
      <c r="B31" s="21"/>
      <c r="C31" s="394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6"/>
      <c r="E32" s="456"/>
      <c r="G32" s="198"/>
      <c r="H32" s="395"/>
    </row>
    <row r="33" spans="3:8" ht="15">
      <c r="C33" s="21"/>
      <c r="D33" s="457" t="s">
        <v>263</v>
      </c>
      <c r="E33" s="457"/>
      <c r="G33" s="458" t="s">
        <v>492</v>
      </c>
      <c r="H33" s="458"/>
    </row>
    <row r="34" spans="3:8" ht="15">
      <c r="C34" s="21"/>
      <c r="D34" s="21"/>
      <c r="E34" s="21"/>
      <c r="G34" s="459"/>
      <c r="H34" s="459"/>
    </row>
    <row r="35" spans="3:8" ht="15">
      <c r="C35" s="21"/>
      <c r="D35" s="460" t="s">
        <v>139</v>
      </c>
      <c r="E35" s="460"/>
      <c r="G35" s="459"/>
      <c r="H35" s="459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zoomScaleSheetLayoutView="80" workbookViewId="0">
      <selection activeCell="K2" sqref="K2"/>
    </sheetView>
  </sheetViews>
  <sheetFormatPr defaultRowHeight="12.75"/>
  <cols>
    <col min="1" max="1" width="6.85546875" style="387" customWidth="1"/>
    <col min="2" max="2" width="14.85546875" style="387" customWidth="1"/>
    <col min="3" max="3" width="21.140625" style="387" customWidth="1"/>
    <col min="4" max="5" width="12.7109375" style="387" customWidth="1"/>
    <col min="6" max="6" width="13.42578125" style="387" bestFit="1" customWidth="1"/>
    <col min="7" max="7" width="15.28515625" style="387" customWidth="1"/>
    <col min="8" max="8" width="23.85546875" style="387" customWidth="1"/>
    <col min="9" max="9" width="12.140625" style="387" bestFit="1" customWidth="1"/>
    <col min="10" max="10" width="19" style="387" customWidth="1"/>
    <col min="11" max="11" width="17.7109375" style="387" customWidth="1"/>
    <col min="12" max="16384" width="9.140625" style="387"/>
  </cols>
  <sheetData>
    <row r="1" spans="1:12" s="199" customFormat="1" ht="15">
      <c r="A1" s="192" t="s">
        <v>300</v>
      </c>
      <c r="B1" s="192"/>
      <c r="C1" s="192"/>
      <c r="D1" s="193"/>
      <c r="E1" s="193"/>
      <c r="F1" s="193"/>
      <c r="G1" s="193"/>
      <c r="H1" s="193"/>
      <c r="I1" s="193"/>
      <c r="J1" s="193"/>
      <c r="K1" s="372" t="s">
        <v>109</v>
      </c>
    </row>
    <row r="2" spans="1:12" s="199" customFormat="1" ht="15">
      <c r="A2" s="147" t="s">
        <v>140</v>
      </c>
      <c r="B2" s="147"/>
      <c r="C2" s="147"/>
      <c r="D2" s="193"/>
      <c r="E2" s="193"/>
      <c r="F2" s="193"/>
      <c r="G2" s="193"/>
      <c r="H2" s="193"/>
      <c r="I2" s="193"/>
      <c r="J2" s="193"/>
      <c r="K2" s="336" t="s">
        <v>514</v>
      </c>
    </row>
    <row r="3" spans="1:12" s="199" customFormat="1" ht="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40"/>
      <c r="L3" s="387"/>
    </row>
    <row r="4" spans="1:12" s="199" customFormat="1" ht="15">
      <c r="A4" s="113" t="s">
        <v>269</v>
      </c>
      <c r="B4" s="113"/>
      <c r="C4" s="113"/>
      <c r="D4" s="113"/>
      <c r="E4" s="113"/>
      <c r="F4" s="382"/>
      <c r="G4" s="194"/>
      <c r="H4" s="193"/>
      <c r="I4" s="193"/>
      <c r="J4" s="193"/>
      <c r="K4" s="193"/>
    </row>
    <row r="5" spans="1:12" ht="15">
      <c r="A5" s="383" t="str">
        <f>'ფორმა N1'!A5</f>
        <v>პ/გ ქართული დასი</v>
      </c>
      <c r="B5" s="383"/>
      <c r="C5" s="383"/>
      <c r="D5" s="384"/>
      <c r="E5" s="384"/>
      <c r="F5" s="384"/>
      <c r="G5" s="385"/>
      <c r="H5" s="386"/>
      <c r="I5" s="386"/>
      <c r="J5" s="386"/>
      <c r="K5" s="385"/>
    </row>
    <row r="6" spans="1:12" s="199" customFormat="1">
      <c r="A6" s="141"/>
      <c r="B6" s="141"/>
      <c r="C6" s="141"/>
      <c r="D6" s="388"/>
      <c r="E6" s="388"/>
      <c r="F6" s="388"/>
      <c r="G6" s="193"/>
      <c r="H6" s="193"/>
      <c r="I6" s="193"/>
      <c r="J6" s="193"/>
      <c r="K6" s="193"/>
    </row>
    <row r="7" spans="1:12" s="199" customFormat="1" ht="60">
      <c r="A7" s="389" t="s">
        <v>64</v>
      </c>
      <c r="B7" s="389" t="s">
        <v>485</v>
      </c>
      <c r="C7" s="389" t="s">
        <v>243</v>
      </c>
      <c r="D7" s="390" t="s">
        <v>240</v>
      </c>
      <c r="E7" s="390" t="s">
        <v>241</v>
      </c>
      <c r="F7" s="390" t="s">
        <v>340</v>
      </c>
      <c r="G7" s="390" t="s">
        <v>242</v>
      </c>
      <c r="H7" s="390" t="s">
        <v>493</v>
      </c>
      <c r="I7" s="390" t="s">
        <v>239</v>
      </c>
      <c r="J7" s="390" t="s">
        <v>490</v>
      </c>
      <c r="K7" s="390" t="s">
        <v>491</v>
      </c>
    </row>
    <row r="8" spans="1:12" s="199" customFormat="1" ht="15">
      <c r="A8" s="389">
        <v>1</v>
      </c>
      <c r="B8" s="389">
        <v>2</v>
      </c>
      <c r="C8" s="389">
        <v>3</v>
      </c>
      <c r="D8" s="390">
        <v>4</v>
      </c>
      <c r="E8" s="389">
        <v>5</v>
      </c>
      <c r="F8" s="390">
        <v>6</v>
      </c>
      <c r="G8" s="389">
        <v>7</v>
      </c>
      <c r="H8" s="390">
        <v>8</v>
      </c>
      <c r="I8" s="389">
        <v>9</v>
      </c>
      <c r="J8" s="389">
        <v>10</v>
      </c>
      <c r="K8" s="390">
        <v>11</v>
      </c>
    </row>
    <row r="9" spans="1:12" s="199" customFormat="1" ht="15">
      <c r="A9" s="391">
        <v>1</v>
      </c>
      <c r="B9" s="391"/>
      <c r="C9" s="391"/>
      <c r="D9" s="392"/>
      <c r="E9" s="392"/>
      <c r="F9" s="392"/>
      <c r="G9" s="392"/>
      <c r="H9" s="392"/>
      <c r="I9" s="392"/>
      <c r="J9" s="392"/>
      <c r="K9" s="392"/>
    </row>
    <row r="10" spans="1:12" s="199" customFormat="1" ht="15">
      <c r="A10" s="391">
        <v>2</v>
      </c>
      <c r="B10" s="391"/>
      <c r="C10" s="391"/>
      <c r="D10" s="392"/>
      <c r="E10" s="392"/>
      <c r="F10" s="392"/>
      <c r="G10" s="392"/>
      <c r="H10" s="392"/>
      <c r="I10" s="392"/>
      <c r="J10" s="392"/>
      <c r="K10" s="392"/>
    </row>
    <row r="11" spans="1:12" s="199" customFormat="1" ht="15">
      <c r="A11" s="391">
        <v>3</v>
      </c>
      <c r="B11" s="391"/>
      <c r="C11" s="391"/>
      <c r="D11" s="392"/>
      <c r="E11" s="392"/>
      <c r="F11" s="392"/>
      <c r="G11" s="392"/>
      <c r="H11" s="392"/>
      <c r="I11" s="392"/>
      <c r="J11" s="392"/>
      <c r="K11" s="392"/>
    </row>
    <row r="12" spans="1:12" s="199" customFormat="1" ht="15">
      <c r="A12" s="391">
        <v>4</v>
      </c>
      <c r="B12" s="391"/>
      <c r="C12" s="391"/>
      <c r="D12" s="392"/>
      <c r="E12" s="392"/>
      <c r="F12" s="392"/>
      <c r="G12" s="392"/>
      <c r="H12" s="392"/>
      <c r="I12" s="392"/>
      <c r="J12" s="392"/>
      <c r="K12" s="392"/>
    </row>
    <row r="13" spans="1:12" s="199" customFormat="1" ht="15">
      <c r="A13" s="391">
        <v>5</v>
      </c>
      <c r="B13" s="391"/>
      <c r="C13" s="391"/>
      <c r="D13" s="392"/>
      <c r="E13" s="392"/>
      <c r="F13" s="392"/>
      <c r="G13" s="392"/>
      <c r="H13" s="392"/>
      <c r="I13" s="392"/>
      <c r="J13" s="392"/>
      <c r="K13" s="392"/>
    </row>
    <row r="14" spans="1:12" s="199" customFormat="1" ht="15">
      <c r="A14" s="391">
        <v>6</v>
      </c>
      <c r="B14" s="391"/>
      <c r="C14" s="391"/>
      <c r="D14" s="392"/>
      <c r="E14" s="392"/>
      <c r="F14" s="392"/>
      <c r="G14" s="392"/>
      <c r="H14" s="392"/>
      <c r="I14" s="392"/>
      <c r="J14" s="392"/>
      <c r="K14" s="392"/>
    </row>
    <row r="15" spans="1:12" s="199" customFormat="1" ht="15">
      <c r="A15" s="391">
        <v>7</v>
      </c>
      <c r="B15" s="391"/>
      <c r="C15" s="391"/>
      <c r="D15" s="392"/>
      <c r="E15" s="392"/>
      <c r="F15" s="392"/>
      <c r="G15" s="392"/>
      <c r="H15" s="392"/>
      <c r="I15" s="392"/>
      <c r="J15" s="392"/>
      <c r="K15" s="392"/>
    </row>
    <row r="16" spans="1:12" s="199" customFormat="1" ht="15">
      <c r="A16" s="391">
        <v>8</v>
      </c>
      <c r="B16" s="391"/>
      <c r="C16" s="391"/>
      <c r="D16" s="392"/>
      <c r="E16" s="392"/>
      <c r="F16" s="392"/>
      <c r="G16" s="392"/>
      <c r="H16" s="392"/>
      <c r="I16" s="392"/>
      <c r="J16" s="392"/>
      <c r="K16" s="392"/>
    </row>
    <row r="17" spans="1:11" s="199" customFormat="1" ht="15">
      <c r="A17" s="391">
        <v>9</v>
      </c>
      <c r="B17" s="391"/>
      <c r="C17" s="391"/>
      <c r="D17" s="392"/>
      <c r="E17" s="392"/>
      <c r="F17" s="392"/>
      <c r="G17" s="392"/>
      <c r="H17" s="392"/>
      <c r="I17" s="392"/>
      <c r="J17" s="392"/>
      <c r="K17" s="392"/>
    </row>
    <row r="18" spans="1:11" s="199" customFormat="1" ht="15">
      <c r="A18" s="391">
        <v>10</v>
      </c>
      <c r="B18" s="391"/>
      <c r="C18" s="391"/>
      <c r="D18" s="392"/>
      <c r="E18" s="392"/>
      <c r="F18" s="392"/>
      <c r="G18" s="392"/>
      <c r="H18" s="392"/>
      <c r="I18" s="392"/>
      <c r="J18" s="392"/>
      <c r="K18" s="392"/>
    </row>
    <row r="19" spans="1:11" s="199" customFormat="1" ht="15">
      <c r="A19" s="391">
        <v>11</v>
      </c>
      <c r="B19" s="391"/>
      <c r="C19" s="391"/>
      <c r="D19" s="392"/>
      <c r="E19" s="392"/>
      <c r="F19" s="392"/>
      <c r="G19" s="392"/>
      <c r="H19" s="392"/>
      <c r="I19" s="392"/>
      <c r="J19" s="392"/>
      <c r="K19" s="392"/>
    </row>
    <row r="20" spans="1:11" s="199" customFormat="1" ht="15">
      <c r="A20" s="391">
        <v>12</v>
      </c>
      <c r="B20" s="391"/>
      <c r="C20" s="391"/>
      <c r="D20" s="392"/>
      <c r="E20" s="392"/>
      <c r="F20" s="392"/>
      <c r="G20" s="392"/>
      <c r="H20" s="392"/>
      <c r="I20" s="392"/>
      <c r="J20" s="392"/>
      <c r="K20" s="392"/>
    </row>
    <row r="21" spans="1:11" s="199" customFormat="1" ht="15">
      <c r="A21" s="391">
        <v>13</v>
      </c>
      <c r="B21" s="391"/>
      <c r="C21" s="391"/>
      <c r="D21" s="392"/>
      <c r="E21" s="392"/>
      <c r="F21" s="392"/>
      <c r="G21" s="392"/>
      <c r="H21" s="392"/>
      <c r="I21" s="392"/>
      <c r="J21" s="392"/>
      <c r="K21" s="392"/>
    </row>
    <row r="22" spans="1:11" s="199" customFormat="1" ht="15">
      <c r="A22" s="391">
        <v>14</v>
      </c>
      <c r="B22" s="391"/>
      <c r="C22" s="391"/>
      <c r="D22" s="392"/>
      <c r="E22" s="392"/>
      <c r="F22" s="392"/>
      <c r="G22" s="392"/>
      <c r="H22" s="392"/>
      <c r="I22" s="392"/>
      <c r="J22" s="392"/>
      <c r="K22" s="392"/>
    </row>
    <row r="23" spans="1:11" s="199" customFormat="1" ht="15">
      <c r="A23" s="391">
        <v>15</v>
      </c>
      <c r="B23" s="391"/>
      <c r="C23" s="391"/>
      <c r="D23" s="392"/>
      <c r="E23" s="392"/>
      <c r="F23" s="392"/>
      <c r="G23" s="392"/>
      <c r="H23" s="392"/>
      <c r="I23" s="392"/>
      <c r="J23" s="392"/>
      <c r="K23" s="392"/>
    </row>
    <row r="24" spans="1:11" s="199" customFormat="1" ht="15">
      <c r="A24" s="391">
        <v>16</v>
      </c>
      <c r="B24" s="391"/>
      <c r="C24" s="391"/>
      <c r="D24" s="392"/>
      <c r="E24" s="392"/>
      <c r="F24" s="392"/>
      <c r="G24" s="392"/>
      <c r="H24" s="392"/>
      <c r="I24" s="392"/>
      <c r="J24" s="392"/>
      <c r="K24" s="392"/>
    </row>
    <row r="25" spans="1:11" s="199" customFormat="1" ht="15">
      <c r="A25" s="391">
        <v>17</v>
      </c>
      <c r="B25" s="391"/>
      <c r="C25" s="391"/>
      <c r="D25" s="392"/>
      <c r="E25" s="392"/>
      <c r="F25" s="392"/>
      <c r="G25" s="392"/>
      <c r="H25" s="392"/>
      <c r="I25" s="392"/>
      <c r="J25" s="392"/>
      <c r="K25" s="392"/>
    </row>
    <row r="26" spans="1:11" s="199" customFormat="1" ht="15">
      <c r="A26" s="391">
        <v>18</v>
      </c>
      <c r="B26" s="391"/>
      <c r="C26" s="391"/>
      <c r="D26" s="392"/>
      <c r="E26" s="392"/>
      <c r="F26" s="392"/>
      <c r="G26" s="392"/>
      <c r="H26" s="392"/>
      <c r="I26" s="392"/>
      <c r="J26" s="392"/>
      <c r="K26" s="392"/>
    </row>
    <row r="27" spans="1:11" s="199" customFormat="1" ht="15">
      <c r="A27" s="391" t="s">
        <v>273</v>
      </c>
      <c r="B27" s="391"/>
      <c r="C27" s="391"/>
      <c r="D27" s="392"/>
      <c r="E27" s="392"/>
      <c r="F27" s="392"/>
      <c r="G27" s="392"/>
      <c r="H27" s="392"/>
      <c r="I27" s="392"/>
      <c r="J27" s="392"/>
      <c r="K27" s="392"/>
    </row>
    <row r="28" spans="1:11">
      <c r="A28" s="396"/>
      <c r="B28" s="396"/>
      <c r="C28" s="396"/>
      <c r="D28" s="396"/>
      <c r="E28" s="396"/>
      <c r="F28" s="396"/>
      <c r="G28" s="396"/>
      <c r="H28" s="396"/>
      <c r="I28" s="396"/>
      <c r="J28" s="396"/>
      <c r="K28" s="396"/>
    </row>
    <row r="29" spans="1:11">
      <c r="A29" s="396"/>
      <c r="B29" s="396"/>
      <c r="C29" s="396"/>
      <c r="D29" s="396"/>
      <c r="E29" s="396"/>
      <c r="F29" s="396"/>
      <c r="G29" s="396"/>
      <c r="H29" s="396"/>
      <c r="I29" s="396"/>
      <c r="J29" s="396"/>
      <c r="K29" s="396"/>
    </row>
    <row r="30" spans="1:11">
      <c r="A30" s="397"/>
      <c r="B30" s="397"/>
      <c r="C30" s="397"/>
      <c r="D30" s="396"/>
      <c r="E30" s="396"/>
      <c r="F30" s="396"/>
      <c r="G30" s="396"/>
      <c r="H30" s="396"/>
      <c r="I30" s="396"/>
      <c r="J30" s="396"/>
      <c r="K30" s="396"/>
    </row>
    <row r="31" spans="1:11" ht="15">
      <c r="A31" s="398"/>
      <c r="B31" s="398"/>
      <c r="C31" s="398"/>
      <c r="D31" s="399" t="s">
        <v>107</v>
      </c>
      <c r="E31" s="398"/>
      <c r="F31" s="398"/>
      <c r="G31" s="400"/>
      <c r="H31" s="398"/>
      <c r="I31" s="398"/>
      <c r="J31" s="398"/>
      <c r="K31" s="398"/>
    </row>
    <row r="32" spans="1:11" ht="15">
      <c r="A32" s="398"/>
      <c r="B32" s="398"/>
      <c r="C32" s="398"/>
      <c r="D32" s="398"/>
      <c r="E32" s="401"/>
      <c r="F32" s="398"/>
      <c r="H32" s="401"/>
      <c r="I32" s="401"/>
      <c r="J32" s="402"/>
    </row>
    <row r="33" spans="4:9" ht="15">
      <c r="D33" s="398"/>
      <c r="E33" s="403" t="s">
        <v>263</v>
      </c>
      <c r="F33" s="398"/>
      <c r="H33" s="404" t="s">
        <v>268</v>
      </c>
      <c r="I33" s="404"/>
    </row>
    <row r="34" spans="4:9" ht="15">
      <c r="D34" s="398"/>
      <c r="E34" s="405" t="s">
        <v>139</v>
      </c>
      <c r="F34" s="398"/>
      <c r="H34" s="398" t="s">
        <v>264</v>
      </c>
      <c r="I34" s="398"/>
    </row>
    <row r="35" spans="4:9" ht="15">
      <c r="D35" s="398"/>
      <c r="E35" s="405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SheetLayoutView="80" workbookViewId="0">
      <selection activeCell="I2" sqref="I2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6" t="s">
        <v>427</v>
      </c>
      <c r="B1" s="137"/>
      <c r="C1" s="137"/>
      <c r="D1" s="137"/>
      <c r="E1" s="137"/>
      <c r="F1" s="137"/>
      <c r="G1" s="137"/>
      <c r="H1" s="143"/>
      <c r="I1" s="77" t="s">
        <v>109</v>
      </c>
    </row>
    <row r="2" spans="1:13" customFormat="1" ht="15">
      <c r="A2" s="104" t="s">
        <v>140</v>
      </c>
      <c r="B2" s="137"/>
      <c r="C2" s="137"/>
      <c r="D2" s="137"/>
      <c r="E2" s="137"/>
      <c r="F2" s="137"/>
      <c r="G2" s="137"/>
      <c r="H2" s="143"/>
      <c r="I2" s="336" t="s">
        <v>514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4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7" t="str">
        <f>'ფორმა N1'!A5</f>
        <v>პ/გ ქართული დასი</v>
      </c>
      <c r="B5" s="79"/>
      <c r="C5" s="79"/>
      <c r="D5" s="209"/>
      <c r="E5" s="209"/>
      <c r="F5" s="209"/>
      <c r="G5" s="209"/>
      <c r="H5" s="209"/>
      <c r="I5" s="208"/>
    </row>
    <row r="6" spans="1:13" customFormat="1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>
      <c r="A7" s="146" t="s">
        <v>64</v>
      </c>
      <c r="B7" s="135" t="s">
        <v>366</v>
      </c>
      <c r="C7" s="135" t="s">
        <v>367</v>
      </c>
      <c r="D7" s="135" t="s">
        <v>372</v>
      </c>
      <c r="E7" s="135" t="s">
        <v>373</v>
      </c>
      <c r="F7" s="135" t="s">
        <v>368</v>
      </c>
      <c r="G7" s="135" t="s">
        <v>369</v>
      </c>
      <c r="H7" s="135" t="s">
        <v>380</v>
      </c>
      <c r="I7" s="135" t="s">
        <v>370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205"/>
      <c r="G9" s="205"/>
      <c r="H9" s="205"/>
      <c r="I9" s="26"/>
    </row>
    <row r="10" spans="1:13" customFormat="1" ht="15">
      <c r="A10" s="66">
        <v>2</v>
      </c>
      <c r="B10" s="26"/>
      <c r="C10" s="26"/>
      <c r="D10" s="26"/>
      <c r="E10" s="26"/>
      <c r="F10" s="205"/>
      <c r="G10" s="205"/>
      <c r="H10" s="205"/>
      <c r="I10" s="26"/>
    </row>
    <row r="11" spans="1:13" customFormat="1" ht="15">
      <c r="A11" s="66">
        <v>3</v>
      </c>
      <c r="B11" s="26"/>
      <c r="C11" s="26"/>
      <c r="D11" s="26"/>
      <c r="E11" s="26"/>
      <c r="F11" s="205"/>
      <c r="G11" s="205"/>
      <c r="H11" s="205"/>
      <c r="I11" s="26"/>
    </row>
    <row r="12" spans="1:13" customFormat="1" ht="15">
      <c r="A12" s="66">
        <v>4</v>
      </c>
      <c r="B12" s="26"/>
      <c r="C12" s="26"/>
      <c r="D12" s="26"/>
      <c r="E12" s="26"/>
      <c r="F12" s="205"/>
      <c r="G12" s="205"/>
      <c r="H12" s="205"/>
      <c r="I12" s="26"/>
    </row>
    <row r="13" spans="1:13" customFormat="1" ht="15">
      <c r="A13" s="66">
        <v>5</v>
      </c>
      <c r="B13" s="26"/>
      <c r="C13" s="26"/>
      <c r="D13" s="26"/>
      <c r="E13" s="26"/>
      <c r="F13" s="205"/>
      <c r="G13" s="205"/>
      <c r="H13" s="205"/>
      <c r="I13" s="26"/>
    </row>
    <row r="14" spans="1:13" customFormat="1" ht="15">
      <c r="A14" s="66">
        <v>6</v>
      </c>
      <c r="B14" s="26"/>
      <c r="C14" s="26"/>
      <c r="D14" s="26"/>
      <c r="E14" s="26"/>
      <c r="F14" s="205"/>
      <c r="G14" s="205"/>
      <c r="H14" s="205"/>
      <c r="I14" s="26"/>
    </row>
    <row r="15" spans="1:13" customFormat="1" ht="15">
      <c r="A15" s="66">
        <v>7</v>
      </c>
      <c r="B15" s="26"/>
      <c r="C15" s="26"/>
      <c r="D15" s="26"/>
      <c r="E15" s="26"/>
      <c r="F15" s="205"/>
      <c r="G15" s="205"/>
      <c r="H15" s="205"/>
      <c r="I15" s="26"/>
    </row>
    <row r="16" spans="1:13" customFormat="1" ht="15">
      <c r="A16" s="66">
        <v>8</v>
      </c>
      <c r="B16" s="26"/>
      <c r="C16" s="26"/>
      <c r="D16" s="26"/>
      <c r="E16" s="26"/>
      <c r="F16" s="205"/>
      <c r="G16" s="205"/>
      <c r="H16" s="205"/>
      <c r="I16" s="26"/>
    </row>
    <row r="17" spans="1:9" customFormat="1" ht="15">
      <c r="A17" s="66">
        <v>9</v>
      </c>
      <c r="B17" s="26"/>
      <c r="C17" s="26"/>
      <c r="D17" s="26"/>
      <c r="E17" s="26"/>
      <c r="F17" s="205"/>
      <c r="G17" s="205"/>
      <c r="H17" s="205"/>
      <c r="I17" s="26"/>
    </row>
    <row r="18" spans="1:9" customFormat="1" ht="15">
      <c r="A18" s="66">
        <v>10</v>
      </c>
      <c r="B18" s="26"/>
      <c r="C18" s="26"/>
      <c r="D18" s="26"/>
      <c r="E18" s="26"/>
      <c r="F18" s="205"/>
      <c r="G18" s="205"/>
      <c r="H18" s="205"/>
      <c r="I18" s="26"/>
    </row>
    <row r="19" spans="1:9" customFormat="1" ht="15">
      <c r="A19" s="66">
        <v>11</v>
      </c>
      <c r="B19" s="26"/>
      <c r="C19" s="26"/>
      <c r="D19" s="26"/>
      <c r="E19" s="26"/>
      <c r="F19" s="205"/>
      <c r="G19" s="205"/>
      <c r="H19" s="205"/>
      <c r="I19" s="26"/>
    </row>
    <row r="20" spans="1:9" customFormat="1" ht="15">
      <c r="A20" s="66">
        <v>12</v>
      </c>
      <c r="B20" s="26"/>
      <c r="C20" s="26"/>
      <c r="D20" s="26"/>
      <c r="E20" s="26"/>
      <c r="F20" s="205"/>
      <c r="G20" s="205"/>
      <c r="H20" s="205"/>
      <c r="I20" s="26"/>
    </row>
    <row r="21" spans="1:9" customFormat="1" ht="15">
      <c r="A21" s="66">
        <v>13</v>
      </c>
      <c r="B21" s="26"/>
      <c r="C21" s="26"/>
      <c r="D21" s="26"/>
      <c r="E21" s="26"/>
      <c r="F21" s="205"/>
      <c r="G21" s="205"/>
      <c r="H21" s="205"/>
      <c r="I21" s="26"/>
    </row>
    <row r="22" spans="1:9" customFormat="1" ht="15">
      <c r="A22" s="66">
        <v>14</v>
      </c>
      <c r="B22" s="26"/>
      <c r="C22" s="26"/>
      <c r="D22" s="26"/>
      <c r="E22" s="26"/>
      <c r="F22" s="205"/>
      <c r="G22" s="205"/>
      <c r="H22" s="205"/>
      <c r="I22" s="26"/>
    </row>
    <row r="23" spans="1:9" customFormat="1" ht="15">
      <c r="A23" s="66">
        <v>15</v>
      </c>
      <c r="B23" s="26"/>
      <c r="C23" s="26"/>
      <c r="D23" s="26"/>
      <c r="E23" s="26"/>
      <c r="F23" s="205"/>
      <c r="G23" s="205"/>
      <c r="H23" s="205"/>
      <c r="I23" s="26"/>
    </row>
    <row r="24" spans="1:9" customFormat="1" ht="15">
      <c r="A24" s="66">
        <v>16</v>
      </c>
      <c r="B24" s="26"/>
      <c r="C24" s="26"/>
      <c r="D24" s="26"/>
      <c r="E24" s="26"/>
      <c r="F24" s="205"/>
      <c r="G24" s="205"/>
      <c r="H24" s="205"/>
      <c r="I24" s="26"/>
    </row>
    <row r="25" spans="1:9" customFormat="1" ht="15">
      <c r="A25" s="66">
        <v>17</v>
      </c>
      <c r="B25" s="26"/>
      <c r="C25" s="26"/>
      <c r="D25" s="26"/>
      <c r="E25" s="26"/>
      <c r="F25" s="205"/>
      <c r="G25" s="205"/>
      <c r="H25" s="205"/>
      <c r="I25" s="26"/>
    </row>
    <row r="26" spans="1:9" customFormat="1" ht="15">
      <c r="A26" s="66">
        <v>18</v>
      </c>
      <c r="B26" s="26"/>
      <c r="C26" s="26"/>
      <c r="D26" s="26"/>
      <c r="E26" s="26"/>
      <c r="F26" s="205"/>
      <c r="G26" s="205"/>
      <c r="H26" s="205"/>
      <c r="I26" s="26"/>
    </row>
    <row r="27" spans="1:9" customFormat="1" ht="15">
      <c r="A27" s="66" t="s">
        <v>273</v>
      </c>
      <c r="B27" s="26"/>
      <c r="C27" s="26"/>
      <c r="D27" s="26"/>
      <c r="E27" s="26"/>
      <c r="F27" s="205"/>
      <c r="G27" s="205"/>
      <c r="H27" s="205"/>
      <c r="I27" s="26"/>
    </row>
    <row r="28" spans="1:9">
      <c r="A28" s="210"/>
      <c r="B28" s="210"/>
      <c r="C28" s="210"/>
      <c r="D28" s="210"/>
      <c r="E28" s="210"/>
      <c r="F28" s="210"/>
      <c r="G28" s="210"/>
      <c r="H28" s="210"/>
      <c r="I28" s="210"/>
    </row>
    <row r="29" spans="1:9">
      <c r="A29" s="210"/>
      <c r="B29" s="210"/>
      <c r="C29" s="210"/>
      <c r="D29" s="210"/>
      <c r="E29" s="210"/>
      <c r="F29" s="210"/>
      <c r="G29" s="210"/>
      <c r="H29" s="210"/>
      <c r="I29" s="210"/>
    </row>
    <row r="30" spans="1:9">
      <c r="A30" s="211"/>
      <c r="B30" s="210"/>
      <c r="C30" s="210"/>
      <c r="D30" s="210"/>
      <c r="E30" s="210"/>
      <c r="F30" s="210"/>
      <c r="G30" s="210"/>
      <c r="H30" s="210"/>
      <c r="I30" s="210"/>
    </row>
    <row r="31" spans="1:9" ht="15">
      <c r="A31" s="183"/>
      <c r="B31" s="185" t="s">
        <v>107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16"/>
    </row>
    <row r="33" spans="2:6" ht="15">
      <c r="B33" s="183"/>
      <c r="C33" s="189" t="s">
        <v>263</v>
      </c>
      <c r="D33" s="183"/>
      <c r="F33" s="190" t="s">
        <v>268</v>
      </c>
    </row>
    <row r="34" spans="2:6" ht="15">
      <c r="B34" s="183"/>
      <c r="C34" s="191" t="s">
        <v>139</v>
      </c>
      <c r="D34" s="183"/>
      <c r="F34" s="183" t="s">
        <v>264</v>
      </c>
    </row>
    <row r="35" spans="2:6" ht="15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N25" zoomScaleSheetLayoutView="80" workbookViewId="0">
      <selection activeCell="C16" sqref="C16:D16"/>
    </sheetView>
  </sheetViews>
  <sheetFormatPr defaultRowHeight="15"/>
  <cols>
    <col min="1" max="1" width="10" style="183" customWidth="1"/>
    <col min="2" max="2" width="20.28515625" style="183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>
      <c r="A1" s="73" t="s">
        <v>385</v>
      </c>
      <c r="B1" s="75"/>
      <c r="C1" s="75"/>
      <c r="D1" s="75"/>
      <c r="E1" s="75"/>
      <c r="F1" s="75"/>
      <c r="G1" s="75"/>
      <c r="H1" s="75"/>
      <c r="I1" s="162" t="s">
        <v>198</v>
      </c>
      <c r="J1" s="163"/>
    </row>
    <row r="2" spans="1:10">
      <c r="A2" s="75" t="s">
        <v>140</v>
      </c>
      <c r="B2" s="75"/>
      <c r="C2" s="75"/>
      <c r="D2" s="75"/>
      <c r="E2" s="75"/>
      <c r="F2" s="75"/>
      <c r="G2" s="75"/>
      <c r="H2" s="75"/>
      <c r="I2" s="164" t="str">
        <f>'ფორმა N1'!L2</f>
        <v>01/01/2019-31/12/2019</v>
      </c>
      <c r="J2" s="163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3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7" t="str">
        <f>'ფორმა N1'!A5</f>
        <v>პ/გ ქართული დასი</v>
      </c>
      <c r="B5" s="207"/>
      <c r="C5" s="207"/>
      <c r="D5" s="207"/>
      <c r="E5" s="207"/>
      <c r="F5" s="207"/>
      <c r="G5" s="207"/>
      <c r="H5" s="207"/>
      <c r="I5" s="207"/>
      <c r="J5" s="190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5" t="s">
        <v>64</v>
      </c>
      <c r="B8" s="363" t="s">
        <v>363</v>
      </c>
      <c r="C8" s="364" t="s">
        <v>405</v>
      </c>
      <c r="D8" s="364" t="s">
        <v>406</v>
      </c>
      <c r="E8" s="364" t="s">
        <v>364</v>
      </c>
      <c r="F8" s="364" t="s">
        <v>377</v>
      </c>
      <c r="G8" s="364" t="s">
        <v>378</v>
      </c>
      <c r="H8" s="364" t="s">
        <v>410</v>
      </c>
      <c r="I8" s="166" t="s">
        <v>379</v>
      </c>
      <c r="J8" s="104"/>
    </row>
    <row r="9" spans="1:10">
      <c r="A9" s="168">
        <v>1</v>
      </c>
      <c r="B9" s="196"/>
      <c r="C9" s="173"/>
      <c r="D9" s="173"/>
      <c r="E9" s="172"/>
      <c r="F9" s="172"/>
      <c r="G9" s="172"/>
      <c r="H9" s="172"/>
      <c r="I9" s="172"/>
      <c r="J9" s="104"/>
    </row>
    <row r="10" spans="1:10">
      <c r="A10" s="168">
        <v>2</v>
      </c>
      <c r="B10" s="196"/>
      <c r="C10" s="173"/>
      <c r="D10" s="173"/>
      <c r="E10" s="172"/>
      <c r="F10" s="172"/>
      <c r="G10" s="172"/>
      <c r="H10" s="172"/>
      <c r="I10" s="172"/>
      <c r="J10" s="104"/>
    </row>
    <row r="11" spans="1:10">
      <c r="A11" s="168">
        <v>3</v>
      </c>
      <c r="B11" s="196"/>
      <c r="C11" s="173"/>
      <c r="D11" s="173"/>
      <c r="E11" s="172"/>
      <c r="F11" s="172"/>
      <c r="G11" s="172"/>
      <c r="H11" s="172"/>
      <c r="I11" s="172"/>
      <c r="J11" s="104"/>
    </row>
    <row r="12" spans="1:10">
      <c r="A12" s="168">
        <v>4</v>
      </c>
      <c r="B12" s="196"/>
      <c r="C12" s="173"/>
      <c r="D12" s="173"/>
      <c r="E12" s="172"/>
      <c r="F12" s="172"/>
      <c r="G12" s="172"/>
      <c r="H12" s="172"/>
      <c r="I12" s="172"/>
      <c r="J12" s="104"/>
    </row>
    <row r="13" spans="1:10">
      <c r="A13" s="168">
        <v>5</v>
      </c>
      <c r="B13" s="196"/>
      <c r="C13" s="173"/>
      <c r="D13" s="173"/>
      <c r="E13" s="172"/>
      <c r="F13" s="172"/>
      <c r="G13" s="172"/>
      <c r="H13" s="172"/>
      <c r="I13" s="172"/>
      <c r="J13" s="104"/>
    </row>
    <row r="14" spans="1:10">
      <c r="A14" s="168">
        <v>6</v>
      </c>
      <c r="B14" s="196"/>
      <c r="C14" s="173"/>
      <c r="D14" s="173"/>
      <c r="E14" s="172"/>
      <c r="F14" s="172"/>
      <c r="G14" s="172"/>
      <c r="H14" s="172"/>
      <c r="I14" s="172"/>
      <c r="J14" s="104"/>
    </row>
    <row r="15" spans="1:10">
      <c r="A15" s="168">
        <v>7</v>
      </c>
      <c r="B15" s="196"/>
      <c r="C15" s="173"/>
      <c r="D15" s="173"/>
      <c r="E15" s="172"/>
      <c r="F15" s="172"/>
      <c r="G15" s="172"/>
      <c r="H15" s="172"/>
      <c r="I15" s="172"/>
      <c r="J15" s="104"/>
    </row>
    <row r="16" spans="1:10">
      <c r="A16" s="168">
        <v>8</v>
      </c>
      <c r="B16" s="196"/>
      <c r="C16" s="173"/>
      <c r="D16" s="173"/>
      <c r="E16" s="172"/>
      <c r="F16" s="172"/>
      <c r="G16" s="172"/>
      <c r="H16" s="172"/>
      <c r="I16" s="172"/>
      <c r="J16" s="104"/>
    </row>
    <row r="17" spans="1:10">
      <c r="A17" s="168">
        <v>9</v>
      </c>
      <c r="B17" s="196"/>
      <c r="C17" s="173"/>
      <c r="D17" s="173"/>
      <c r="E17" s="172"/>
      <c r="F17" s="172"/>
      <c r="G17" s="172"/>
      <c r="H17" s="172"/>
      <c r="I17" s="172"/>
      <c r="J17" s="104"/>
    </row>
    <row r="18" spans="1:10">
      <c r="A18" s="168">
        <v>10</v>
      </c>
      <c r="B18" s="196"/>
      <c r="C18" s="173"/>
      <c r="D18" s="173"/>
      <c r="E18" s="172"/>
      <c r="F18" s="172"/>
      <c r="G18" s="172"/>
      <c r="H18" s="172"/>
      <c r="I18" s="172"/>
      <c r="J18" s="104"/>
    </row>
    <row r="19" spans="1:10">
      <c r="A19" s="168">
        <v>11</v>
      </c>
      <c r="B19" s="196"/>
      <c r="C19" s="173"/>
      <c r="D19" s="173"/>
      <c r="E19" s="172"/>
      <c r="F19" s="172"/>
      <c r="G19" s="172"/>
      <c r="H19" s="172"/>
      <c r="I19" s="172"/>
      <c r="J19" s="104"/>
    </row>
    <row r="20" spans="1:10">
      <c r="A20" s="168">
        <v>12</v>
      </c>
      <c r="B20" s="196"/>
      <c r="C20" s="173"/>
      <c r="D20" s="173"/>
      <c r="E20" s="172"/>
      <c r="F20" s="172"/>
      <c r="G20" s="172"/>
      <c r="H20" s="172"/>
      <c r="I20" s="172"/>
      <c r="J20" s="104"/>
    </row>
    <row r="21" spans="1:10">
      <c r="A21" s="168">
        <v>13</v>
      </c>
      <c r="B21" s="196"/>
      <c r="C21" s="173"/>
      <c r="D21" s="173"/>
      <c r="E21" s="172"/>
      <c r="F21" s="172"/>
      <c r="G21" s="172"/>
      <c r="H21" s="172"/>
      <c r="I21" s="172"/>
      <c r="J21" s="104"/>
    </row>
    <row r="22" spans="1:10">
      <c r="A22" s="168">
        <v>14</v>
      </c>
      <c r="B22" s="196"/>
      <c r="C22" s="173"/>
      <c r="D22" s="173"/>
      <c r="E22" s="172"/>
      <c r="F22" s="172"/>
      <c r="G22" s="172"/>
      <c r="H22" s="172"/>
      <c r="I22" s="172"/>
      <c r="J22" s="104"/>
    </row>
    <row r="23" spans="1:10">
      <c r="A23" s="168">
        <v>15</v>
      </c>
      <c r="B23" s="196"/>
      <c r="C23" s="173"/>
      <c r="D23" s="173"/>
      <c r="E23" s="172"/>
      <c r="F23" s="172"/>
      <c r="G23" s="172"/>
      <c r="H23" s="172"/>
      <c r="I23" s="172"/>
      <c r="J23" s="104"/>
    </row>
    <row r="24" spans="1:10">
      <c r="A24" s="168">
        <v>16</v>
      </c>
      <c r="B24" s="196"/>
      <c r="C24" s="173"/>
      <c r="D24" s="173"/>
      <c r="E24" s="172"/>
      <c r="F24" s="172"/>
      <c r="G24" s="172"/>
      <c r="H24" s="172"/>
      <c r="I24" s="172"/>
      <c r="J24" s="104"/>
    </row>
    <row r="25" spans="1:10">
      <c r="A25" s="168">
        <v>17</v>
      </c>
      <c r="B25" s="196"/>
      <c r="C25" s="173"/>
      <c r="D25" s="173"/>
      <c r="E25" s="172"/>
      <c r="F25" s="172"/>
      <c r="G25" s="172"/>
      <c r="H25" s="172"/>
      <c r="I25" s="172"/>
      <c r="J25" s="104"/>
    </row>
    <row r="26" spans="1:10">
      <c r="A26" s="168">
        <v>18</v>
      </c>
      <c r="B26" s="196"/>
      <c r="C26" s="173"/>
      <c r="D26" s="173"/>
      <c r="E26" s="172"/>
      <c r="F26" s="172"/>
      <c r="G26" s="172"/>
      <c r="H26" s="172"/>
      <c r="I26" s="172"/>
      <c r="J26" s="104"/>
    </row>
    <row r="27" spans="1:10">
      <c r="A27" s="168">
        <v>19</v>
      </c>
      <c r="B27" s="196"/>
      <c r="C27" s="173"/>
      <c r="D27" s="173"/>
      <c r="E27" s="172"/>
      <c r="F27" s="172"/>
      <c r="G27" s="172"/>
      <c r="H27" s="172"/>
      <c r="I27" s="172"/>
      <c r="J27" s="104"/>
    </row>
    <row r="28" spans="1:10">
      <c r="A28" s="168">
        <v>20</v>
      </c>
      <c r="B28" s="196"/>
      <c r="C28" s="173"/>
      <c r="D28" s="173"/>
      <c r="E28" s="172"/>
      <c r="F28" s="172"/>
      <c r="G28" s="172"/>
      <c r="H28" s="172"/>
      <c r="I28" s="172"/>
      <c r="J28" s="104"/>
    </row>
    <row r="29" spans="1:10">
      <c r="A29" s="168">
        <v>21</v>
      </c>
      <c r="B29" s="196"/>
      <c r="C29" s="176"/>
      <c r="D29" s="176"/>
      <c r="E29" s="175"/>
      <c r="F29" s="175"/>
      <c r="G29" s="175"/>
      <c r="H29" s="248"/>
      <c r="I29" s="172"/>
      <c r="J29" s="104"/>
    </row>
    <row r="30" spans="1:10">
      <c r="A30" s="168">
        <v>22</v>
      </c>
      <c r="B30" s="196"/>
      <c r="C30" s="176"/>
      <c r="D30" s="176"/>
      <c r="E30" s="175"/>
      <c r="F30" s="175"/>
      <c r="G30" s="175"/>
      <c r="H30" s="248"/>
      <c r="I30" s="172"/>
      <c r="J30" s="104"/>
    </row>
    <row r="31" spans="1:10">
      <c r="A31" s="168">
        <v>23</v>
      </c>
      <c r="B31" s="196"/>
      <c r="C31" s="176"/>
      <c r="D31" s="176"/>
      <c r="E31" s="175"/>
      <c r="F31" s="175"/>
      <c r="G31" s="175"/>
      <c r="H31" s="248"/>
      <c r="I31" s="172"/>
      <c r="J31" s="104"/>
    </row>
    <row r="32" spans="1:10">
      <c r="A32" s="168">
        <v>24</v>
      </c>
      <c r="B32" s="196"/>
      <c r="C32" s="176"/>
      <c r="D32" s="176"/>
      <c r="E32" s="175"/>
      <c r="F32" s="175"/>
      <c r="G32" s="175"/>
      <c r="H32" s="248"/>
      <c r="I32" s="172"/>
      <c r="J32" s="104"/>
    </row>
    <row r="33" spans="1:12">
      <c r="A33" s="168">
        <v>25</v>
      </c>
      <c r="B33" s="196"/>
      <c r="C33" s="176"/>
      <c r="D33" s="176"/>
      <c r="E33" s="175"/>
      <c r="F33" s="175"/>
      <c r="G33" s="175"/>
      <c r="H33" s="248"/>
      <c r="I33" s="172"/>
      <c r="J33" s="104"/>
    </row>
    <row r="34" spans="1:12">
      <c r="A34" s="168">
        <v>26</v>
      </c>
      <c r="B34" s="196"/>
      <c r="C34" s="176"/>
      <c r="D34" s="176"/>
      <c r="E34" s="175"/>
      <c r="F34" s="175"/>
      <c r="G34" s="175"/>
      <c r="H34" s="248"/>
      <c r="I34" s="172"/>
      <c r="J34" s="104"/>
    </row>
    <row r="35" spans="1:12">
      <c r="A35" s="168">
        <v>27</v>
      </c>
      <c r="B35" s="196"/>
      <c r="C35" s="176"/>
      <c r="D35" s="176"/>
      <c r="E35" s="175"/>
      <c r="F35" s="175"/>
      <c r="G35" s="175"/>
      <c r="H35" s="248"/>
      <c r="I35" s="172"/>
      <c r="J35" s="104"/>
    </row>
    <row r="36" spans="1:12">
      <c r="A36" s="168">
        <v>28</v>
      </c>
      <c r="B36" s="196"/>
      <c r="C36" s="176"/>
      <c r="D36" s="176"/>
      <c r="E36" s="175"/>
      <c r="F36" s="175"/>
      <c r="G36" s="175"/>
      <c r="H36" s="248"/>
      <c r="I36" s="172"/>
      <c r="J36" s="104"/>
    </row>
    <row r="37" spans="1:12">
      <c r="A37" s="168">
        <v>29</v>
      </c>
      <c r="B37" s="196"/>
      <c r="C37" s="176"/>
      <c r="D37" s="176"/>
      <c r="E37" s="175"/>
      <c r="F37" s="175"/>
      <c r="G37" s="175"/>
      <c r="H37" s="248"/>
      <c r="I37" s="172"/>
      <c r="J37" s="104"/>
    </row>
    <row r="38" spans="1:12">
      <c r="A38" s="168" t="s">
        <v>273</v>
      </c>
      <c r="B38" s="196"/>
      <c r="C38" s="176"/>
      <c r="D38" s="176"/>
      <c r="E38" s="175"/>
      <c r="F38" s="175"/>
      <c r="G38" s="249"/>
      <c r="H38" s="258" t="s">
        <v>398</v>
      </c>
      <c r="I38" s="368">
        <f>SUM(I9:I37)</f>
        <v>0</v>
      </c>
      <c r="J38" s="104"/>
    </row>
    <row r="40" spans="1:12">
      <c r="A40" s="183" t="s">
        <v>428</v>
      </c>
    </row>
    <row r="42" spans="1:12">
      <c r="B42" s="185" t="s">
        <v>107</v>
      </c>
      <c r="F42" s="186"/>
    </row>
    <row r="43" spans="1:12">
      <c r="F43" s="184"/>
      <c r="I43" s="184"/>
      <c r="J43" s="184"/>
      <c r="K43" s="184"/>
      <c r="L43" s="184"/>
    </row>
    <row r="44" spans="1:12">
      <c r="C44" s="187"/>
      <c r="F44" s="187"/>
      <c r="G44" s="187"/>
      <c r="H44" s="190"/>
      <c r="I44" s="188"/>
      <c r="J44" s="184"/>
      <c r="K44" s="184"/>
      <c r="L44" s="184"/>
    </row>
    <row r="45" spans="1:12">
      <c r="A45" s="184"/>
      <c r="C45" s="189" t="s">
        <v>263</v>
      </c>
      <c r="F45" s="190" t="s">
        <v>268</v>
      </c>
      <c r="G45" s="189"/>
      <c r="H45" s="189"/>
      <c r="I45" s="188"/>
      <c r="J45" s="184"/>
      <c r="K45" s="184"/>
      <c r="L45" s="184"/>
    </row>
    <row r="46" spans="1:12">
      <c r="A46" s="184"/>
      <c r="C46" s="191" t="s">
        <v>139</v>
      </c>
      <c r="F46" s="183" t="s">
        <v>264</v>
      </c>
      <c r="I46" s="184"/>
      <c r="J46" s="184"/>
      <c r="K46" s="184"/>
      <c r="L46" s="184"/>
    </row>
    <row r="47" spans="1:12" s="184" customFormat="1">
      <c r="B47" s="183"/>
      <c r="C47" s="191"/>
      <c r="G47" s="191"/>
      <c r="H47" s="191"/>
    </row>
    <row r="48" spans="1:12" s="184" customFormat="1" ht="12.75"/>
    <row r="49" s="184" customFormat="1" ht="12.75"/>
    <row r="50" s="184" customFormat="1" ht="12.75"/>
    <row r="51" s="18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SheetLayoutView="100" workbookViewId="0">
      <selection activeCell="G10" sqref="G10"/>
    </sheetView>
  </sheetViews>
  <sheetFormatPr defaultRowHeight="12.75"/>
  <cols>
    <col min="1" max="1" width="7.28515625" style="199" customWidth="1"/>
    <col min="2" max="2" width="57.28515625" style="199" customWidth="1"/>
    <col min="3" max="3" width="24.140625" style="199" customWidth="1"/>
    <col min="4" max="16384" width="9.140625" style="199"/>
  </cols>
  <sheetData>
    <row r="1" spans="1:3" s="6" customFormat="1" ht="18.75" customHeight="1">
      <c r="A1" s="462" t="s">
        <v>495</v>
      </c>
      <c r="B1" s="462"/>
      <c r="C1" s="372" t="s">
        <v>109</v>
      </c>
    </row>
    <row r="2" spans="1:3" s="6" customFormat="1" ht="15">
      <c r="A2" s="462"/>
      <c r="B2" s="462"/>
      <c r="C2" s="336" t="s">
        <v>514</v>
      </c>
    </row>
    <row r="3" spans="1:3" s="6" customFormat="1" ht="15">
      <c r="A3" s="406" t="s">
        <v>140</v>
      </c>
      <c r="B3" s="370"/>
      <c r="C3" s="371"/>
    </row>
    <row r="4" spans="1:3" s="6" customFormat="1" ht="15">
      <c r="A4" s="113"/>
      <c r="B4" s="370"/>
      <c r="C4" s="371"/>
    </row>
    <row r="5" spans="1:3" s="21" customFormat="1" ht="15">
      <c r="A5" s="463" t="s">
        <v>269</v>
      </c>
      <c r="B5" s="463"/>
      <c r="C5" s="113"/>
    </row>
    <row r="6" spans="1:3" s="21" customFormat="1" ht="15">
      <c r="A6" s="464" t="str">
        <f>'ფორმა N1'!A5</f>
        <v>პ/გ ქართული დასი</v>
      </c>
      <c r="B6" s="464"/>
      <c r="C6" s="113"/>
    </row>
    <row r="7" spans="1:3">
      <c r="A7" s="407"/>
      <c r="B7" s="407"/>
      <c r="C7" s="407"/>
    </row>
    <row r="8" spans="1:3">
      <c r="A8" s="407"/>
      <c r="B8" s="407"/>
      <c r="C8" s="407"/>
    </row>
    <row r="9" spans="1:3" ht="30" customHeight="1">
      <c r="A9" s="408" t="s">
        <v>64</v>
      </c>
      <c r="B9" s="408" t="s">
        <v>11</v>
      </c>
      <c r="C9" s="409" t="s">
        <v>9</v>
      </c>
    </row>
    <row r="10" spans="1:3" ht="15">
      <c r="A10" s="410">
        <v>1</v>
      </c>
      <c r="B10" s="411" t="s">
        <v>57</v>
      </c>
      <c r="C10" s="426">
        <f>'ფორმა N4'!D11+'ფორმა N5'!D9+'ფორმა N6'!D10</f>
        <v>3120</v>
      </c>
    </row>
    <row r="11" spans="1:3" ht="15">
      <c r="A11" s="413">
        <v>1.1000000000000001</v>
      </c>
      <c r="B11" s="411" t="s">
        <v>496</v>
      </c>
      <c r="C11" s="427">
        <f>'ფორმა N4'!D39+'ფორმა N5'!D37</f>
        <v>0</v>
      </c>
    </row>
    <row r="12" spans="1:3" ht="15">
      <c r="A12" s="414" t="s">
        <v>30</v>
      </c>
      <c r="B12" s="411" t="s">
        <v>497</v>
      </c>
      <c r="C12" s="427">
        <f>'ფორმა N4'!D40+'ფორმა N5'!D38</f>
        <v>0</v>
      </c>
    </row>
    <row r="13" spans="1:3" ht="15">
      <c r="A13" s="413">
        <v>1.2</v>
      </c>
      <c r="B13" s="411" t="s">
        <v>58</v>
      </c>
      <c r="C13" s="427">
        <f>'ფორმა N4'!D12+'ფორმა N5'!D10</f>
        <v>2999</v>
      </c>
    </row>
    <row r="14" spans="1:3" ht="15">
      <c r="A14" s="413">
        <v>1.3</v>
      </c>
      <c r="B14" s="411" t="s">
        <v>498</v>
      </c>
      <c r="C14" s="427">
        <f>'ფორმა N4'!D17+'ფორმა N5'!D15+'ფორმა N6'!D17</f>
        <v>0</v>
      </c>
    </row>
    <row r="15" spans="1:3" ht="15">
      <c r="A15" s="461"/>
      <c r="B15" s="461"/>
      <c r="C15" s="461"/>
    </row>
    <row r="16" spans="1:3" ht="30" customHeight="1">
      <c r="A16" s="408" t="s">
        <v>64</v>
      </c>
      <c r="B16" s="408" t="s">
        <v>244</v>
      </c>
      <c r="C16" s="409" t="s">
        <v>67</v>
      </c>
    </row>
    <row r="17" spans="1:4" ht="15">
      <c r="A17" s="410">
        <v>2</v>
      </c>
      <c r="B17" s="411" t="s">
        <v>499</v>
      </c>
      <c r="C17" s="412">
        <f>'ფორმა N2'!D9+'ფორმა N2'!C26+'ფორმა N3'!D9+'ფორმა N3'!C26</f>
        <v>3120</v>
      </c>
    </row>
    <row r="18" spans="1:4" ht="15">
      <c r="A18" s="415">
        <v>2.1</v>
      </c>
      <c r="B18" s="411" t="s">
        <v>500</v>
      </c>
      <c r="C18" s="411">
        <f>'ფორმა N2'!D17+'ფორმა N3'!D17</f>
        <v>0</v>
      </c>
    </row>
    <row r="19" spans="1:4" ht="15">
      <c r="A19" s="415">
        <v>2.2000000000000002</v>
      </c>
      <c r="B19" s="411" t="s">
        <v>501</v>
      </c>
      <c r="C19" s="411">
        <f>'ფორმა N2'!D18+'ფორმა N3'!D18</f>
        <v>0</v>
      </c>
    </row>
    <row r="20" spans="1:4" ht="15">
      <c r="A20" s="415">
        <v>2.2999999999999998</v>
      </c>
      <c r="B20" s="411" t="s">
        <v>502</v>
      </c>
      <c r="C20" s="416">
        <f>SUM(C21:C25)</f>
        <v>120</v>
      </c>
    </row>
    <row r="21" spans="1:4" ht="15">
      <c r="A21" s="414" t="s">
        <v>503</v>
      </c>
      <c r="B21" s="417" t="s">
        <v>504</v>
      </c>
      <c r="C21" s="411">
        <f>'ფორმა N2'!D13+'ფორმა N3'!D13</f>
        <v>120</v>
      </c>
    </row>
    <row r="22" spans="1:4" ht="15">
      <c r="A22" s="414" t="s">
        <v>505</v>
      </c>
      <c r="B22" s="417" t="s">
        <v>506</v>
      </c>
      <c r="C22" s="411">
        <f>'ფორმა N2'!C27+'ფორმა N3'!C27</f>
        <v>0</v>
      </c>
    </row>
    <row r="23" spans="1:4" ht="15">
      <c r="A23" s="414" t="s">
        <v>507</v>
      </c>
      <c r="B23" s="417" t="s">
        <v>508</v>
      </c>
      <c r="C23" s="411">
        <f>'ფორმა N2'!D14+'ფორმა N3'!D14</f>
        <v>0</v>
      </c>
    </row>
    <row r="24" spans="1:4" ht="15">
      <c r="A24" s="414" t="s">
        <v>509</v>
      </c>
      <c r="B24" s="417" t="s">
        <v>510</v>
      </c>
      <c r="C24" s="411">
        <f>'ფორმა N2'!C31+'ფორმა N3'!C31</f>
        <v>0</v>
      </c>
    </row>
    <row r="25" spans="1:4" ht="15">
      <c r="A25" s="414" t="s">
        <v>511</v>
      </c>
      <c r="B25" s="417" t="s">
        <v>512</v>
      </c>
      <c r="C25" s="411">
        <f>'ფორმა N2'!D11+'ფორმა N3'!D11</f>
        <v>0</v>
      </c>
    </row>
    <row r="26" spans="1:4" ht="15">
      <c r="A26" s="424"/>
      <c r="B26" s="423"/>
      <c r="C26" s="422"/>
    </row>
    <row r="27" spans="1:4" ht="15">
      <c r="A27" s="424"/>
      <c r="B27" s="423"/>
      <c r="C27" s="422"/>
    </row>
    <row r="28" spans="1:4" ht="15">
      <c r="A28" s="21"/>
      <c r="B28" s="21"/>
      <c r="C28" s="21"/>
      <c r="D28" s="421"/>
    </row>
    <row r="29" spans="1:4" ht="15">
      <c r="A29" s="197" t="s">
        <v>107</v>
      </c>
      <c r="B29" s="21"/>
      <c r="C29" s="21"/>
      <c r="D29" s="421"/>
    </row>
    <row r="30" spans="1:4" ht="15">
      <c r="A30" s="21"/>
      <c r="B30" s="21"/>
      <c r="C30" s="21"/>
      <c r="D30" s="421"/>
    </row>
    <row r="31" spans="1:4" ht="15">
      <c r="A31" s="21"/>
      <c r="B31" s="21"/>
      <c r="C31" s="21"/>
      <c r="D31" s="420"/>
    </row>
    <row r="32" spans="1:4" ht="15">
      <c r="B32" s="197" t="s">
        <v>266</v>
      </c>
      <c r="C32" s="21"/>
      <c r="D32" s="420"/>
    </row>
    <row r="33" spans="2:4" ht="15">
      <c r="B33" s="21" t="s">
        <v>265</v>
      </c>
      <c r="C33" s="21"/>
      <c r="D33" s="420"/>
    </row>
    <row r="34" spans="2:4">
      <c r="B34" s="419" t="s">
        <v>139</v>
      </c>
      <c r="D34" s="418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4" t="s">
        <v>236</v>
      </c>
    </row>
    <row r="3" spans="1:7" ht="15">
      <c r="A3" s="63">
        <v>40908</v>
      </c>
      <c r="C3" t="s">
        <v>201</v>
      </c>
      <c r="E3" t="s">
        <v>232</v>
      </c>
      <c r="G3" s="64" t="s">
        <v>237</v>
      </c>
    </row>
    <row r="4" spans="1:7" ht="15">
      <c r="A4" s="63">
        <v>40909</v>
      </c>
      <c r="C4" t="s">
        <v>202</v>
      </c>
      <c r="E4" t="s">
        <v>233</v>
      </c>
      <c r="G4" s="64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2020-02-28T10:12:08Z</cp:lastPrinted>
  <dcterms:created xsi:type="dcterms:W3CDTF">2011-12-27T13:20:18Z</dcterms:created>
  <dcterms:modified xsi:type="dcterms:W3CDTF">2020-03-16T12:35:31Z</dcterms:modified>
</cp:coreProperties>
</file>