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0" yWindow="0" windowWidth="16608" windowHeight="9432" tabRatio="954" firstSheet="2" activeTab="1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11" hidden="1">'ფორმა 5.2'!$A$8:$J$199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N4.1'!$B$9:$D$20</definedName>
    <definedName name="_xlnm._FilterDatabase" localSheetId="9" hidden="1">'ფორმა N5'!$A$8:$D$11</definedName>
    <definedName name="_xlnm._FilterDatabase" localSheetId="10" hidden="1">'ფორმა N5.1'!$B$9:$D$23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4.2'!$A$1:$I$99</definedName>
    <definedName name="_xlnm.Print_Area" localSheetId="7">'ფორმა 4.4'!$A$1:$H$46</definedName>
    <definedName name="_xlnm.Print_Area" localSheetId="8">'ფორმა 4.5'!$A$1:$M$46</definedName>
    <definedName name="_xlnm.Print_Area" localSheetId="11">'ფორმა 5.2'!$A$1:$I$213</definedName>
    <definedName name="_xlnm.Print_Area" localSheetId="13">'ფორმა 5.4'!$A$1:$H$46</definedName>
    <definedName name="_xlnm.Print_Area" localSheetId="14">'ფორმა 5.5'!$A$1:$M$33</definedName>
    <definedName name="_xlnm.Print_Area" localSheetId="21">'ფორმა 9.1'!$A$1:$I$45</definedName>
    <definedName name="_xlnm.Print_Area" localSheetId="22">'ფორმა 9.2'!$A$1:$K$29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N4'!$A$1:$D$89</definedName>
    <definedName name="_xlnm.Print_Area" localSheetId="4">'ფორმა N4.1'!$A$1:$D$35</definedName>
    <definedName name="_xlnm.Print_Area" localSheetId="9">'ფორმა N5'!$A$1:$D$87</definedName>
    <definedName name="_xlnm.Print_Area" localSheetId="10">'ფორმა N5.1'!$A$1:$D$37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C59" i="40"/>
  <c r="C54"/>
  <c r="C48"/>
  <c r="C37"/>
  <c r="C33"/>
  <c r="C24"/>
  <c r="C18" s="1"/>
  <c r="C15"/>
  <c r="C10"/>
  <c r="C14" l="1"/>
  <c r="C9" s="1"/>
  <c r="G199" i="43"/>
  <c r="H199"/>
  <c r="I16" i="10"/>
  <c r="J21"/>
  <c r="H21"/>
  <c r="J16"/>
  <c r="G15"/>
  <c r="H16"/>
  <c r="C24"/>
  <c r="B24"/>
  <c r="C19"/>
  <c r="B19"/>
  <c r="C17"/>
  <c r="B17"/>
  <c r="C14"/>
  <c r="B14"/>
  <c r="C10"/>
  <c r="C9" s="1"/>
  <c r="B10"/>
  <c r="B9" l="1"/>
  <c r="C64" i="12"/>
  <c r="C45"/>
  <c r="C44" s="1"/>
  <c r="C34"/>
  <c r="C11"/>
  <c r="C10"/>
  <c r="G13" i="18" l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12"/>
  <c r="G11"/>
  <c r="C12" i="3"/>
  <c r="D12"/>
  <c r="C19" i="7"/>
  <c r="D16"/>
  <c r="D10" s="1"/>
  <c r="D9" s="1"/>
  <c r="C16"/>
  <c r="D12"/>
  <c r="C12"/>
  <c r="C10"/>
  <c r="C9" s="1"/>
  <c r="D73" i="47" l="1"/>
  <c r="C73"/>
  <c r="D65"/>
  <c r="D59"/>
  <c r="C59"/>
  <c r="D54"/>
  <c r="C54"/>
  <c r="D48"/>
  <c r="C48"/>
  <c r="D37"/>
  <c r="C37"/>
  <c r="D33"/>
  <c r="C33"/>
  <c r="D24"/>
  <c r="C24"/>
  <c r="C18" s="1"/>
  <c r="D15"/>
  <c r="C15"/>
  <c r="D10"/>
  <c r="C10"/>
  <c r="I195" i="43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58"/>
  <c r="I157"/>
  <c r="I156"/>
  <c r="I155"/>
  <c r="I154"/>
  <c r="I153"/>
  <c r="I152"/>
  <c r="I151"/>
  <c r="I150"/>
  <c r="I149"/>
  <c r="I148"/>
  <c r="C14" i="47" l="1"/>
  <c r="C9" s="1"/>
  <c r="D18"/>
  <c r="I199" i="43"/>
  <c r="C25" i="59"/>
  <c r="C24"/>
  <c r="C23"/>
  <c r="C22"/>
  <c r="C21"/>
  <c r="C19"/>
  <c r="C18"/>
  <c r="C12"/>
  <c r="D14" i="47" l="1"/>
  <c r="C20" i="59"/>
  <c r="A5" i="57"/>
  <c r="A5" i="56"/>
  <c r="A6" i="59"/>
  <c r="D9" i="47" l="1"/>
  <c r="F9" s="1"/>
  <c r="D10" i="40"/>
  <c r="C13" i="59" s="1"/>
  <c r="I38" i="35" l="1"/>
  <c r="A5" i="9"/>
  <c r="L32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6" i="40"/>
  <c r="A5" i="7"/>
  <c r="A5" i="3"/>
  <c r="I34" i="44" l="1"/>
  <c r="H34"/>
  <c r="D31" i="7" l="1"/>
  <c r="C31"/>
  <c r="D27"/>
  <c r="C27"/>
  <c r="C26" s="1"/>
  <c r="D26"/>
  <c r="D31" i="3"/>
  <c r="C31"/>
  <c r="L19" i="46" l="1"/>
  <c r="H34" i="45"/>
  <c r="G34"/>
  <c r="D27" i="3" l="1"/>
  <c r="C27"/>
  <c r="D17" i="28" l="1"/>
  <c r="C17"/>
  <c r="I89" i="29" l="1"/>
  <c r="D74" i="40" l="1"/>
  <c r="D65"/>
  <c r="D59"/>
  <c r="D54"/>
  <c r="D48"/>
  <c r="D37"/>
  <c r="D33"/>
  <c r="D24"/>
  <c r="D18" s="1"/>
  <c r="D15"/>
  <c r="C14" i="59" s="1"/>
  <c r="A5" i="40"/>
  <c r="D14" l="1"/>
  <c r="D9" s="1"/>
  <c r="C11" i="59"/>
  <c r="H39" i="10" l="1"/>
  <c r="H36" s="1"/>
  <c r="H32"/>
  <c r="H24"/>
  <c r="H19"/>
  <c r="H17" s="1"/>
  <c r="H14"/>
  <c r="A4" i="39" l="1"/>
  <c r="A4" i="35" l="1"/>
  <c r="H34" i="34" l="1"/>
  <c r="G34"/>
  <c r="A4"/>
  <c r="I34" i="30" l="1"/>
  <c r="H34"/>
  <c r="A4"/>
  <c r="H89" i="29"/>
  <c r="G89"/>
  <c r="A4"/>
  <c r="A5" i="28" l="1"/>
  <c r="D24" i="27"/>
  <c r="C24"/>
  <c r="A5"/>
  <c r="D21" i="26"/>
  <c r="C21"/>
  <c r="A5"/>
  <c r="G39" i="18" l="1"/>
  <c r="G40" s="1"/>
  <c r="G38"/>
  <c r="G37"/>
  <c r="G36"/>
  <c r="G35"/>
  <c r="A4"/>
  <c r="H10" i="10" l="1"/>
  <c r="H9" s="1"/>
  <c r="D64" i="12" l="1"/>
  <c r="A4" i="10" l="1"/>
  <c r="A4" i="9"/>
  <c r="A4" i="12"/>
  <c r="A5" i="5"/>
  <c r="A4" i="7"/>
  <c r="J24" i="10" l="1"/>
  <c r="I24"/>
  <c r="G24"/>
  <c r="F24"/>
  <c r="E24"/>
  <c r="D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E9" l="1"/>
  <c r="G9"/>
  <c r="I9"/>
  <c r="D45" i="12"/>
  <c r="D34"/>
  <c r="D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J14"/>
  <c r="F14"/>
  <c r="D14"/>
  <c r="J10"/>
  <c r="F10"/>
  <c r="D10"/>
  <c r="D17" i="5"/>
  <c r="C17"/>
  <c r="D14"/>
  <c r="C14"/>
  <c r="D11"/>
  <c r="C11"/>
  <c r="D19" i="3"/>
  <c r="C19"/>
  <c r="D16"/>
  <c r="C16"/>
  <c r="D10" i="5" l="1"/>
  <c r="C10" i="59" s="1"/>
  <c r="C10" i="5"/>
  <c r="C26" i="3"/>
  <c r="C10" s="1"/>
  <c r="D10"/>
  <c r="D10" i="12"/>
  <c r="D44"/>
  <c r="J9" i="10"/>
  <c r="D26" i="3"/>
  <c r="D9" i="10"/>
  <c r="F9"/>
  <c r="C9" i="3" l="1"/>
  <c r="D9"/>
  <c r="C17" i="59" s="1"/>
</calcChain>
</file>

<file path=xl/sharedStrings.xml><?xml version="1.0" encoding="utf-8"?>
<sst xmlns="http://schemas.openxmlformats.org/spreadsheetml/2006/main" count="2629" uniqueCount="1273">
  <si>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</si>
  <si>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</si>
  <si>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</si>
  <si>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</si>
  <si>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</si>
  <si>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</si>
  <si>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</si>
  <si>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</si>
  <si>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</si>
  <si>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</si>
  <si>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</si>
  <si>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</si>
  <si>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</si>
  <si>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</si>
  <si>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</si>
  <si>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</si>
  <si>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</si>
  <si>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</si>
  <si>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</si>
  <si>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</si>
  <si>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</si>
  <si>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</si>
  <si>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</si>
  <si>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</si>
  <si>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</si>
  <si>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</si>
  <si>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</si>
  <si>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</si>
  <si>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</si>
  <si>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</si>
  <si>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</si>
  <si>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</si>
  <si>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</si>
  <si>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</si>
  <si>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</si>
  <si>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</si>
  <si>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</si>
  <si>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</si>
  <si>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</si>
  <si>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</si>
  <si>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</si>
  <si>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</si>
  <si>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</si>
  <si>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</si>
  <si>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</si>
  <si>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</si>
  <si>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</si>
  <si>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</si>
  <si>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</si>
  <si>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</si>
  <si>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</si>
  <si>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</si>
  <si>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</si>
  <si>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</si>
  <si>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</si>
  <si>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</si>
  <si>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</si>
  <si>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</si>
  <si>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</si>
  <si>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</si>
  <si>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</si>
  <si>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</si>
  <si>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</si>
  <si>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</si>
  <si>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</si>
  <si>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</si>
  <si>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</si>
  <si>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</si>
  <si>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</si>
  <si>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</si>
  <si>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</si>
  <si>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</si>
  <si>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</si>
  <si>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</si>
  <si>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</si>
  <si>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</si>
  <si>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</si>
  <si>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</si>
  <si>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</si>
  <si>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</si>
  <si>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</si>
  <si>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</si>
  <si>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</si>
  <si>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</si>
  <si>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</si>
  <si>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</si>
  <si>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</si>
  <si>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</si>
  <si>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</si>
  <si>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</si>
  <si>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</si>
  <si>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</si>
  <si>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</si>
  <si>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</si>
  <si>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</si>
  <si>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</si>
  <si>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</si>
  <si>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</si>
  <si>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</si>
  <si>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</si>
  <si>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</si>
  <si>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</si>
  <si>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</si>
  <si>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</si>
  <si>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</si>
  <si>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</si>
  <si>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</si>
  <si>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</si>
  <si>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</si>
  <si>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</si>
  <si>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</si>
  <si>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</si>
  <si>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</si>
  <si>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</si>
  <si>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</si>
  <si>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</si>
  <si>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</si>
  <si>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</si>
  <si>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</si>
  <si>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</si>
  <si>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</si>
  <si>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</si>
  <si>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</si>
  <si>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</si>
  <si>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</si>
  <si>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</si>
  <si>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</si>
  <si>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</si>
  <si>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</si>
  <si>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</si>
  <si>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</si>
  <si>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</si>
  <si>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</si>
  <si>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</si>
  <si>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</si>
  <si>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</si>
  <si>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</si>
  <si>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</si>
  <si>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</si>
  <si>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</si>
  <si>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</si>
  <si>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</si>
  <si>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</si>
  <si>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</si>
  <si>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</si>
  <si>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</si>
  <si>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</si>
  <si>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</si>
  <si>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</si>
  <si>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</si>
  <si>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</si>
  <si>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</si>
  <si>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</si>
  <si>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</si>
  <si>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</si>
  <si>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</si>
  <si>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</si>
  <si>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</si>
  <si>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</si>
  <si>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</si>
  <si>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</si>
  <si>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</si>
  <si>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</si>
  <si>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</si>
  <si>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</si>
  <si>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</si>
  <si>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</si>
  <si>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</si>
  <si>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</si>
  <si>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</si>
  <si>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</si>
  <si>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</si>
  <si>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</si>
  <si>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</si>
  <si>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</si>
  <si>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</si>
  <si>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</si>
  <si>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</si>
  <si>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</si>
  <si>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</si>
  <si>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</si>
  <si>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</si>
  <si>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</si>
  <si>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</si>
  <si>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</si>
  <si>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</si>
  <si>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</si>
  <si>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</si>
  <si>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</si>
  <si>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</si>
  <si>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</si>
  <si>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</si>
  <si>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</si>
  <si>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</si>
  <si>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</si>
  <si>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</si>
  <si>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</si>
  <si>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</si>
  <si>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</si>
  <si>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</si>
  <si>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</si>
  <si>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</si>
  <si>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</si>
  <si>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</si>
  <si>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</si>
  <si>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</si>
  <si>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</si>
  <si>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</si>
  <si>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</si>
  <si>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</si>
  <si>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</si>
  <si>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</si>
  <si>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</si>
  <si>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</si>
  <si>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</si>
  <si>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</si>
  <si>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</si>
  <si>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</si>
  <si>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</si>
  <si>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</si>
  <si>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</si>
  <si>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</si>
  <si>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</si>
  <si>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</si>
  <si>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</si>
  <si>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</si>
  <si>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</si>
  <si>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</si>
  <si>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</si>
  <si>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</si>
  <si>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</si>
  <si>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</si>
  <si>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</si>
  <si>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</si>
  <si>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</si>
  <si>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</si>
  <si>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</si>
  <si>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</si>
  <si>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</si>
  <si>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</si>
  <si>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</si>
  <si>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</si>
  <si>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</si>
  <si>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</si>
  <si>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</si>
  <si>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</si>
  <si>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</si>
  <si>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</si>
  <si>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</si>
  <si>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</si>
  <si>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</si>
  <si>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</si>
  <si>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</si>
  <si>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</si>
  <si>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</si>
  <si>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</si>
  <si>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</si>
  <si>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</si>
  <si>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</si>
  <si>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</si>
  <si>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</si>
  <si>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</si>
  <si>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</si>
  <si>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</si>
  <si>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</si>
  <si>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</si>
  <si>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</si>
  <si>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</si>
  <si>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</si>
  <si>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</si>
  <si>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</si>
  <si>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</si>
  <si>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</si>
  <si>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</si>
  <si>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</si>
  <si>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</si>
  <si>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</si>
  <si>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</si>
  <si>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</si>
  <si>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</si>
  <si>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</si>
  <si>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</si>
  <si>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</si>
  <si>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</si>
  <si>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</si>
  <si>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</si>
  <si>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</si>
  <si>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</si>
  <si>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</si>
  <si>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</si>
  <si>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</si>
  <si>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</si>
  <si>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</si>
  <si>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</si>
  <si>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</si>
  <si>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</si>
  <si>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</si>
  <si>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</si>
  <si>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</si>
  <si>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</si>
  <si>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</si>
  <si>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</si>
  <si>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</si>
  <si>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</si>
  <si>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</si>
  <si>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</si>
  <si>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</si>
  <si>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</si>
  <si>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</si>
  <si>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</si>
  <si>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</si>
  <si>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</si>
  <si>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</si>
  <si>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</si>
  <si>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</si>
  <si>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</si>
  <si>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</si>
  <si>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</si>
  <si>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</si>
  <si>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</si>
  <si>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</si>
  <si>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</si>
  <si>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</si>
  <si>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</si>
  <si>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</si>
  <si>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</si>
  <si>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</si>
  <si>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</si>
  <si>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</si>
  <si>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</si>
  <si>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</si>
  <si>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</si>
  <si>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</si>
  <si>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</si>
  <si>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</si>
  <si>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</si>
  <si>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</si>
  <si>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</si>
  <si>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</si>
  <si>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</si>
  <si>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</si>
  <si>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</si>
  <si>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</si>
  <si>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</si>
  <si>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</si>
  <si>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</si>
  <si>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</si>
  <si>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</si>
  <si>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</si>
  <si>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</si>
  <si>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</si>
  <si>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</si>
  <si>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</si>
  <si>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</si>
  <si>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</si>
  <si>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</si>
  <si>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</si>
  <si>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</si>
  <si>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</si>
  <si>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</si>
  <si>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</si>
  <si>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</si>
  <si>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</si>
  <si>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</si>
  <si>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</si>
  <si>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</si>
  <si>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</si>
  <si>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</si>
  <si>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</si>
  <si>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</si>
  <si>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</si>
  <si>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</si>
  <si>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</si>
  <si>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</si>
  <si>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</si>
  <si>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</si>
  <si>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</si>
  <si>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</si>
  <si>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</si>
  <si>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</si>
  <si>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</si>
  <si>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</si>
  <si>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</si>
  <si>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</si>
  <si>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</si>
  <si>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</si>
  <si>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</si>
  <si>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</si>
  <si>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</si>
  <si>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</si>
  <si>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</si>
  <si>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</si>
  <si>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</si>
  <si>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</si>
  <si>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</si>
  <si>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</si>
  <si>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</si>
  <si>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</si>
  <si>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</si>
  <si>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</si>
  <si>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</si>
  <si>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</si>
  <si>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</si>
  <si>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</si>
  <si>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</si>
  <si>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</si>
  <si>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</si>
  <si>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</si>
  <si>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</si>
  <si>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</si>
  <si>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</si>
  <si>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</si>
  <si>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</si>
  <si>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</si>
  <si>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</si>
  <si>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</si>
  <si>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</si>
  <si>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</si>
  <si>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</si>
  <si>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</si>
  <si>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</si>
  <si>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</si>
  <si>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</si>
  <si>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</si>
  <si>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</si>
  <si>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</si>
  <si>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</si>
  <si>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</si>
  <si>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</si>
  <si>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</si>
  <si>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</si>
  <si>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</si>
  <si>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</si>
  <si>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</si>
  <si>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</si>
  <si>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</si>
  <si>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</si>
  <si>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</si>
  <si>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</si>
  <si>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</si>
  <si>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</si>
  <si>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</si>
  <si>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</si>
  <si>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</si>
  <si>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</si>
  <si>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</si>
  <si>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</si>
  <si>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</si>
  <si>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</si>
  <si>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</si>
  <si>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</si>
  <si>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</si>
  <si>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</si>
  <si>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</si>
  <si>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</si>
  <si>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</si>
  <si>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</si>
  <si>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</si>
  <si>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</si>
  <si>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</si>
  <si>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</si>
  <si>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</si>
  <si>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</si>
  <si>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</si>
  <si>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</si>
  <si>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</si>
  <si>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</si>
  <si>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</si>
  <si>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</si>
  <si>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</si>
  <si>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</si>
  <si>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</si>
  <si>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</si>
  <si>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</si>
  <si>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</si>
  <si>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</si>
  <si>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</si>
  <si>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</si>
  <si>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</si>
  <si>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</si>
  <si>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</si>
  <si>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</si>
  <si>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</si>
  <si>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</si>
  <si>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</si>
  <si>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</si>
  <si>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</si>
  <si>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</si>
  <si>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</si>
  <si>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</si>
  <si>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</si>
  <si>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</si>
  <si>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</si>
  <si>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</si>
  <si>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</si>
  <si>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</si>
  <si>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</si>
  <si>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</si>
  <si>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</si>
  <si>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</si>
  <si>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</si>
  <si>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</si>
  <si>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</si>
  <si>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</si>
  <si>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</si>
  <si>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</si>
  <si>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</si>
  <si>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</si>
  <si>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</si>
  <si>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</si>
  <si>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</si>
  <si>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ბექარი</t>
  </si>
  <si>
    <t>ფიფია</t>
  </si>
  <si>
    <t>19001109200</t>
  </si>
  <si>
    <t>წარმომადგენელი</t>
  </si>
  <si>
    <t>ვიტალი</t>
  </si>
  <si>
    <t>ჭაავა</t>
  </si>
  <si>
    <t>19001085315</t>
  </si>
  <si>
    <t>რუსუდან</t>
  </si>
  <si>
    <t>კოხია</t>
  </si>
  <si>
    <t>19001074193</t>
  </si>
  <si>
    <t>ნაზიბროლა</t>
  </si>
  <si>
    <t>სალაყაია</t>
  </si>
  <si>
    <t>19001017442</t>
  </si>
  <si>
    <t>ნათელა</t>
  </si>
  <si>
    <t>პაჭკორია</t>
  </si>
  <si>
    <t>19001055882</t>
  </si>
  <si>
    <t>სერგო</t>
  </si>
  <si>
    <t>სხულუხია</t>
  </si>
  <si>
    <t>01017031773</t>
  </si>
  <si>
    <t>დალი</t>
  </si>
  <si>
    <t>გულუა</t>
  </si>
  <si>
    <t>48001002806</t>
  </si>
  <si>
    <t>მადონა</t>
  </si>
  <si>
    <t>ბუკია</t>
  </si>
  <si>
    <t>48001003082</t>
  </si>
  <si>
    <t>გულნარა</t>
  </si>
  <si>
    <t>კოღოშვილი</t>
  </si>
  <si>
    <t>19001052721</t>
  </si>
  <si>
    <t>ზურაბი</t>
  </si>
  <si>
    <t>თოდუა</t>
  </si>
  <si>
    <t>19001002906</t>
  </si>
  <si>
    <t>ხათუნა</t>
  </si>
  <si>
    <t>შანიძე</t>
  </si>
  <si>
    <t>37001031710</t>
  </si>
  <si>
    <t>ავთანდილ</t>
  </si>
  <si>
    <t>51001025048</t>
  </si>
  <si>
    <t>რიმა</t>
  </si>
  <si>
    <t>როგავა</t>
  </si>
  <si>
    <t>19001108051</t>
  </si>
  <si>
    <t>მირანდა</t>
  </si>
  <si>
    <t>გვილია</t>
  </si>
  <si>
    <t>19001103703</t>
  </si>
  <si>
    <t>რომეო</t>
  </si>
  <si>
    <t>ხუბუა</t>
  </si>
  <si>
    <t>19001015417</t>
  </si>
  <si>
    <t>გვანცა</t>
  </si>
  <si>
    <t>19001109241</t>
  </si>
  <si>
    <t>ინდიკო</t>
  </si>
  <si>
    <t>ბერიშვილი</t>
  </si>
  <si>
    <t>19001022016</t>
  </si>
  <si>
    <t>ბექა</t>
  </si>
  <si>
    <t>ქაძანაია</t>
  </si>
  <si>
    <t>19001100666</t>
  </si>
  <si>
    <t>ბელა</t>
  </si>
  <si>
    <t>მოსია</t>
  </si>
  <si>
    <t>19001040304</t>
  </si>
  <si>
    <t>ანა</t>
  </si>
  <si>
    <t>ყალიჩავა</t>
  </si>
  <si>
    <t>19001083070</t>
  </si>
  <si>
    <t>ხუჭუა</t>
  </si>
  <si>
    <t>02001005419</t>
  </si>
  <si>
    <t>თორნიკე</t>
  </si>
  <si>
    <t>დუნდუა</t>
  </si>
  <si>
    <t>02001022315</t>
  </si>
  <si>
    <t>კობა</t>
  </si>
  <si>
    <t>19001071300</t>
  </si>
  <si>
    <t>მანანა</t>
  </si>
  <si>
    <t>ტორუა</t>
  </si>
  <si>
    <t>19001097349</t>
  </si>
  <si>
    <t>ლელა</t>
  </si>
  <si>
    <t>დარჯანია</t>
  </si>
  <si>
    <t>58001029176</t>
  </si>
  <si>
    <t>სოფიო</t>
  </si>
  <si>
    <t>ძაძუა</t>
  </si>
  <si>
    <t>62006016087</t>
  </si>
  <si>
    <t>რუსლანი</t>
  </si>
  <si>
    <t>გოგია</t>
  </si>
  <si>
    <t>19001020234</t>
  </si>
  <si>
    <t>შალიკო</t>
  </si>
  <si>
    <t>მესხი</t>
  </si>
  <si>
    <t>19001099874</t>
  </si>
  <si>
    <t>თეონა</t>
  </si>
  <si>
    <t>კახაძე</t>
  </si>
  <si>
    <t>60001149376</t>
  </si>
  <si>
    <t>თეა</t>
  </si>
  <si>
    <t>ჭედია</t>
  </si>
  <si>
    <t>42001029993</t>
  </si>
  <si>
    <t>სოფიკო</t>
  </si>
  <si>
    <t>კაჭარავა</t>
  </si>
  <si>
    <t>48001000803</t>
  </si>
  <si>
    <t>ნონა</t>
  </si>
  <si>
    <t>ლემონჯავა</t>
  </si>
  <si>
    <t>19001065884</t>
  </si>
  <si>
    <t>მართა</t>
  </si>
  <si>
    <t>პატარაია</t>
  </si>
  <si>
    <t>19001103773</t>
  </si>
  <si>
    <t>სალომე</t>
  </si>
  <si>
    <t>ჯანაშია</t>
  </si>
  <si>
    <t>19001104903</t>
  </si>
  <si>
    <t>ლალი</t>
  </si>
  <si>
    <t>ბარამია</t>
  </si>
  <si>
    <t>19001029601</t>
  </si>
  <si>
    <t>19001024264</t>
  </si>
  <si>
    <t>მარინა</t>
  </si>
  <si>
    <t>ქარდავა</t>
  </si>
  <si>
    <t>19001103452</t>
  </si>
  <si>
    <t>ლორენა</t>
  </si>
  <si>
    <t>ჩარგაზია</t>
  </si>
  <si>
    <t>62005030244</t>
  </si>
  <si>
    <t>მალხაზ</t>
  </si>
  <si>
    <t>კონჯარია</t>
  </si>
  <si>
    <t>19001029096</t>
  </si>
  <si>
    <t>გენადი</t>
  </si>
  <si>
    <t>ფარულავა</t>
  </si>
  <si>
    <t>19001033329</t>
  </si>
  <si>
    <t>ჭაბუკა</t>
  </si>
  <si>
    <t>სართანია</t>
  </si>
  <si>
    <t>19001084918</t>
  </si>
  <si>
    <t>მამია</t>
  </si>
  <si>
    <t>19001022413</t>
  </si>
  <si>
    <t>მურთაზ</t>
  </si>
  <si>
    <t>19001111211</t>
  </si>
  <si>
    <t>ღურწკაია</t>
  </si>
  <si>
    <t>ზაზა</t>
  </si>
  <si>
    <t>19001104738</t>
  </si>
  <si>
    <t>ჯგუშია</t>
  </si>
  <si>
    <t>ცირა</t>
  </si>
  <si>
    <t>19001094439</t>
  </si>
  <si>
    <t>ხვიჩა</t>
  </si>
  <si>
    <t>19001031147</t>
  </si>
  <si>
    <t>მარიამი</t>
  </si>
  <si>
    <t>48001022626</t>
  </si>
  <si>
    <t>გიორგი</t>
  </si>
  <si>
    <t>48901028143</t>
  </si>
  <si>
    <t>სიჭინავა</t>
  </si>
  <si>
    <t>48001026256</t>
  </si>
  <si>
    <t>ნინო</t>
  </si>
  <si>
    <t>62009003480</t>
  </si>
  <si>
    <t>ნათია</t>
  </si>
  <si>
    <t>გოგიშვილი</t>
  </si>
  <si>
    <t>02001024423</t>
  </si>
  <si>
    <t>მერაბი</t>
  </si>
  <si>
    <t>კალანდაძე</t>
  </si>
  <si>
    <t>18001014735</t>
  </si>
  <si>
    <t>ვაჟა</t>
  </si>
  <si>
    <t>მოდებაძე</t>
  </si>
  <si>
    <t>18001049936</t>
  </si>
  <si>
    <t>ბორის</t>
  </si>
  <si>
    <t>სამხარაძე</t>
  </si>
  <si>
    <t>18001047847</t>
  </si>
  <si>
    <t>დოდო</t>
  </si>
  <si>
    <t>გაჩეჩილაძე</t>
  </si>
  <si>
    <t>18001037888</t>
  </si>
  <si>
    <t>მზია</t>
  </si>
  <si>
    <t>18001053405</t>
  </si>
  <si>
    <t>ეთერი</t>
  </si>
  <si>
    <t>ყუფარაძე</t>
  </si>
  <si>
    <t>18001005821</t>
  </si>
  <si>
    <t>ლეილა</t>
  </si>
  <si>
    <t>მიქაძე</t>
  </si>
  <si>
    <t>35001102752</t>
  </si>
  <si>
    <t>ლომსაძე</t>
  </si>
  <si>
    <t>18001062533</t>
  </si>
  <si>
    <t>საყვარელიძე</t>
  </si>
  <si>
    <t>18001046197</t>
  </si>
  <si>
    <t>ნიკა</t>
  </si>
  <si>
    <t>ბრეგვაძე</t>
  </si>
  <si>
    <t>18001069872</t>
  </si>
  <si>
    <t>ჟუჟუნა</t>
  </si>
  <si>
    <t>ხომასურიძე</t>
  </si>
  <si>
    <t>18001040763</t>
  </si>
  <si>
    <t>ბაკურ</t>
  </si>
  <si>
    <t>ნებიერიძე</t>
  </si>
  <si>
    <t>18901075132</t>
  </si>
  <si>
    <t>თეიმურაზი</t>
  </si>
  <si>
    <t>კობახიძე</t>
  </si>
  <si>
    <t>18001063590</t>
  </si>
  <si>
    <t>ანზორი</t>
  </si>
  <si>
    <t>პირველაშვილი</t>
  </si>
  <si>
    <t>18001068142</t>
  </si>
  <si>
    <t>ზურა</t>
  </si>
  <si>
    <t>კუპრაძე</t>
  </si>
  <si>
    <t>18001068633</t>
  </si>
  <si>
    <t>გიორგაძე</t>
  </si>
  <si>
    <t>18001023618</t>
  </si>
  <si>
    <t>გოგავა</t>
  </si>
  <si>
    <t>18001003966</t>
  </si>
  <si>
    <t>გუმბერიძე</t>
  </si>
  <si>
    <t>18001051621</t>
  </si>
  <si>
    <t>მახათაძე</t>
  </si>
  <si>
    <t>18001043670</t>
  </si>
  <si>
    <t>ფიქრია</t>
  </si>
  <si>
    <t>ხეცაძე</t>
  </si>
  <si>
    <t>56001025407</t>
  </si>
  <si>
    <t>18001045212</t>
  </si>
  <si>
    <t>ხარატიშვილი</t>
  </si>
  <si>
    <t>18001051210</t>
  </si>
  <si>
    <t>კამლაძე</t>
  </si>
  <si>
    <t>18001071307</t>
  </si>
  <si>
    <t>მომცვემლიძე</t>
  </si>
  <si>
    <t>41001014584</t>
  </si>
  <si>
    <t>ირაკლი</t>
  </si>
  <si>
    <t>თუთარაშვილი</t>
  </si>
  <si>
    <t>18001064758</t>
  </si>
  <si>
    <t>მალხაზი</t>
  </si>
  <si>
    <t>არაბიძე</t>
  </si>
  <si>
    <t>18001065254</t>
  </si>
  <si>
    <t>ჭირაქაძე</t>
  </si>
  <si>
    <t>18001047817</t>
  </si>
  <si>
    <t>18001060019</t>
  </si>
  <si>
    <t>ყვავაძე</t>
  </si>
  <si>
    <t>18001060607</t>
  </si>
  <si>
    <t>თამარი</t>
  </si>
  <si>
    <t>ბოჭორიშვილი</t>
  </si>
  <si>
    <t>18001064383</t>
  </si>
  <si>
    <t>ნოზაძე</t>
  </si>
  <si>
    <t>31001047913</t>
  </si>
  <si>
    <t>გიზო</t>
  </si>
  <si>
    <t>შერგელაშვილი</t>
  </si>
  <si>
    <t>18001071366</t>
  </si>
  <si>
    <t>18001070564</t>
  </si>
  <si>
    <t>ჭიჭინაძე</t>
  </si>
  <si>
    <t>18001014206</t>
  </si>
  <si>
    <t>ნანი</t>
  </si>
  <si>
    <t>კელენჯერიძე</t>
  </si>
  <si>
    <t>18001026910</t>
  </si>
  <si>
    <t>ნაილი</t>
  </si>
  <si>
    <t>კაკაურიძე</t>
  </si>
  <si>
    <t>18001027675</t>
  </si>
  <si>
    <t>ხატია</t>
  </si>
  <si>
    <t>კირთაძე</t>
  </si>
  <si>
    <t>18001055157</t>
  </si>
  <si>
    <t>ელისო</t>
  </si>
  <si>
    <t>გაბრიჭიძე</t>
  </si>
  <si>
    <t>18001026729</t>
  </si>
  <si>
    <t>შალამბერიძე</t>
  </si>
  <si>
    <t>53001001930</t>
  </si>
  <si>
    <t>ნიკოლოზ</t>
  </si>
  <si>
    <t>01027058004</t>
  </si>
  <si>
    <t>ინგა</t>
  </si>
  <si>
    <t>19001037391</t>
  </si>
  <si>
    <t>დევიკო</t>
  </si>
  <si>
    <t>ჭანია</t>
  </si>
  <si>
    <t>51001023862</t>
  </si>
  <si>
    <t>ერეკლე</t>
  </si>
  <si>
    <t>მოლაშხია</t>
  </si>
  <si>
    <t>19001071838</t>
  </si>
  <si>
    <t>ვახტანგ</t>
  </si>
  <si>
    <t>ხარებავა</t>
  </si>
  <si>
    <t>19001073903</t>
  </si>
  <si>
    <t>თამთა</t>
  </si>
  <si>
    <t>ბოკუჩავა</t>
  </si>
  <si>
    <t>19001109524</t>
  </si>
  <si>
    <t>ხარამშველი</t>
  </si>
  <si>
    <t>19601115147</t>
  </si>
  <si>
    <t>გაგუა</t>
  </si>
  <si>
    <t>62009007339</t>
  </si>
  <si>
    <t>მაყვალა</t>
  </si>
  <si>
    <t>მირცხულავა</t>
  </si>
  <si>
    <t>19001082361</t>
  </si>
  <si>
    <t>19001091051</t>
  </si>
  <si>
    <t>სარალიძე</t>
  </si>
  <si>
    <t>18001066013</t>
  </si>
  <si>
    <t>18001068605</t>
  </si>
  <si>
    <t>ჭყოიძე</t>
  </si>
  <si>
    <t>18001063835</t>
  </si>
  <si>
    <t>ბოიჩენკო</t>
  </si>
  <si>
    <t>18001067088</t>
  </si>
  <si>
    <t>დიმიტრი</t>
  </si>
  <si>
    <t>18201073511</t>
  </si>
  <si>
    <t>მონიკა</t>
  </si>
  <si>
    <t>18001069517</t>
  </si>
  <si>
    <t>18001069519</t>
  </si>
  <si>
    <t>ნაზი</t>
  </si>
  <si>
    <t>გურული</t>
  </si>
  <si>
    <t>18001065701</t>
  </si>
  <si>
    <t>ჭოჭუა</t>
  </si>
  <si>
    <t>19001094875</t>
  </si>
  <si>
    <t>კვარცხალაია</t>
  </si>
  <si>
    <t>19001100483</t>
  </si>
  <si>
    <t>სიმონ</t>
  </si>
  <si>
    <t>სვიანაძე</t>
  </si>
  <si>
    <t>18001052379</t>
  </si>
  <si>
    <t>ნოდარი</t>
  </si>
  <si>
    <t>სათირიშვილი</t>
  </si>
  <si>
    <t>18001019164</t>
  </si>
  <si>
    <t>ნანა</t>
  </si>
  <si>
    <t>18001021571</t>
  </si>
  <si>
    <t>18001069225</t>
  </si>
  <si>
    <t>დათო</t>
  </si>
  <si>
    <t>გეწაძე</t>
  </si>
  <si>
    <t>18001041333</t>
  </si>
  <si>
    <t>გერგედავა</t>
  </si>
  <si>
    <t>შელია</t>
  </si>
  <si>
    <t>ჯღამაია</t>
  </si>
  <si>
    <t>ფარჯველიანი</t>
  </si>
  <si>
    <t>ოთარ</t>
  </si>
  <si>
    <t>აბულაძე</t>
  </si>
  <si>
    <t>ლიკა</t>
  </si>
  <si>
    <t>ტიბუა</t>
  </si>
  <si>
    <t>ნოდარ</t>
  </si>
  <si>
    <t>თათია</t>
  </si>
  <si>
    <t>შულაია</t>
  </si>
  <si>
    <t>როინ</t>
  </si>
  <si>
    <t>ჯიჭონაია</t>
  </si>
  <si>
    <t>ნუნუ</t>
  </si>
  <si>
    <t>ბერანძე</t>
  </si>
  <si>
    <t>ჯემალ</t>
  </si>
  <si>
    <t>შაოშვილი</t>
  </si>
  <si>
    <t>ვლადიმერ</t>
  </si>
  <si>
    <t>ლატარია</t>
  </si>
  <si>
    <t>ბერაია</t>
  </si>
  <si>
    <t>ბაჩუკი</t>
  </si>
  <si>
    <t>ჭურღულია</t>
  </si>
  <si>
    <t>ჯოჯუა</t>
  </si>
  <si>
    <t>ღუდა</t>
  </si>
  <si>
    <t>გაბისონია</t>
  </si>
  <si>
    <t>მარიამ</t>
  </si>
  <si>
    <t>გოგუა</t>
  </si>
  <si>
    <t>გელა</t>
  </si>
  <si>
    <t>კანკია</t>
  </si>
  <si>
    <t>ბერუაშვილი</t>
  </si>
  <si>
    <t>01007012832</t>
  </si>
  <si>
    <t>პარტიის წევრების არქივის უფროსი სპეციალისტი</t>
  </si>
  <si>
    <t>ამაშუკელი</t>
  </si>
  <si>
    <t>01027031941</t>
  </si>
  <si>
    <t>უფროსი სპეციალისტი</t>
  </si>
  <si>
    <t>დავით</t>
  </si>
  <si>
    <t>გველუკაშვილი</t>
  </si>
  <si>
    <t>01027013443</t>
  </si>
  <si>
    <t>ოთარაშვილი</t>
  </si>
  <si>
    <t>01006013344</t>
  </si>
  <si>
    <t>მოწვეული სპეციალისტი</t>
  </si>
  <si>
    <t>გივი</t>
  </si>
  <si>
    <t>ქურციკიძე</t>
  </si>
  <si>
    <t>01009007982</t>
  </si>
  <si>
    <t>კოორდინატორი</t>
  </si>
  <si>
    <t>აბუსერიძე</t>
  </si>
  <si>
    <t>61006014099</t>
  </si>
  <si>
    <t>არქივის უფროსი</t>
  </si>
  <si>
    <t>დარეჯან</t>
  </si>
  <si>
    <t>შენგელია</t>
  </si>
  <si>
    <t>01011045443</t>
  </si>
  <si>
    <t>კონსულტანტი</t>
  </si>
  <si>
    <t>მიხეილ</t>
  </si>
  <si>
    <t>ქვარიანი</t>
  </si>
  <si>
    <t>61001008418</t>
  </si>
  <si>
    <t>ლანდა</t>
  </si>
  <si>
    <t>ალვარიან</t>
  </si>
  <si>
    <t>07001041307</t>
  </si>
  <si>
    <t>ოფის-მენეჯერი</t>
  </si>
  <si>
    <t>ფრიდონი</t>
  </si>
  <si>
    <t>01020005754</t>
  </si>
  <si>
    <t>ტარიელ</t>
  </si>
  <si>
    <t>მამულაიშვილი</t>
  </si>
  <si>
    <t>61002008088</t>
  </si>
  <si>
    <t>ცეცხლაძე</t>
  </si>
  <si>
    <t>61002009627</t>
  </si>
  <si>
    <t>გოგოლაძე</t>
  </si>
  <si>
    <t>01019029740</t>
  </si>
  <si>
    <t>მეგი</t>
  </si>
  <si>
    <t>გაფრინდაშვილი</t>
  </si>
  <si>
    <t>ბუღალტერი</t>
  </si>
  <si>
    <t>ფერაძე</t>
  </si>
  <si>
    <t>18001022535</t>
  </si>
  <si>
    <t>იურისტი</t>
  </si>
  <si>
    <t>18001036753</t>
  </si>
  <si>
    <t>დათა</t>
  </si>
  <si>
    <t>აკობია</t>
  </si>
  <si>
    <t>62004024132</t>
  </si>
  <si>
    <t>უფროსი სპეციალისტი ყოფილ პოლიტპატიმრებთან</t>
  </si>
  <si>
    <t>ქეთევან</t>
  </si>
  <si>
    <t>01027026718</t>
  </si>
  <si>
    <t>ურთიერთობის საკითხებშ</t>
  </si>
  <si>
    <t>ბეჟანიშვილი</t>
  </si>
  <si>
    <t>01011004079</t>
  </si>
  <si>
    <t>ბესიკ</t>
  </si>
  <si>
    <t>ტაბატაძე</t>
  </si>
  <si>
    <t>47001005158</t>
  </si>
  <si>
    <t>სპეციალისტი</t>
  </si>
  <si>
    <t>კახაბერ</t>
  </si>
  <si>
    <t>ღირსიაშვილი</t>
  </si>
  <si>
    <t>01017008686</t>
  </si>
  <si>
    <t>დავითი</t>
  </si>
  <si>
    <t>ოქროპირიძე</t>
  </si>
  <si>
    <t>01006013901</t>
  </si>
  <si>
    <t xml:space="preserve">დავით </t>
  </si>
  <si>
    <t>თარხან-მოურავი</t>
  </si>
  <si>
    <t>01022000013</t>
  </si>
  <si>
    <t>პაარტიის თავჯდომარე</t>
  </si>
  <si>
    <t>ჩხობაძე</t>
  </si>
  <si>
    <t>60001016853</t>
  </si>
  <si>
    <t>თათრიშვილი</t>
  </si>
  <si>
    <t>01008050980</t>
  </si>
  <si>
    <t>ზურაბ</t>
  </si>
  <si>
    <t>01030003972</t>
  </si>
  <si>
    <t>ბუზალაძე</t>
  </si>
  <si>
    <t>01017049975</t>
  </si>
  <si>
    <t>დარაჯი</t>
  </si>
  <si>
    <t>ლევანი</t>
  </si>
  <si>
    <t>როსტოევი</t>
  </si>
  <si>
    <t>01019077398</t>
  </si>
  <si>
    <t>ნიკოლავა</t>
  </si>
  <si>
    <t>62004025539</t>
  </si>
  <si>
    <t>ელენე</t>
  </si>
  <si>
    <t>დავითიშვილი</t>
  </si>
  <si>
    <t>01017051755</t>
  </si>
  <si>
    <t>ლაშა</t>
  </si>
  <si>
    <t>თაბუკაშვილი</t>
  </si>
  <si>
    <t>35001122162</t>
  </si>
  <si>
    <t>ქავთარაძე</t>
  </si>
  <si>
    <t>46001023733</t>
  </si>
  <si>
    <t>ცქიფურიშვილი</t>
  </si>
  <si>
    <t>41001030799</t>
  </si>
  <si>
    <t>თამაზი</t>
  </si>
  <si>
    <t>ნასიროვი</t>
  </si>
  <si>
    <t>01011084649</t>
  </si>
  <si>
    <t>მძღოლი</t>
  </si>
  <si>
    <t>მურადი</t>
  </si>
  <si>
    <t>ძაძამია</t>
  </si>
  <si>
    <t>01024002005</t>
  </si>
  <si>
    <t>ასლან</t>
  </si>
  <si>
    <t>ოთიაშვილი</t>
  </si>
  <si>
    <t>24001002325</t>
  </si>
  <si>
    <t>01015014703</t>
  </si>
  <si>
    <t>ხაჩიძე</t>
  </si>
  <si>
    <t>25001043877</t>
  </si>
  <si>
    <t>ნესტანი</t>
  </si>
  <si>
    <t>ცქიტიშვილი</t>
  </si>
  <si>
    <t>01017029966</t>
  </si>
  <si>
    <t>ირინე</t>
  </si>
  <si>
    <t>სოფიანიდი</t>
  </si>
  <si>
    <t>01010020121</t>
  </si>
  <si>
    <t>გურამი</t>
  </si>
  <si>
    <t>ბაკურაძე</t>
  </si>
  <si>
    <t>34001007684</t>
  </si>
  <si>
    <t>ზაურ</t>
  </si>
  <si>
    <t>ხაინდრავა</t>
  </si>
  <si>
    <t>01011055203</t>
  </si>
  <si>
    <t>სოსო</t>
  </si>
  <si>
    <t>ბარათაშვილი</t>
  </si>
  <si>
    <t>11001001166</t>
  </si>
  <si>
    <t>ონიანი</t>
  </si>
  <si>
    <t>01027062408</t>
  </si>
  <si>
    <t>ბეჟან</t>
  </si>
  <si>
    <t>გუნავა</t>
  </si>
  <si>
    <t>19001002759</t>
  </si>
  <si>
    <t>კახაბერი</t>
  </si>
  <si>
    <t>ჭიტაძე</t>
  </si>
  <si>
    <t>38001010926</t>
  </si>
  <si>
    <t>ნუგზარ</t>
  </si>
  <si>
    <t>მეზვრიშვილი</t>
  </si>
  <si>
    <t>01013007821</t>
  </si>
  <si>
    <t>01017041111</t>
  </si>
  <si>
    <t>60003006490</t>
  </si>
  <si>
    <t>ხელშეკრულება</t>
  </si>
  <si>
    <t>ბექაური</t>
  </si>
  <si>
    <t>24001022358</t>
  </si>
  <si>
    <t>ირინა</t>
  </si>
  <si>
    <t>თვაური</t>
  </si>
  <si>
    <t>01024004798</t>
  </si>
  <si>
    <t>სასტუმროს მომსახურება</t>
  </si>
  <si>
    <t>საარჩევნო, სააგიტაციო, სარეკლამო ფლაერის დარიგება.ხელში დასაჭერი სარეკლამო ფურცელის დარიგება.9 აპრილს ქუთაისში ღონისძიების ორგანიზება.</t>
  </si>
  <si>
    <t>სატელეფონო სისტემის ლიცენზია</t>
  </si>
  <si>
    <t>ბეჭდური რეკლამი ხარჯი</t>
  </si>
  <si>
    <t>შპს დგარი</t>
  </si>
  <si>
    <t>406145817</t>
  </si>
  <si>
    <t>პ/გ საქართველოს პატრიოტთა ალიანსი</t>
  </si>
  <si>
    <t>შპს ტორი პლუსი</t>
  </si>
  <si>
    <t xml:space="preserve">შპს ტორი </t>
  </si>
  <si>
    <t>შპს არდიექსი</t>
  </si>
  <si>
    <t>შპს თავისუფალი გაზეთი+</t>
  </si>
  <si>
    <t>შპს ახალი ამბები</t>
  </si>
  <si>
    <t>ინა</t>
  </si>
  <si>
    <t>ძარღუაშვილი</t>
  </si>
  <si>
    <t>ეკა</t>
  </si>
  <si>
    <t>უგრეხელიძე</t>
  </si>
  <si>
    <t>უბილავა</t>
  </si>
  <si>
    <t>ოზმანოვი</t>
  </si>
  <si>
    <t>კარიაული</t>
  </si>
  <si>
    <t>მათიაშვილი</t>
  </si>
  <si>
    <t>გევორქ</t>
  </si>
  <si>
    <t>ვანოიანი</t>
  </si>
  <si>
    <t>ლევან</t>
  </si>
  <si>
    <t>ჯანგულაშვილი</t>
  </si>
  <si>
    <t>ტოროსიანი</t>
  </si>
  <si>
    <t>თედორაძე</t>
  </si>
  <si>
    <t>ქერდიყოშვილი</t>
  </si>
  <si>
    <t>მჭედლიშვილი,</t>
  </si>
  <si>
    <t>ედუარდ</t>
  </si>
  <si>
    <t>პოღოსიან</t>
  </si>
  <si>
    <t>მარინე</t>
  </si>
  <si>
    <t>გურაბანიძე</t>
  </si>
  <si>
    <t>ლურსმანაშვილი</t>
  </si>
  <si>
    <t>ხურცილავა</t>
  </si>
  <si>
    <t>ბასილაია</t>
  </si>
  <si>
    <t>იმედაშვილი</t>
  </si>
  <si>
    <t>მაკა</t>
  </si>
  <si>
    <t>ჩარტია</t>
  </si>
  <si>
    <t>ქართველიშვილი</t>
  </si>
  <si>
    <t>ფაცაცია</t>
  </si>
  <si>
    <t>ანზორ</t>
  </si>
  <si>
    <t>მირზოევი</t>
  </si>
  <si>
    <t>იოსებ</t>
  </si>
  <si>
    <t>ალიმბარაშვილი</t>
  </si>
  <si>
    <t>თარხნიშვილი</t>
  </si>
  <si>
    <t>მეტრეველი</t>
  </si>
  <si>
    <t>ალექსანდრე</t>
  </si>
  <si>
    <t>დონაძე</t>
  </si>
  <si>
    <t>სალდაძე</t>
  </si>
  <si>
    <t>გოგალაძე</t>
  </si>
  <si>
    <t>გიგი</t>
  </si>
  <si>
    <t>გოდერძიშვილი</t>
  </si>
  <si>
    <t>ცარციძე</t>
  </si>
  <si>
    <t>08001026166</t>
  </si>
  <si>
    <t>01036001246</t>
  </si>
  <si>
    <t>01011082478</t>
  </si>
  <si>
    <t>16001027968</t>
  </si>
  <si>
    <t>01017051663</t>
  </si>
  <si>
    <t>01027027183</t>
  </si>
  <si>
    <t>01017046041</t>
  </si>
  <si>
    <t>01801121238</t>
  </si>
  <si>
    <t>01019036368</t>
  </si>
  <si>
    <t>07950000594</t>
  </si>
  <si>
    <t>41001012948</t>
  </si>
  <si>
    <t>11001012601</t>
  </si>
  <si>
    <t>39001044496</t>
  </si>
  <si>
    <t>29001040014</t>
  </si>
  <si>
    <t>02001009354</t>
  </si>
  <si>
    <t>58001002291</t>
  </si>
  <si>
    <t>42001014913</t>
  </si>
  <si>
    <t>48001011774</t>
  </si>
  <si>
    <t>01001018379</t>
  </si>
  <si>
    <t>01005038786</t>
  </si>
  <si>
    <t>01030024460</t>
  </si>
  <si>
    <t>01011027371</t>
  </si>
  <si>
    <t>01008003873</t>
  </si>
  <si>
    <t>01024079810</t>
  </si>
  <si>
    <t>01027074651</t>
  </si>
  <si>
    <t>08001037724</t>
  </si>
  <si>
    <t>38001045571</t>
  </si>
  <si>
    <t>გოჩა თევდორაძე</t>
  </si>
  <si>
    <t>GE55TB7815136010100009</t>
  </si>
  <si>
    <t>TBCBGE22</t>
  </si>
  <si>
    <t>ფულადი შემოწირულობა</t>
  </si>
  <si>
    <t>ირაკლი ჩიხრაძე</t>
  </si>
  <si>
    <t>01017011334</t>
  </si>
  <si>
    <t>GE42TB7590245061100008</t>
  </si>
  <si>
    <t>01/01/2019-01/01/2020</t>
  </si>
  <si>
    <t>თიბისი</t>
  </si>
  <si>
    <t>GE67TB7002836080100009</t>
  </si>
  <si>
    <t>GE32TB7000028365800001</t>
  </si>
  <si>
    <t>სეიფი</t>
  </si>
  <si>
    <t>იჯარა</t>
  </si>
  <si>
    <t>თბილისი</t>
  </si>
  <si>
    <t>01.15.04.020.004</t>
  </si>
  <si>
    <t>20/03/2017-20/05/2021</t>
  </si>
  <si>
    <t>496კვ.მ</t>
  </si>
  <si>
    <t>2200აშშ დოლარის ექვივალენტი</t>
  </si>
  <si>
    <t>402003318</t>
  </si>
  <si>
    <t>შპს კასს ჰოტელს</t>
  </si>
  <si>
    <t>01/05/2017-01/04/2021</t>
  </si>
  <si>
    <t>160კვ.მ</t>
  </si>
  <si>
    <t>1300აშშ დოლარის ექვივალენტი</t>
  </si>
  <si>
    <t>20/03/2017-05/04/2021</t>
  </si>
  <si>
    <t>170კვ.მ</t>
  </si>
  <si>
    <t>1400აშშ დოლარის ექვივალენტი</t>
  </si>
  <si>
    <t>01/10/2017-01/04/2021</t>
  </si>
  <si>
    <t>165კვ.მ</t>
  </si>
  <si>
    <t>1000აშშ დოლარის ექვივალენტი</t>
  </si>
  <si>
    <t>საგარეჯო</t>
  </si>
  <si>
    <t>55.12.76.022</t>
  </si>
  <si>
    <t>143 კვ.</t>
  </si>
  <si>
    <t>36001033813</t>
  </si>
  <si>
    <t>მარიამი მჭედლიშვილი</t>
  </si>
  <si>
    <t xml:space="preserve">ი/მ ავთანდილ დოღონაძე </t>
  </si>
  <si>
    <t>მალხაზი პასიკაშვილი</t>
  </si>
  <si>
    <t>ნადეჟდა პეტროსიან</t>
  </si>
  <si>
    <t>სალომე ვეფხვაძე</t>
  </si>
  <si>
    <t xml:space="preserve">მაჰმად ალხანაშვილი </t>
  </si>
  <si>
    <t>ლაშა ბალიაშვილი</t>
  </si>
  <si>
    <t xml:space="preserve">დავით მღებრიშვილი </t>
  </si>
  <si>
    <t>სს ,,სამტრედია 2002''</t>
  </si>
  <si>
    <t xml:space="preserve">შპს ,,საჩხერის ავტოსადგური'' </t>
  </si>
  <si>
    <t>გურანდა ვერულაშვილი</t>
  </si>
  <si>
    <t xml:space="preserve">ი/მ ავთანდილი აშოთია </t>
  </si>
  <si>
    <t>ი/მ ბეჟან ბარსონიძე</t>
  </si>
  <si>
    <t>თამარი ხურცილავა</t>
  </si>
  <si>
    <t>გელა გვილავა</t>
  </si>
  <si>
    <t>დავით ქართველიშვილი</t>
  </si>
  <si>
    <t>ვლადიმერი გვასალია</t>
  </si>
  <si>
    <t>გულისა ჩოჩია</t>
  </si>
  <si>
    <t>მთვარისა ხორავა</t>
  </si>
  <si>
    <t>ი/მ ირმა ლაფაჩი</t>
  </si>
  <si>
    <t>ი/მ მამუკა მილაძე</t>
  </si>
  <si>
    <t>შპს ,,შაკო''</t>
  </si>
  <si>
    <t>60002004144</t>
  </si>
  <si>
    <t>35001027564</t>
  </si>
  <si>
    <t>07001016863</t>
  </si>
  <si>
    <t>11001027880</t>
  </si>
  <si>
    <t>08001028685</t>
  </si>
  <si>
    <t>59001095866</t>
  </si>
  <si>
    <t>56001006361</t>
  </si>
  <si>
    <t>ს/კ 238725947</t>
  </si>
  <si>
    <t>ს/კ 239392108</t>
  </si>
  <si>
    <t>18001052141</t>
  </si>
  <si>
    <t>41001027686</t>
  </si>
  <si>
    <t>04001001578</t>
  </si>
  <si>
    <t>29001001537</t>
  </si>
  <si>
    <t>58001001224</t>
  </si>
  <si>
    <t>02001019883</t>
  </si>
  <si>
    <t>48001007099</t>
  </si>
  <si>
    <t>21001006430</t>
  </si>
  <si>
    <t>24001008722</t>
  </si>
  <si>
    <t>ს/კ 400180139</t>
  </si>
  <si>
    <t>35.90 კვ.</t>
  </si>
  <si>
    <t>47.92 კვ.</t>
  </si>
  <si>
    <t>150 კვ.</t>
  </si>
  <si>
    <t>39.90 კვ.</t>
  </si>
  <si>
    <t>60 კვ.</t>
  </si>
  <si>
    <t>53.30 კვ.</t>
  </si>
  <si>
    <t>85 კვ.</t>
  </si>
  <si>
    <t>30 კვ.</t>
  </si>
  <si>
    <t>25 კვ.</t>
  </si>
  <si>
    <t>81 კვ.</t>
  </si>
  <si>
    <t>70.06 კვ.</t>
  </si>
  <si>
    <t>50 კვ.</t>
  </si>
  <si>
    <t>35 კვ.</t>
  </si>
  <si>
    <t>12 კვ.</t>
  </si>
  <si>
    <t>20 კვ.</t>
  </si>
  <si>
    <t>16 კვ.</t>
  </si>
  <si>
    <t>63.50</t>
  </si>
  <si>
    <t>62.86 კვ.</t>
  </si>
  <si>
    <t>500 კვ.</t>
  </si>
  <si>
    <t>600 ლარი</t>
  </si>
  <si>
    <t>800 ლარი</t>
  </si>
  <si>
    <t>500 ლარი</t>
  </si>
  <si>
    <t>1000 ლარი</t>
  </si>
  <si>
    <t>350 ლარი</t>
  </si>
  <si>
    <t>300 ლარი</t>
  </si>
  <si>
    <t>250 ლარი</t>
  </si>
  <si>
    <t>625 ლარი</t>
  </si>
  <si>
    <t>2500 ლარი</t>
  </si>
  <si>
    <t>03.03.04.030.01.014</t>
  </si>
  <si>
    <t>02.04.03.010.01.021</t>
  </si>
  <si>
    <t>63.18.36.055</t>
  </si>
  <si>
    <t>64.03.11.057.01.502</t>
  </si>
  <si>
    <t>50.07.32.083</t>
  </si>
  <si>
    <t>66.05.16.008.01.001</t>
  </si>
  <si>
    <t>36.01.31.152</t>
  </si>
  <si>
    <t>34.08.50.083.01.506</t>
  </si>
  <si>
    <t>35.01.45.152</t>
  </si>
  <si>
    <t>32.10.37.166.01.049</t>
  </si>
  <si>
    <t>39.01.05.063.01.004</t>
  </si>
  <si>
    <t>86.19.21.141</t>
  </si>
  <si>
    <t>44.01.31.737</t>
  </si>
  <si>
    <t>41.09.37.180</t>
  </si>
  <si>
    <t>04.01.07.525</t>
  </si>
  <si>
    <t>45.21.25.309.01.502</t>
  </si>
  <si>
    <t>40.01.34.017</t>
  </si>
  <si>
    <t>46.02.31.043.01.502</t>
  </si>
  <si>
    <t>33.09.01.980.01.502</t>
  </si>
  <si>
    <t>67.01.35.181</t>
  </si>
  <si>
    <t>01.11.13.001.045</t>
  </si>
  <si>
    <t>რუსთავი</t>
  </si>
  <si>
    <t>01.01.2019-01.01.2020</t>
  </si>
  <si>
    <t>საჩხერე</t>
  </si>
  <si>
    <t>ზესტაფონი</t>
  </si>
  <si>
    <t>ტყიბული</t>
  </si>
  <si>
    <t>ამბროლაური</t>
  </si>
  <si>
    <t>სენაკი</t>
  </si>
  <si>
    <t>მარტვილი</t>
  </si>
  <si>
    <t>ფოთი</t>
  </si>
  <si>
    <t>ხობი</t>
  </si>
  <si>
    <t>აბაშა</t>
  </si>
  <si>
    <t>ჩხოროწყუ</t>
  </si>
  <si>
    <t>თერჯოლა</t>
  </si>
  <si>
    <t>კასპი</t>
  </si>
  <si>
    <t>თბილისი, გლდანი</t>
  </si>
  <si>
    <t>ახალქალაქი</t>
  </si>
  <si>
    <t>ქუთაისი</t>
  </si>
  <si>
    <t>01.12.2019-01.04.2020</t>
  </si>
  <si>
    <t>02.11.2019-01.04.2020</t>
  </si>
  <si>
    <t>01.09.2019-01.01.2020</t>
  </si>
  <si>
    <t>სამტრედია</t>
  </si>
  <si>
    <t>ხარაგაული</t>
  </si>
  <si>
    <t>გორი</t>
  </si>
  <si>
    <t>ბორჯომი</t>
  </si>
  <si>
    <t>01.10.2019-01.01.2020</t>
  </si>
  <si>
    <t>01.07.2019-01.01.2020</t>
  </si>
  <si>
    <t>ახმეტა, სოფ. ბირკიანი</t>
  </si>
  <si>
    <t>1.05.2019-01.01.2020</t>
  </si>
  <si>
    <t>01.08.2019-01.01.2020</t>
  </si>
  <si>
    <t>01.05.2019-01.01.2020</t>
  </si>
  <si>
    <t>32.10.07.034.01.500</t>
  </si>
  <si>
    <t>05.04.2019-20.05.2019</t>
  </si>
  <si>
    <t>70 კვ.</t>
  </si>
  <si>
    <t xml:space="preserve">შპს ,,გაბი’’ </t>
  </si>
  <si>
    <t>400 ლარი</t>
  </si>
  <si>
    <t xml:space="preserve">350 ლარი </t>
  </si>
  <si>
    <t xml:space="preserve">400 ლარი </t>
  </si>
  <si>
    <t>1500 ლარი</t>
  </si>
  <si>
    <t>საკუთრება</t>
  </si>
  <si>
    <t>ჰეტჩბეკი</t>
  </si>
  <si>
    <t>VOLKSWAGEN</t>
  </si>
  <si>
    <t>POLO</t>
  </si>
  <si>
    <t>WW748HH</t>
  </si>
  <si>
    <t xml:space="preserve">                        7/12/2017</t>
  </si>
  <si>
    <t>მაღალი გამავლობის</t>
  </si>
  <si>
    <t>MITSUBISHI</t>
  </si>
  <si>
    <t xml:space="preserve">MONTERO </t>
  </si>
  <si>
    <t>QQ764QC</t>
  </si>
  <si>
    <t>მსუბუქი ავტომანქანა</t>
  </si>
  <si>
    <t xml:space="preserve">TOYOTA </t>
  </si>
  <si>
    <t>SEQUOIA</t>
  </si>
  <si>
    <t>SP 728 - SP</t>
  </si>
  <si>
    <t>სსიპ - დაცვის პოლიციის დეპარტამენტი</t>
  </si>
  <si>
    <t>NISSAN</t>
  </si>
  <si>
    <t>ARMADA</t>
  </si>
  <si>
    <t>SP 720 - SP</t>
  </si>
  <si>
    <t>SP 738 - SP</t>
  </si>
  <si>
    <t>მსუბუქი მაღალი გამავლობის</t>
  </si>
  <si>
    <t>MERCEDES-BENZ</t>
  </si>
  <si>
    <t>ML 520</t>
  </si>
  <si>
    <t>XMX001</t>
  </si>
  <si>
    <t>01019012478</t>
  </si>
  <si>
    <t>არჩილ მჭედლიშვილი</t>
  </si>
  <si>
    <t>სედანი</t>
  </si>
  <si>
    <t>BMW</t>
  </si>
  <si>
    <t>RGR752</t>
  </si>
  <si>
    <t>იოსებ ალიმბარაშვილი</t>
  </si>
  <si>
    <t xml:space="preserve">ხელმძღვანელი                                                  ბუღალტერი (ან საამისოდ უფლებამოსილი </t>
  </si>
  <si>
    <t>სამტრედიის ოფის-მენეჯერი</t>
  </si>
  <si>
    <t>ახალქალაქის ოფის-მენეჯერი</t>
  </si>
  <si>
    <t>ტყიბულის ოფის-მენეჯერი</t>
  </si>
  <si>
    <t>ბორჯომის ოფის-მენეჯერი</t>
  </si>
  <si>
    <t>სენაკის ოფის-მენეჯერი</t>
  </si>
  <si>
    <t>მარტვილის ოფის-მენეჯერი</t>
  </si>
  <si>
    <t>აბაშის ოფის-მენეჯერი</t>
  </si>
  <si>
    <t>ხობის ოფის-მენეჯერი</t>
  </si>
  <si>
    <t>ფოთის ოფის-მენეჯერი</t>
  </si>
  <si>
    <t>ჩხოროწყუს ოფის-მენეჯერი</t>
  </si>
  <si>
    <t>საარჩევნო საკითხები</t>
  </si>
  <si>
    <t>რაჭა-ლეჩხუმის და ქვემო სვანეთის სამხარეო კოორდინატორი</t>
  </si>
  <si>
    <t>ქუთაისის კოორდინატორი</t>
  </si>
  <si>
    <t>ქუთაისის ოფის-მენეჯერი</t>
  </si>
  <si>
    <t>საორგანიზაციო საკითხების კონსულტანტი</t>
  </si>
  <si>
    <t>მოქალაქეებთან ურთიერთობის საკითხების კოორდინატორი</t>
  </si>
  <si>
    <t>თელავის მუნიციპალიტეტის კოორდინატორი</t>
  </si>
  <si>
    <t>თბილისის ისანი-სამგორის ზონის კოორდინატორი</t>
  </si>
  <si>
    <t>მოწვეული სპეციალისტი იურისტად</t>
  </si>
  <si>
    <t>01017014399</t>
  </si>
  <si>
    <t>გორის ოფის-მენეჯერი</t>
  </si>
  <si>
    <t xml:space="preserve">ინტერნეტ-ბანკის სისტემით სარგებლობის </t>
  </si>
  <si>
    <t>კომპიუტერული ქსელების ასოციაცია</t>
  </si>
  <si>
    <t>ჟურნალის ღირებულება</t>
  </si>
  <si>
    <t>შპს თაიმერი</t>
  </si>
  <si>
    <t>შპს 360 გრადუსი</t>
  </si>
  <si>
    <t>ბილბორდი</t>
  </si>
  <si>
    <t>ბრენდირებული აქსესუარებით რკლამის ხარჯი</t>
  </si>
  <si>
    <t>406145818</t>
  </si>
  <si>
    <t>დროშები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</si>
</sst>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5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sz val="9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Sylfaen"/>
      <family val="1"/>
      <charset val="204"/>
    </font>
    <font>
      <sz val="9"/>
      <color rgb="FF000000"/>
      <name val="Pg-1ff9"/>
    </font>
    <font>
      <sz val="9"/>
      <name val="Sylfaen"/>
      <family val="1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Sylfaen"/>
      <family val="1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Pg-1fff"/>
    </font>
    <font>
      <sz val="10"/>
      <color rgb="FF000000"/>
      <name val="Calibri"/>
      <family val="2"/>
      <charset val="204"/>
      <scheme val="minor"/>
    </font>
    <font>
      <sz val="10"/>
      <color rgb="FF000000"/>
      <name val="Sylfaen"/>
      <family val="1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3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0" fontId="13" fillId="2" borderId="1" xfId="0" applyFont="1" applyFill="1" applyBorder="1" applyAlignment="1">
      <alignment wrapText="1"/>
    </xf>
    <xf numFmtId="0" fontId="35" fillId="0" borderId="1" xfId="0" applyFont="1" applyBorder="1" applyAlignment="1"/>
    <xf numFmtId="49" fontId="36" fillId="2" borderId="1" xfId="0" applyNumberFormat="1" applyFont="1" applyFill="1" applyBorder="1" applyAlignment="1">
      <alignment horizontal="center"/>
    </xf>
    <xf numFmtId="49" fontId="36" fillId="0" borderId="1" xfId="0" applyNumberFormat="1" applyFont="1" applyBorder="1" applyAlignment="1">
      <alignment horizontal="center"/>
    </xf>
    <xf numFmtId="49" fontId="13" fillId="2" borderId="1" xfId="0" applyNumberFormat="1" applyFont="1" applyFill="1" applyBorder="1"/>
    <xf numFmtId="49" fontId="0" fillId="2" borderId="42" xfId="0" applyNumberFormat="1" applyFill="1" applyBorder="1"/>
    <xf numFmtId="0" fontId="17" fillId="2" borderId="42" xfId="1" applyFont="1" applyFill="1" applyBorder="1" applyAlignment="1" applyProtection="1">
      <alignment horizontal="left" vertical="center" wrapText="1" indent="1"/>
    </xf>
    <xf numFmtId="0" fontId="35" fillId="2" borderId="1" xfId="0" applyFont="1" applyFill="1" applyBorder="1" applyAlignment="1"/>
    <xf numFmtId="0" fontId="38" fillId="2" borderId="1" xfId="0" applyFont="1" applyFill="1" applyBorder="1" applyAlignment="1">
      <alignment horizontal="left" vertical="center" indent="1"/>
    </xf>
    <xf numFmtId="0" fontId="38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left"/>
    </xf>
    <xf numFmtId="0" fontId="39" fillId="2" borderId="1" xfId="0" applyFont="1" applyFill="1" applyBorder="1" applyAlignment="1">
      <alignment horizontal="center"/>
    </xf>
    <xf numFmtId="0" fontId="40" fillId="0" borderId="0" xfId="0" applyFont="1" applyAlignment="1">
      <alignment wrapText="1"/>
    </xf>
    <xf numFmtId="0" fontId="41" fillId="0" borderId="1" xfId="0" applyFont="1" applyBorder="1" applyAlignment="1">
      <alignment horizontal="left" wrapText="1"/>
    </xf>
    <xf numFmtId="49" fontId="39" fillId="2" borderId="1" xfId="0" applyNumberFormat="1" applyFont="1" applyFill="1" applyBorder="1" applyAlignment="1">
      <alignment horizontal="center"/>
    </xf>
    <xf numFmtId="0" fontId="31" fillId="0" borderId="1" xfId="1" applyFont="1" applyFill="1" applyBorder="1" applyAlignment="1" applyProtection="1">
      <alignment horizontal="left" vertical="center" wrapText="1"/>
    </xf>
    <xf numFmtId="0" fontId="42" fillId="2" borderId="1" xfId="0" applyFont="1" applyFill="1" applyBorder="1" applyAlignment="1">
      <alignment horizontal="left"/>
    </xf>
    <xf numFmtId="0" fontId="40" fillId="0" borderId="0" xfId="0" applyFont="1"/>
    <xf numFmtId="0" fontId="40" fillId="0" borderId="1" xfId="0" applyFont="1" applyBorder="1" applyAlignment="1">
      <alignment horizontal="left" wrapText="1"/>
    </xf>
    <xf numFmtId="0" fontId="39" fillId="2" borderId="1" xfId="0" applyNumberFormat="1" applyFont="1" applyFill="1" applyBorder="1" applyAlignment="1">
      <alignment horizontal="center"/>
    </xf>
    <xf numFmtId="0" fontId="43" fillId="0" borderId="1" xfId="0" applyFont="1" applyBorder="1" applyAlignment="1">
      <alignment horizontal="left" vertical="center" wrapText="1"/>
    </xf>
    <xf numFmtId="49" fontId="42" fillId="2" borderId="1" xfId="0" applyNumberFormat="1" applyFont="1" applyFill="1" applyBorder="1" applyAlignment="1">
      <alignment horizontal="left" wrapText="1"/>
    </xf>
    <xf numFmtId="0" fontId="41" fillId="2" borderId="1" xfId="0" applyFont="1" applyFill="1" applyBorder="1" applyAlignment="1">
      <alignment horizontal="left"/>
    </xf>
    <xf numFmtId="0" fontId="39" fillId="2" borderId="1" xfId="1" applyFont="1" applyFill="1" applyBorder="1" applyAlignment="1" applyProtection="1">
      <alignment horizontal="left" vertical="center" wrapText="1" indent="1"/>
    </xf>
    <xf numFmtId="0" fontId="42" fillId="2" borderId="1" xfId="0" applyFont="1" applyFill="1" applyBorder="1" applyAlignment="1">
      <alignment horizontal="center"/>
    </xf>
    <xf numFmtId="49" fontId="42" fillId="2" borderId="1" xfId="0" applyNumberFormat="1" applyFont="1" applyFill="1" applyBorder="1" applyAlignment="1">
      <alignment horizontal="center"/>
    </xf>
    <xf numFmtId="3" fontId="22" fillId="7" borderId="1" xfId="1" applyNumberFormat="1" applyFont="1" applyFill="1" applyBorder="1" applyAlignment="1" applyProtection="1">
      <alignment horizontal="right" vertical="center" wrapText="1"/>
    </xf>
    <xf numFmtId="0" fontId="23" fillId="0" borderId="1" xfId="1" applyFont="1" applyBorder="1" applyAlignment="1" applyProtection="1">
      <alignment horizontal="center" vertical="center" wrapText="1"/>
      <protection locked="0"/>
    </xf>
    <xf numFmtId="3" fontId="17" fillId="7" borderId="1" xfId="1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17" fillId="2" borderId="1" xfId="2" applyFont="1" applyFill="1" applyBorder="1" applyAlignment="1" applyProtection="1">
      <alignment horizontal="right" vertical="top"/>
    </xf>
    <xf numFmtId="3" fontId="22" fillId="7" borderId="1" xfId="1" applyNumberFormat="1" applyFont="1" applyFill="1" applyBorder="1" applyAlignment="1" applyProtection="1">
      <alignment horizontal="right" vertical="center"/>
      <protection locked="0"/>
    </xf>
    <xf numFmtId="0" fontId="0" fillId="7" borderId="0" xfId="0" applyFill="1"/>
    <xf numFmtId="2" fontId="36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left"/>
    </xf>
    <xf numFmtId="0" fontId="42" fillId="0" borderId="1" xfId="0" applyFont="1" applyBorder="1" applyAlignment="1">
      <alignment horizontal="left" wrapText="1"/>
    </xf>
    <xf numFmtId="0" fontId="36" fillId="2" borderId="1" xfId="0" applyFont="1" applyFill="1" applyBorder="1"/>
    <xf numFmtId="0" fontId="44" fillId="0" borderId="1" xfId="0" applyFont="1" applyBorder="1" applyAlignment="1">
      <alignment horizontal="center"/>
    </xf>
    <xf numFmtId="0" fontId="17" fillId="2" borderId="1" xfId="0" applyFont="1" applyFill="1" applyBorder="1" applyAlignment="1" applyProtection="1">
      <alignment wrapText="1"/>
    </xf>
    <xf numFmtId="0" fontId="44" fillId="0" borderId="1" xfId="0" applyFont="1" applyBorder="1" applyAlignment="1">
      <alignment horizontal="left"/>
    </xf>
    <xf numFmtId="0" fontId="45" fillId="0" borderId="1" xfId="1" applyFont="1" applyFill="1" applyBorder="1" applyAlignment="1" applyProtection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168" fontId="32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36" fillId="2" borderId="1" xfId="0" applyFont="1" applyFill="1" applyBorder="1" applyAlignment="1">
      <alignment horizontal="center"/>
    </xf>
    <xf numFmtId="0" fontId="0" fillId="2" borderId="1" xfId="0" applyFill="1" applyBorder="1"/>
    <xf numFmtId="0" fontId="22" fillId="0" borderId="2" xfId="1" applyFont="1" applyFill="1" applyBorder="1" applyAlignment="1" applyProtection="1">
      <alignment horizontal="center" vertical="center" wrapText="1"/>
    </xf>
    <xf numFmtId="0" fontId="40" fillId="0" borderId="1" xfId="0" applyFont="1" applyBorder="1"/>
    <xf numFmtId="0" fontId="17" fillId="5" borderId="0" xfId="1" applyFont="1" applyFill="1" applyAlignment="1" applyProtection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47" fillId="2" borderId="1" xfId="0" applyFont="1" applyFill="1" applyBorder="1" applyAlignment="1">
      <alignment horizontal="left" vertical="center" wrapText="1"/>
    </xf>
    <xf numFmtId="0" fontId="20" fillId="2" borderId="42" xfId="0" applyFont="1" applyFill="1" applyBorder="1" applyAlignment="1">
      <alignment horizontal="left" vertical="center" wrapText="1"/>
    </xf>
    <xf numFmtId="0" fontId="46" fillId="2" borderId="1" xfId="0" applyFont="1" applyFill="1" applyBorder="1" applyAlignment="1">
      <alignment horizontal="left" vertical="center" wrapText="1"/>
    </xf>
    <xf numFmtId="0" fontId="46" fillId="2" borderId="42" xfId="0" applyFont="1" applyFill="1" applyBorder="1" applyAlignment="1">
      <alignment horizontal="left" vertical="center" wrapText="1"/>
    </xf>
    <xf numFmtId="0" fontId="41" fillId="2" borderId="0" xfId="0" applyFont="1" applyFill="1" applyAlignment="1">
      <alignment horizontal="left"/>
    </xf>
    <xf numFmtId="0" fontId="38" fillId="2" borderId="1" xfId="0" applyNumberFormat="1" applyFont="1" applyFill="1" applyBorder="1" applyAlignment="1">
      <alignment horizontal="left"/>
    </xf>
    <xf numFmtId="0" fontId="41" fillId="2" borderId="42" xfId="0" applyFont="1" applyFill="1" applyBorder="1" applyAlignment="1">
      <alignment horizontal="left"/>
    </xf>
    <xf numFmtId="0" fontId="41" fillId="0" borderId="1" xfId="0" applyFont="1" applyBorder="1" applyAlignment="1">
      <alignment horizontal="left"/>
    </xf>
    <xf numFmtId="0" fontId="20" fillId="0" borderId="1" xfId="0" applyFont="1" applyFill="1" applyBorder="1" applyAlignment="1">
      <alignment horizontal="left" vertical="center" wrapText="1"/>
    </xf>
    <xf numFmtId="0" fontId="46" fillId="2" borderId="1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49" fontId="42" fillId="2" borderId="1" xfId="0" applyNumberFormat="1" applyFont="1" applyFill="1" applyBorder="1" applyAlignment="1"/>
    <xf numFmtId="2" fontId="17" fillId="5" borderId="1" xfId="0" applyNumberFormat="1" applyFont="1" applyFill="1" applyBorder="1" applyProtection="1"/>
    <xf numFmtId="2" fontId="0" fillId="0" borderId="1" xfId="0" applyNumberFormat="1" applyBorder="1"/>
    <xf numFmtId="4" fontId="42" fillId="0" borderId="1" xfId="0" applyNumberFormat="1" applyFont="1" applyBorder="1" applyAlignment="1">
      <alignment horizontal="right"/>
    </xf>
    <xf numFmtId="14" fontId="27" fillId="0" borderId="19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" fontId="24" fillId="0" borderId="1" xfId="2" applyNumberFormat="1" applyFont="1" applyFill="1" applyBorder="1" applyAlignment="1" applyProtection="1">
      <alignment horizontal="center" vertical="top" wrapText="1"/>
      <protection locked="0"/>
    </xf>
    <xf numFmtId="0" fontId="25" fillId="5" borderId="27" xfId="2" applyFont="1" applyFill="1" applyBorder="1" applyAlignment="1" applyProtection="1">
      <alignment horizontal="right" vertical="top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2" fontId="19" fillId="0" borderId="1" xfId="0" applyNumberFormat="1" applyFont="1" applyBorder="1" applyAlignment="1">
      <alignment horizontal="center" vertical="center"/>
    </xf>
    <xf numFmtId="2" fontId="25" fillId="5" borderId="27" xfId="2" applyNumberFormat="1" applyFont="1" applyFill="1" applyBorder="1" applyAlignment="1" applyProtection="1">
      <alignment horizontal="right" vertical="top" wrapText="1"/>
      <protection locked="0"/>
    </xf>
    <xf numFmtId="0" fontId="24" fillId="0" borderId="8" xfId="2" applyFont="1" applyFill="1" applyBorder="1" applyAlignment="1" applyProtection="1">
      <alignment horizontal="left" vertical="top" wrapText="1"/>
      <protection locked="0"/>
    </xf>
    <xf numFmtId="2" fontId="19" fillId="0" borderId="2" xfId="0" applyNumberFormat="1" applyFont="1" applyBorder="1" applyAlignment="1">
      <alignment horizontal="center" vertical="center"/>
    </xf>
    <xf numFmtId="1" fontId="24" fillId="0" borderId="8" xfId="2" applyNumberFormat="1" applyFont="1" applyFill="1" applyBorder="1" applyAlignment="1" applyProtection="1">
      <alignment horizontal="left" vertical="top" wrapText="1"/>
      <protection locked="0"/>
    </xf>
    <xf numFmtId="2" fontId="25" fillId="5" borderId="6" xfId="2" applyNumberFormat="1" applyFont="1" applyFill="1" applyBorder="1" applyAlignment="1" applyProtection="1">
      <alignment horizontal="right" vertical="top" wrapText="1"/>
      <protection locked="0"/>
    </xf>
    <xf numFmtId="2" fontId="19" fillId="0" borderId="35" xfId="0" applyNumberFormat="1" applyFont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27" fillId="2" borderId="1" xfId="5" applyFont="1" applyFill="1" applyBorder="1" applyAlignment="1" applyProtection="1">
      <alignment wrapText="1"/>
      <protection locked="0"/>
    </xf>
    <xf numFmtId="0" fontId="48" fillId="2" borderId="1" xfId="0" applyFont="1" applyFill="1" applyBorder="1" applyAlignment="1">
      <alignment horizontal="left"/>
    </xf>
    <xf numFmtId="1" fontId="26" fillId="2" borderId="1" xfId="2" applyNumberFormat="1" applyFont="1" applyFill="1" applyBorder="1" applyAlignment="1" applyProtection="1">
      <alignment horizontal="center" vertical="top" wrapText="1"/>
    </xf>
    <xf numFmtId="14" fontId="27" fillId="2" borderId="1" xfId="5" applyNumberFormat="1" applyFont="1" applyFill="1" applyBorder="1" applyAlignment="1" applyProtection="1">
      <alignment wrapText="1"/>
      <protection locked="0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49" fontId="48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/>
    </xf>
    <xf numFmtId="49" fontId="20" fillId="0" borderId="1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0" fontId="19" fillId="0" borderId="0" xfId="15" applyFont="1" applyBorder="1" applyAlignment="1" applyProtection="1">
      <alignment horizontal="center" vertical="center" wrapText="1"/>
      <protection locked="0"/>
    </xf>
    <xf numFmtId="0" fontId="19" fillId="0" borderId="0" xfId="15" applyFont="1" applyBorder="1" applyAlignment="1" applyProtection="1">
      <alignment vertical="center" wrapText="1"/>
      <protection locked="0"/>
    </xf>
    <xf numFmtId="0" fontId="19" fillId="8" borderId="1" xfId="15" applyFont="1" applyFill="1" applyBorder="1" applyAlignment="1" applyProtection="1">
      <alignment horizontal="center" vertical="center" wrapText="1"/>
      <protection locked="0"/>
    </xf>
    <xf numFmtId="49" fontId="20" fillId="8" borderId="1" xfId="0" applyNumberFormat="1" applyFont="1" applyFill="1" applyBorder="1" applyAlignment="1">
      <alignment horizontal="left" vertical="center" wrapText="1"/>
    </xf>
    <xf numFmtId="49" fontId="20" fillId="8" borderId="1" xfId="0" applyNumberFormat="1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 wrapText="1"/>
    </xf>
    <xf numFmtId="0" fontId="50" fillId="0" borderId="1" xfId="15" applyFont="1" applyBorder="1" applyAlignment="1" applyProtection="1">
      <alignment horizontal="center" vertical="center" wrapText="1"/>
      <protection locked="0"/>
    </xf>
    <xf numFmtId="0" fontId="53" fillId="0" borderId="1" xfId="0" applyFont="1" applyBorder="1"/>
    <xf numFmtId="0" fontId="11" fillId="5" borderId="0" xfId="3" applyFill="1" applyAlignment="1" applyProtection="1">
      <alignment horizontal="left"/>
    </xf>
    <xf numFmtId="0" fontId="17" fillId="5" borderId="0" xfId="3" applyFont="1" applyFill="1" applyAlignment="1" applyProtection="1">
      <alignment horizontal="left"/>
    </xf>
    <xf numFmtId="0" fontId="17" fillId="2" borderId="0" xfId="3" applyFont="1" applyFill="1" applyBorder="1" applyAlignment="1" applyProtection="1">
      <alignment horizontal="left"/>
    </xf>
    <xf numFmtId="0" fontId="11" fillId="5" borderId="0" xfId="3" applyFont="1" applyFill="1" applyAlignment="1" applyProtection="1">
      <alignment horizontal="left"/>
    </xf>
    <xf numFmtId="0" fontId="21" fillId="5" borderId="1" xfId="15" applyFont="1" applyFill="1" applyBorder="1" applyAlignment="1" applyProtection="1">
      <alignment horizontal="left" vertical="center" wrapText="1"/>
    </xf>
    <xf numFmtId="0" fontId="21" fillId="5" borderId="5" xfId="15" applyFont="1" applyFill="1" applyBorder="1" applyAlignment="1" applyProtection="1">
      <alignment horizontal="left" vertical="center" wrapText="1"/>
    </xf>
    <xf numFmtId="0" fontId="19" fillId="0" borderId="1" xfId="15" applyFont="1" applyBorder="1" applyAlignment="1" applyProtection="1">
      <alignment horizontal="left" vertical="center" wrapText="1"/>
      <protection locked="0"/>
    </xf>
    <xf numFmtId="0" fontId="19" fillId="8" borderId="1" xfId="15" applyFont="1" applyFill="1" applyBorder="1" applyAlignment="1" applyProtection="1">
      <alignment horizontal="left" vertical="center" wrapText="1"/>
      <protection locked="0"/>
    </xf>
    <xf numFmtId="49" fontId="47" fillId="8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47" fillId="0" borderId="1" xfId="0" applyNumberFormat="1" applyFont="1" applyFill="1" applyBorder="1" applyAlignment="1">
      <alignment horizontal="left" vertical="center" wrapText="1"/>
    </xf>
    <xf numFmtId="0" fontId="51" fillId="0" borderId="1" xfId="0" applyFont="1" applyBorder="1" applyAlignment="1">
      <alignment horizontal="left"/>
    </xf>
    <xf numFmtId="0" fontId="19" fillId="0" borderId="0" xfId="15" applyFont="1" applyBorder="1" applyAlignment="1" applyProtection="1">
      <alignment horizontal="left" vertical="center" wrapText="1"/>
      <protection locked="0"/>
    </xf>
    <xf numFmtId="0" fontId="11" fillId="0" borderId="0" xfId="3" applyAlignment="1" applyProtection="1">
      <alignment horizontal="left"/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 applyAlignment="1">
      <alignment horizontal="left"/>
    </xf>
    <xf numFmtId="49" fontId="43" fillId="8" borderId="1" xfId="0" applyNumberFormat="1" applyFont="1" applyFill="1" applyBorder="1" applyAlignment="1">
      <alignment horizontal="left" vertical="center" wrapText="1"/>
    </xf>
    <xf numFmtId="49" fontId="43" fillId="0" borderId="1" xfId="0" applyNumberFormat="1" applyFont="1" applyFill="1" applyBorder="1" applyAlignment="1">
      <alignment horizontal="left" vertical="center" wrapText="1"/>
    </xf>
    <xf numFmtId="49" fontId="49" fillId="0" borderId="1" xfId="0" applyNumberFormat="1" applyFont="1" applyFill="1" applyBorder="1" applyAlignment="1">
      <alignment horizontal="left" vertical="center" wrapText="1"/>
    </xf>
    <xf numFmtId="0" fontId="52" fillId="0" borderId="1" xfId="0" applyFont="1" applyBorder="1" applyAlignment="1">
      <alignment horizontal="left"/>
    </xf>
    <xf numFmtId="0" fontId="17" fillId="5" borderId="0" xfId="3" applyFont="1" applyFill="1" applyBorder="1" applyAlignment="1" applyProtection="1">
      <alignment horizontal="left"/>
    </xf>
    <xf numFmtId="49" fontId="20" fillId="8" borderId="1" xfId="0" applyNumberFormat="1" applyFont="1" applyFill="1" applyBorder="1" applyAlignment="1">
      <alignment horizontal="left" vertical="center"/>
    </xf>
    <xf numFmtId="0" fontId="11" fillId="8" borderId="1" xfId="3" applyFill="1" applyBorder="1" applyAlignment="1">
      <alignment horizontal="left"/>
    </xf>
    <xf numFmtId="0" fontId="11" fillId="0" borderId="1" xfId="3" applyBorder="1" applyAlignment="1">
      <alignment horizontal="left"/>
    </xf>
    <xf numFmtId="0" fontId="11" fillId="5" borderId="0" xfId="3" applyFill="1" applyBorder="1" applyAlignment="1" applyProtection="1">
      <alignment horizontal="left"/>
    </xf>
    <xf numFmtId="0" fontId="11" fillId="2" borderId="0" xfId="3" applyFill="1" applyBorder="1" applyAlignment="1" applyProtection="1">
      <alignment horizontal="left"/>
    </xf>
    <xf numFmtId="0" fontId="17" fillId="0" borderId="0" xfId="3" applyFont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vertical="center" wrapText="1"/>
      <protection locked="0"/>
    </xf>
    <xf numFmtId="14" fontId="27" fillId="0" borderId="1" xfId="5" applyNumberFormat="1" applyFont="1" applyBorder="1" applyAlignment="1" applyProtection="1">
      <alignment horizontal="right" wrapText="1"/>
      <protection locked="0"/>
    </xf>
    <xf numFmtId="0" fontId="19" fillId="0" borderId="1" xfId="4" applyFont="1" applyBorder="1" applyAlignment="1" applyProtection="1">
      <alignment horizontal="left" vertical="center" wrapText="1"/>
      <protection locked="0"/>
    </xf>
    <xf numFmtId="0" fontId="19" fillId="0" borderId="1" xfId="4" applyFont="1" applyBorder="1" applyAlignment="1" applyProtection="1">
      <alignment horizontal="right" vertical="center" wrapText="1"/>
      <protection locked="0"/>
    </xf>
    <xf numFmtId="49" fontId="19" fillId="0" borderId="1" xfId="4" applyNumberFormat="1" applyFont="1" applyBorder="1" applyAlignment="1" applyProtection="1">
      <alignment horizontal="left" vertical="center" wrapText="1"/>
      <protection locked="0"/>
    </xf>
    <xf numFmtId="0" fontId="54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9" fillId="2" borderId="1" xfId="15" applyFont="1" applyFill="1" applyBorder="1" applyAlignment="1" applyProtection="1">
      <alignment horizontal="left" vertical="center" wrapText="1"/>
      <protection locked="0"/>
    </xf>
    <xf numFmtId="0" fontId="19" fillId="2" borderId="1" xfId="15" applyFont="1" applyFill="1" applyBorder="1" applyAlignment="1" applyProtection="1">
      <alignment horizontal="center" vertical="center" wrapText="1"/>
      <protection locked="0"/>
    </xf>
    <xf numFmtId="0" fontId="19" fillId="2" borderId="1" xfId="15" applyFont="1" applyFill="1" applyBorder="1" applyAlignment="1" applyProtection="1">
      <alignment vertical="center" wrapText="1"/>
      <protection locked="0"/>
    </xf>
    <xf numFmtId="14" fontId="19" fillId="2" borderId="1" xfId="15" applyNumberFormat="1" applyFont="1" applyFill="1" applyBorder="1" applyAlignment="1" applyProtection="1">
      <alignment vertical="center" wrapText="1"/>
      <protection locked="0"/>
    </xf>
    <xf numFmtId="49" fontId="19" fillId="2" borderId="1" xfId="15" applyNumberFormat="1" applyFont="1" applyFill="1" applyBorder="1" applyAlignment="1" applyProtection="1">
      <alignment horizontal="left" vertical="center" wrapText="1"/>
      <protection locked="0"/>
    </xf>
    <xf numFmtId="14" fontId="19" fillId="0" borderId="1" xfId="15" applyNumberFormat="1" applyFont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left"/>
    </xf>
    <xf numFmtId="3" fontId="22" fillId="0" borderId="0" xfId="1" applyNumberFormat="1" applyFont="1" applyAlignment="1" applyProtection="1">
      <alignment horizontal="center" vertical="center"/>
      <protection locked="0"/>
    </xf>
    <xf numFmtId="3" fontId="22" fillId="9" borderId="1" xfId="1" applyNumberFormat="1" applyFont="1" applyFill="1" applyBorder="1" applyAlignment="1" applyProtection="1">
      <alignment horizontal="center" vertical="center"/>
      <protection locked="0"/>
    </xf>
    <xf numFmtId="3" fontId="17" fillId="9" borderId="1" xfId="1" applyNumberFormat="1" applyFont="1" applyFill="1" applyBorder="1" applyAlignment="1" applyProtection="1">
      <alignment horizontal="right" vertical="center" wrapText="1"/>
    </xf>
    <xf numFmtId="164" fontId="17" fillId="9" borderId="1" xfId="2" applyNumberFormat="1" applyFont="1" applyFill="1" applyBorder="1" applyAlignment="1" applyProtection="1">
      <alignment horizontal="right" vertical="center"/>
      <protection locked="0"/>
    </xf>
    <xf numFmtId="3" fontId="17" fillId="10" borderId="1" xfId="1" applyNumberFormat="1" applyFont="1" applyFill="1" applyBorder="1" applyAlignment="1" applyProtection="1">
      <alignment horizontal="right" vertical="center" wrapText="1"/>
    </xf>
    <xf numFmtId="3" fontId="22" fillId="10" borderId="1" xfId="1" applyNumberFormat="1" applyFont="1" applyFill="1" applyBorder="1" applyAlignment="1" applyProtection="1">
      <alignment horizontal="right" vertical="center" wrapText="1"/>
    </xf>
    <xf numFmtId="3" fontId="22" fillId="10" borderId="1" xfId="1" applyNumberFormat="1" applyFont="1" applyFill="1" applyBorder="1" applyAlignment="1" applyProtection="1">
      <alignment horizontal="center" vertical="center"/>
      <protection locked="0"/>
    </xf>
    <xf numFmtId="4" fontId="17" fillId="10" borderId="1" xfId="2" applyNumberFormat="1" applyFont="1" applyFill="1" applyBorder="1" applyAlignment="1" applyProtection="1">
      <alignment horizontal="right" vertical="center"/>
      <protection locked="0"/>
    </xf>
    <xf numFmtId="3" fontId="22" fillId="10" borderId="1" xfId="0" applyNumberFormat="1" applyFont="1" applyFill="1" applyBorder="1" applyProtection="1"/>
    <xf numFmtId="0" fontId="31" fillId="2" borderId="0" xfId="0" applyFont="1" applyFill="1" applyAlignment="1" applyProtection="1">
      <alignment vertical="center"/>
      <protection locked="0"/>
    </xf>
    <xf numFmtId="0" fontId="43" fillId="0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9" borderId="1" xfId="0" applyFill="1" applyBorder="1"/>
    <xf numFmtId="3" fontId="17" fillId="6" borderId="1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Protection="1">
      <protection locked="0"/>
    </xf>
    <xf numFmtId="0" fontId="13" fillId="2" borderId="0" xfId="0" applyFont="1" applyFill="1"/>
    <xf numFmtId="0" fontId="13" fillId="2" borderId="1" xfId="0" applyNumberFormat="1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left"/>
    </xf>
    <xf numFmtId="0" fontId="43" fillId="0" borderId="1" xfId="0" applyFont="1" applyFill="1" applyBorder="1" applyAlignment="1">
      <alignment horizontal="left" vertical="center" wrapText="1"/>
    </xf>
    <xf numFmtId="49" fontId="42" fillId="2" borderId="1" xfId="0" applyNumberFormat="1" applyFont="1" applyFill="1" applyBorder="1" applyAlignment="1">
      <alignment horizontal="left"/>
    </xf>
    <xf numFmtId="3" fontId="23" fillId="0" borderId="0" xfId="1" applyNumberFormat="1" applyFont="1" applyAlignment="1" applyProtection="1">
      <alignment horizontal="center" vertical="center" wrapText="1"/>
      <protection locked="0"/>
    </xf>
    <xf numFmtId="0" fontId="17" fillId="2" borderId="0" xfId="1" applyFont="1" applyFill="1" applyProtection="1">
      <protection locked="0"/>
    </xf>
    <xf numFmtId="3" fontId="23" fillId="2" borderId="0" xfId="1" applyNumberFormat="1" applyFont="1" applyFill="1" applyAlignment="1" applyProtection="1">
      <alignment horizontal="center" vertical="center" wrapText="1"/>
      <protection locked="0"/>
    </xf>
    <xf numFmtId="0" fontId="23" fillId="2" borderId="0" xfId="1" applyFont="1" applyFill="1" applyAlignment="1" applyProtection="1">
      <alignment horizontal="center" vertical="center" wrapText="1"/>
      <protection locked="0"/>
    </xf>
    <xf numFmtId="0" fontId="17" fillId="2" borderId="0" xfId="1" applyFont="1" applyFill="1" applyAlignment="1" applyProtection="1">
      <alignment horizontal="center" vertical="center" wrapText="1"/>
      <protection locked="0"/>
    </xf>
    <xf numFmtId="0" fontId="17" fillId="2" borderId="0" xfId="1" applyFont="1" applyFill="1" applyAlignment="1" applyProtection="1">
      <alignment horizontal="center" vertical="center"/>
      <protection locked="0"/>
    </xf>
    <xf numFmtId="0" fontId="22" fillId="2" borderId="0" xfId="1" applyFont="1" applyFill="1" applyAlignment="1" applyProtection="1">
      <alignment horizontal="center" vertical="center"/>
      <protection locked="0"/>
    </xf>
    <xf numFmtId="3" fontId="17" fillId="2" borderId="0" xfId="1" applyNumberFormat="1" applyFont="1" applyFill="1" applyAlignment="1" applyProtection="1">
      <alignment horizontal="center" vertical="center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14" fontId="27" fillId="2" borderId="1" xfId="5" applyNumberFormat="1" applyFont="1" applyFill="1" applyBorder="1" applyAlignment="1" applyProtection="1">
      <alignment horizontal="right" wrapText="1"/>
      <protection locked="0"/>
    </xf>
    <xf numFmtId="0" fontId="21" fillId="2" borderId="1" xfId="15" applyFont="1" applyFill="1" applyBorder="1" applyAlignment="1" applyProtection="1">
      <alignment horizontal="center" vertical="center" wrapText="1"/>
    </xf>
    <xf numFmtId="0" fontId="21" fillId="2" borderId="5" xfId="15" applyFont="1" applyFill="1" applyBorder="1" applyAlignment="1" applyProtection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19" fillId="2" borderId="0" xfId="15" applyFont="1" applyFill="1" applyBorder="1" applyAlignment="1" applyProtection="1">
      <alignment vertical="center" wrapText="1"/>
      <protection locked="0"/>
    </xf>
    <xf numFmtId="0" fontId="55" fillId="2" borderId="1" xfId="0" applyFont="1" applyFill="1" applyBorder="1" applyAlignment="1">
      <alignment horizontal="center"/>
    </xf>
    <xf numFmtId="0" fontId="13" fillId="2" borderId="1" xfId="0" applyFont="1" applyFill="1" applyBorder="1" applyAlignment="1"/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207</xdr:row>
      <xdr:rowOff>171450</xdr:rowOff>
    </xdr:from>
    <xdr:to>
      <xdr:col>2</xdr:col>
      <xdr:colOff>1495425</xdr:colOff>
      <xdr:row>207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30</xdr:row>
      <xdr:rowOff>180975</xdr:rowOff>
    </xdr:from>
    <xdr:to>
      <xdr:col>2</xdr:col>
      <xdr:colOff>554556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94</xdr:row>
      <xdr:rowOff>171450</xdr:rowOff>
    </xdr:from>
    <xdr:to>
      <xdr:col>2</xdr:col>
      <xdr:colOff>1495425</xdr:colOff>
      <xdr:row>94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showGridLines="0" view="pageBreakPreview" zoomScale="60" workbookViewId="0">
      <selection activeCell="A5" sqref="A5:F5"/>
    </sheetView>
  </sheetViews>
  <sheetFormatPr defaultColWidth="9.109375" defaultRowHeight="14.4"/>
  <cols>
    <col min="1" max="1" width="6.33203125" style="256" bestFit="1" customWidth="1"/>
    <col min="2" max="2" width="13.109375" style="256" customWidth="1"/>
    <col min="3" max="3" width="17.88671875" style="256" customWidth="1"/>
    <col min="4" max="4" width="15.109375" style="256" customWidth="1"/>
    <col min="5" max="5" width="24.5546875" style="256" customWidth="1"/>
    <col min="6" max="8" width="19.109375" style="257" customWidth="1"/>
    <col min="9" max="9" width="12.5546875" style="256" customWidth="1"/>
    <col min="10" max="10" width="17.44140625" style="256" customWidth="1"/>
    <col min="11" max="11" width="13.109375" style="256" bestFit="1" customWidth="1"/>
    <col min="12" max="12" width="19" style="256" customWidth="1"/>
    <col min="13" max="16384" width="9.109375" style="256"/>
  </cols>
  <sheetData>
    <row r="1" spans="1:13" s="267" customFormat="1" ht="13.8">
      <c r="A1" s="333" t="s">
        <v>301</v>
      </c>
      <c r="B1" s="321"/>
      <c r="C1" s="321"/>
      <c r="D1" s="321"/>
      <c r="E1" s="322"/>
      <c r="F1" s="316"/>
      <c r="G1" s="322"/>
      <c r="H1" s="332"/>
      <c r="I1" s="321"/>
      <c r="J1" s="322"/>
      <c r="K1" s="322"/>
      <c r="L1" s="331" t="s">
        <v>109</v>
      </c>
    </row>
    <row r="2" spans="1:13" s="267" customFormat="1" ht="13.8">
      <c r="A2" s="330" t="s">
        <v>140</v>
      </c>
      <c r="B2" s="321"/>
      <c r="C2" s="321"/>
      <c r="D2" s="321"/>
      <c r="E2" s="322"/>
      <c r="F2" s="316"/>
      <c r="G2" s="322"/>
      <c r="H2" s="329"/>
      <c r="I2" s="321"/>
      <c r="J2" s="322"/>
      <c r="L2" s="322" t="s">
        <v>1059</v>
      </c>
      <c r="M2" s="328"/>
    </row>
    <row r="3" spans="1:13" s="267" customFormat="1" ht="13.8">
      <c r="A3" s="327"/>
      <c r="B3" s="321"/>
      <c r="C3" s="326"/>
      <c r="D3" s="325"/>
      <c r="E3" s="322"/>
      <c r="F3" s="324"/>
      <c r="G3" s="322"/>
      <c r="H3" s="322"/>
      <c r="I3" s="316"/>
      <c r="J3" s="321"/>
      <c r="K3" s="321"/>
      <c r="L3" s="320"/>
    </row>
    <row r="4" spans="1:13" s="267" customFormat="1" ht="13.8">
      <c r="A4" s="359" t="s">
        <v>269</v>
      </c>
      <c r="B4" s="316"/>
      <c r="C4" s="316"/>
      <c r="D4" s="365"/>
      <c r="E4" s="366"/>
      <c r="F4" s="323"/>
      <c r="G4" s="322"/>
      <c r="H4" s="367"/>
      <c r="I4" s="366"/>
      <c r="J4" s="321"/>
      <c r="K4" s="322"/>
      <c r="L4" s="320"/>
    </row>
    <row r="5" spans="1:13" s="267" customFormat="1" thickBot="1">
      <c r="A5" s="501" t="s">
        <v>978</v>
      </c>
      <c r="B5" s="501"/>
      <c r="C5" s="501"/>
      <c r="D5" s="501"/>
      <c r="E5" s="501"/>
      <c r="F5" s="501"/>
      <c r="G5" s="323"/>
      <c r="H5" s="323"/>
      <c r="I5" s="322"/>
      <c r="J5" s="321"/>
      <c r="K5" s="321"/>
      <c r="L5" s="320"/>
    </row>
    <row r="6" spans="1:13" ht="15" thickBot="1">
      <c r="A6" s="319"/>
      <c r="B6" s="318"/>
      <c r="C6" s="317"/>
      <c r="D6" s="317"/>
      <c r="E6" s="317"/>
      <c r="F6" s="316"/>
      <c r="G6" s="316"/>
      <c r="H6" s="316"/>
      <c r="I6" s="504" t="s">
        <v>436</v>
      </c>
      <c r="J6" s="505"/>
      <c r="K6" s="506"/>
      <c r="L6" s="315"/>
    </row>
    <row r="7" spans="1:13" s="303" customFormat="1" ht="36.6" thickBot="1">
      <c r="A7" s="314" t="s">
        <v>64</v>
      </c>
      <c r="B7" s="313" t="s">
        <v>141</v>
      </c>
      <c r="C7" s="313" t="s">
        <v>435</v>
      </c>
      <c r="D7" s="312" t="s">
        <v>275</v>
      </c>
      <c r="E7" s="311" t="s">
        <v>434</v>
      </c>
      <c r="F7" s="310" t="s">
        <v>433</v>
      </c>
      <c r="G7" s="309" t="s">
        <v>228</v>
      </c>
      <c r="H7" s="308" t="s">
        <v>225</v>
      </c>
      <c r="I7" s="307" t="s">
        <v>432</v>
      </c>
      <c r="J7" s="306" t="s">
        <v>272</v>
      </c>
      <c r="K7" s="305" t="s">
        <v>229</v>
      </c>
      <c r="L7" s="304" t="s">
        <v>230</v>
      </c>
    </row>
    <row r="8" spans="1:13" s="297" customFormat="1" ht="15" thickBot="1">
      <c r="A8" s="301">
        <v>1</v>
      </c>
      <c r="B8" s="300">
        <v>2</v>
      </c>
      <c r="C8" s="302">
        <v>3</v>
      </c>
      <c r="D8" s="302">
        <v>4</v>
      </c>
      <c r="E8" s="301">
        <v>5</v>
      </c>
      <c r="F8" s="300">
        <v>6</v>
      </c>
      <c r="G8" s="302">
        <v>7</v>
      </c>
      <c r="H8" s="300">
        <v>8</v>
      </c>
      <c r="I8" s="301">
        <v>9</v>
      </c>
      <c r="J8" s="300">
        <v>10</v>
      </c>
      <c r="K8" s="299">
        <v>11</v>
      </c>
      <c r="L8" s="298">
        <v>12</v>
      </c>
    </row>
    <row r="9" spans="1:13" ht="24">
      <c r="A9" s="296">
        <v>1</v>
      </c>
      <c r="B9" s="287">
        <v>43650</v>
      </c>
      <c r="C9" s="286" t="s">
        <v>1055</v>
      </c>
      <c r="D9" s="295">
        <v>20000</v>
      </c>
      <c r="E9" s="294" t="s">
        <v>1052</v>
      </c>
      <c r="F9" s="283" t="s">
        <v>965</v>
      </c>
      <c r="G9" s="293" t="s">
        <v>1053</v>
      </c>
      <c r="H9" s="293" t="s">
        <v>1054</v>
      </c>
      <c r="I9" s="292"/>
      <c r="J9" s="291"/>
      <c r="K9" s="290"/>
      <c r="L9" s="289"/>
    </row>
    <row r="10" spans="1:13" ht="24">
      <c r="A10" s="288">
        <v>2</v>
      </c>
      <c r="B10" s="287">
        <v>43719</v>
      </c>
      <c r="C10" s="286" t="s">
        <v>1055</v>
      </c>
      <c r="D10" s="285">
        <v>6000</v>
      </c>
      <c r="E10" s="284" t="s">
        <v>1056</v>
      </c>
      <c r="F10" s="283" t="s">
        <v>1057</v>
      </c>
      <c r="G10" s="283" t="s">
        <v>1058</v>
      </c>
      <c r="H10" s="293" t="s">
        <v>1054</v>
      </c>
      <c r="I10" s="282"/>
      <c r="J10" s="281"/>
      <c r="K10" s="280"/>
      <c r="L10" s="279"/>
    </row>
    <row r="11" spans="1:13" ht="24">
      <c r="A11" s="288">
        <v>3</v>
      </c>
      <c r="B11" s="287">
        <v>43795</v>
      </c>
      <c r="C11" s="286" t="s">
        <v>1055</v>
      </c>
      <c r="D11" s="285">
        <v>7000</v>
      </c>
      <c r="E11" s="284" t="s">
        <v>1056</v>
      </c>
      <c r="F11" s="371" t="s">
        <v>1057</v>
      </c>
      <c r="G11" s="283" t="s">
        <v>1058</v>
      </c>
      <c r="H11" s="293" t="s">
        <v>1054</v>
      </c>
      <c r="I11" s="282"/>
      <c r="J11" s="281"/>
      <c r="K11" s="280"/>
      <c r="L11" s="279"/>
    </row>
    <row r="12" spans="1:13">
      <c r="A12" s="288">
        <v>4</v>
      </c>
      <c r="B12" s="287"/>
      <c r="C12" s="286"/>
      <c r="D12" s="285"/>
      <c r="E12" s="284"/>
      <c r="F12" s="283"/>
      <c r="G12" s="283"/>
      <c r="H12" s="283"/>
      <c r="I12" s="282"/>
      <c r="J12" s="281"/>
      <c r="K12" s="280"/>
      <c r="L12" s="279"/>
    </row>
    <row r="13" spans="1:13">
      <c r="A13" s="288">
        <v>5</v>
      </c>
      <c r="B13" s="287"/>
      <c r="C13" s="286"/>
      <c r="D13" s="285"/>
      <c r="E13" s="284"/>
      <c r="F13" s="283"/>
      <c r="G13" s="283"/>
      <c r="H13" s="283"/>
      <c r="I13" s="282"/>
      <c r="J13" s="281"/>
      <c r="K13" s="280"/>
      <c r="L13" s="279"/>
    </row>
    <row r="14" spans="1:13">
      <c r="A14" s="288">
        <v>6</v>
      </c>
      <c r="B14" s="287"/>
      <c r="C14" s="286"/>
      <c r="D14" s="285"/>
      <c r="E14" s="284"/>
      <c r="F14" s="283"/>
      <c r="G14" s="283"/>
      <c r="H14" s="283"/>
      <c r="I14" s="282"/>
      <c r="J14" s="281"/>
      <c r="K14" s="280"/>
      <c r="L14" s="279"/>
    </row>
    <row r="15" spans="1:13">
      <c r="A15" s="288">
        <v>7</v>
      </c>
      <c r="B15" s="287"/>
      <c r="C15" s="286"/>
      <c r="D15" s="285"/>
      <c r="E15" s="284"/>
      <c r="F15" s="283"/>
      <c r="G15" s="283"/>
      <c r="H15" s="283"/>
      <c r="I15" s="282"/>
      <c r="J15" s="281"/>
      <c r="K15" s="280"/>
      <c r="L15" s="279"/>
    </row>
    <row r="16" spans="1:13">
      <c r="A16" s="288">
        <v>8</v>
      </c>
      <c r="B16" s="287"/>
      <c r="C16" s="286"/>
      <c r="D16" s="285"/>
      <c r="E16" s="284"/>
      <c r="F16" s="283"/>
      <c r="G16" s="283"/>
      <c r="H16" s="283"/>
      <c r="I16" s="282"/>
      <c r="J16" s="281"/>
      <c r="K16" s="280"/>
      <c r="L16" s="279"/>
    </row>
    <row r="17" spans="1:12">
      <c r="A17" s="288">
        <v>9</v>
      </c>
      <c r="B17" s="287"/>
      <c r="C17" s="286"/>
      <c r="D17" s="285"/>
      <c r="E17" s="284"/>
      <c r="F17" s="283"/>
      <c r="G17" s="283"/>
      <c r="H17" s="283"/>
      <c r="I17" s="282"/>
      <c r="J17" s="281"/>
      <c r="K17" s="280"/>
      <c r="L17" s="279"/>
    </row>
    <row r="18" spans="1:12">
      <c r="A18" s="288">
        <v>10</v>
      </c>
      <c r="B18" s="287"/>
      <c r="C18" s="286"/>
      <c r="D18" s="285"/>
      <c r="E18" s="284"/>
      <c r="F18" s="283"/>
      <c r="G18" s="283"/>
      <c r="H18" s="283"/>
      <c r="I18" s="282"/>
      <c r="J18" s="281"/>
      <c r="K18" s="280"/>
      <c r="L18" s="279"/>
    </row>
    <row r="19" spans="1:12">
      <c r="A19" s="288">
        <v>11</v>
      </c>
      <c r="B19" s="287"/>
      <c r="C19" s="286"/>
      <c r="D19" s="285"/>
      <c r="E19" s="284"/>
      <c r="F19" s="283"/>
      <c r="G19" s="283"/>
      <c r="H19" s="283"/>
      <c r="I19" s="282"/>
      <c r="J19" s="281"/>
      <c r="K19" s="280"/>
      <c r="L19" s="279"/>
    </row>
    <row r="20" spans="1:12">
      <c r="A20" s="288">
        <v>12</v>
      </c>
      <c r="B20" s="287"/>
      <c r="C20" s="286"/>
      <c r="D20" s="285"/>
      <c r="E20" s="284"/>
      <c r="F20" s="283"/>
      <c r="G20" s="283"/>
      <c r="H20" s="283"/>
      <c r="I20" s="282"/>
      <c r="J20" s="281"/>
      <c r="K20" s="280"/>
      <c r="L20" s="279"/>
    </row>
    <row r="21" spans="1:12">
      <c r="A21" s="288">
        <v>13</v>
      </c>
      <c r="B21" s="287"/>
      <c r="C21" s="286"/>
      <c r="D21" s="285"/>
      <c r="E21" s="284"/>
      <c r="F21" s="283"/>
      <c r="G21" s="283"/>
      <c r="H21" s="283"/>
      <c r="I21" s="282"/>
      <c r="J21" s="281"/>
      <c r="K21" s="280"/>
      <c r="L21" s="279"/>
    </row>
    <row r="22" spans="1:12">
      <c r="A22" s="288">
        <v>14</v>
      </c>
      <c r="B22" s="287"/>
      <c r="C22" s="286"/>
      <c r="D22" s="285"/>
      <c r="E22" s="284"/>
      <c r="F22" s="283"/>
      <c r="G22" s="283"/>
      <c r="H22" s="283"/>
      <c r="I22" s="282"/>
      <c r="J22" s="281"/>
      <c r="K22" s="280"/>
      <c r="L22" s="279"/>
    </row>
    <row r="23" spans="1:12">
      <c r="A23" s="288">
        <v>15</v>
      </c>
      <c r="B23" s="287"/>
      <c r="C23" s="286"/>
      <c r="D23" s="285"/>
      <c r="E23" s="284"/>
      <c r="F23" s="283"/>
      <c r="G23" s="283"/>
      <c r="H23" s="283"/>
      <c r="I23" s="282"/>
      <c r="J23" s="281"/>
      <c r="K23" s="280"/>
      <c r="L23" s="279"/>
    </row>
    <row r="24" spans="1:12">
      <c r="A24" s="288">
        <v>16</v>
      </c>
      <c r="B24" s="287"/>
      <c r="C24" s="286"/>
      <c r="D24" s="285"/>
      <c r="E24" s="284"/>
      <c r="F24" s="283"/>
      <c r="G24" s="283"/>
      <c r="H24" s="283"/>
      <c r="I24" s="282"/>
      <c r="J24" s="281"/>
      <c r="K24" s="280"/>
      <c r="L24" s="279"/>
    </row>
    <row r="25" spans="1:12">
      <c r="A25" s="288">
        <v>17</v>
      </c>
      <c r="B25" s="287"/>
      <c r="C25" s="286"/>
      <c r="D25" s="285"/>
      <c r="E25" s="284"/>
      <c r="F25" s="283"/>
      <c r="G25" s="283"/>
      <c r="H25" s="283"/>
      <c r="I25" s="282"/>
      <c r="J25" s="281"/>
      <c r="K25" s="280"/>
      <c r="L25" s="279"/>
    </row>
    <row r="26" spans="1:12">
      <c r="A26" s="288">
        <v>18</v>
      </c>
      <c r="B26" s="287"/>
      <c r="C26" s="286"/>
      <c r="D26" s="285"/>
      <c r="E26" s="284"/>
      <c r="F26" s="283"/>
      <c r="G26" s="283"/>
      <c r="H26" s="283"/>
      <c r="I26" s="282"/>
      <c r="J26" s="281"/>
      <c r="K26" s="280"/>
      <c r="L26" s="279"/>
    </row>
    <row r="27" spans="1:12">
      <c r="A27" s="288">
        <v>19</v>
      </c>
      <c r="B27" s="287"/>
      <c r="C27" s="286"/>
      <c r="D27" s="285"/>
      <c r="E27" s="284"/>
      <c r="F27" s="283"/>
      <c r="G27" s="283"/>
      <c r="H27" s="283"/>
      <c r="I27" s="282"/>
      <c r="J27" s="281"/>
      <c r="K27" s="280"/>
      <c r="L27" s="279"/>
    </row>
    <row r="28" spans="1:12" ht="15" thickBot="1">
      <c r="A28" s="278" t="s">
        <v>271</v>
      </c>
      <c r="B28" s="277"/>
      <c r="C28" s="276"/>
      <c r="D28" s="275"/>
      <c r="E28" s="274"/>
      <c r="F28" s="273"/>
      <c r="G28" s="273"/>
      <c r="H28" s="273"/>
      <c r="I28" s="272"/>
      <c r="J28" s="271"/>
      <c r="K28" s="270"/>
      <c r="L28" s="269"/>
    </row>
    <row r="29" spans="1:12">
      <c r="A29" s="259"/>
      <c r="B29" s="260"/>
      <c r="C29" s="259"/>
      <c r="D29" s="260"/>
      <c r="E29" s="259"/>
      <c r="F29" s="260"/>
      <c r="G29" s="259"/>
      <c r="H29" s="260"/>
      <c r="I29" s="259"/>
      <c r="J29" s="260"/>
      <c r="K29" s="259"/>
      <c r="L29" s="260"/>
    </row>
    <row r="30" spans="1:12">
      <c r="A30" s="259"/>
      <c r="B30" s="266"/>
      <c r="C30" s="259"/>
      <c r="D30" s="266"/>
      <c r="E30" s="259"/>
      <c r="F30" s="266"/>
      <c r="G30" s="259"/>
      <c r="H30" s="266"/>
      <c r="I30" s="259"/>
      <c r="J30" s="266"/>
      <c r="K30" s="259"/>
      <c r="L30" s="266"/>
    </row>
    <row r="31" spans="1:12" s="267" customFormat="1" ht="13.8">
      <c r="A31" s="503" t="s">
        <v>397</v>
      </c>
      <c r="B31" s="503"/>
      <c r="C31" s="503"/>
      <c r="D31" s="503"/>
      <c r="E31" s="503"/>
      <c r="F31" s="503"/>
      <c r="G31" s="503"/>
      <c r="H31" s="503"/>
      <c r="I31" s="503"/>
      <c r="J31" s="503"/>
      <c r="K31" s="503"/>
      <c r="L31" s="503"/>
    </row>
    <row r="32" spans="1:12" s="268" customFormat="1" ht="13.2">
      <c r="A32" s="503" t="s">
        <v>431</v>
      </c>
      <c r="B32" s="503"/>
      <c r="C32" s="503"/>
      <c r="D32" s="503"/>
      <c r="E32" s="503"/>
      <c r="F32" s="503"/>
      <c r="G32" s="503"/>
      <c r="H32" s="503"/>
      <c r="I32" s="503"/>
      <c r="J32" s="503"/>
      <c r="K32" s="503"/>
      <c r="L32" s="503"/>
    </row>
    <row r="33" spans="1:12" s="268" customFormat="1" ht="13.2">
      <c r="A33" s="503"/>
      <c r="B33" s="503"/>
      <c r="C33" s="503"/>
      <c r="D33" s="503"/>
      <c r="E33" s="503"/>
      <c r="F33" s="503"/>
      <c r="G33" s="503"/>
      <c r="H33" s="503"/>
      <c r="I33" s="503"/>
      <c r="J33" s="503"/>
      <c r="K33" s="503"/>
      <c r="L33" s="503"/>
    </row>
    <row r="34" spans="1:12" s="267" customFormat="1" ht="13.8">
      <c r="A34" s="503" t="s">
        <v>430</v>
      </c>
      <c r="B34" s="503"/>
      <c r="C34" s="503"/>
      <c r="D34" s="503"/>
      <c r="E34" s="503"/>
      <c r="F34" s="503"/>
      <c r="G34" s="503"/>
      <c r="H34" s="503"/>
      <c r="I34" s="503"/>
      <c r="J34" s="503"/>
      <c r="K34" s="503"/>
      <c r="L34" s="503"/>
    </row>
    <row r="35" spans="1:12" s="267" customFormat="1" ht="13.8">
      <c r="A35" s="503"/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503"/>
    </row>
    <row r="36" spans="1:12" s="267" customFormat="1" ht="13.8">
      <c r="A36" s="503" t="s">
        <v>429</v>
      </c>
      <c r="B36" s="503"/>
      <c r="C36" s="503"/>
      <c r="D36" s="503"/>
      <c r="E36" s="503"/>
      <c r="F36" s="503"/>
      <c r="G36" s="503"/>
      <c r="H36" s="503"/>
      <c r="I36" s="503"/>
      <c r="J36" s="503"/>
      <c r="K36" s="503"/>
      <c r="L36" s="503"/>
    </row>
    <row r="37" spans="1:12" s="267" customFormat="1" ht="13.8">
      <c r="A37" s="259"/>
      <c r="B37" s="260"/>
      <c r="C37" s="259"/>
      <c r="D37" s="260"/>
      <c r="E37" s="259"/>
      <c r="F37" s="260"/>
      <c r="G37" s="259"/>
      <c r="H37" s="260"/>
      <c r="I37" s="259"/>
      <c r="J37" s="260"/>
      <c r="K37" s="259"/>
      <c r="L37" s="260"/>
    </row>
    <row r="38" spans="1:12" s="267" customFormat="1" ht="13.8">
      <c r="A38" s="259"/>
      <c r="B38" s="266"/>
      <c r="C38" s="259"/>
      <c r="D38" s="266"/>
      <c r="E38" s="259"/>
      <c r="F38" s="266"/>
      <c r="G38" s="259"/>
      <c r="H38" s="266"/>
      <c r="I38" s="259"/>
      <c r="J38" s="266"/>
      <c r="K38" s="259"/>
      <c r="L38" s="266"/>
    </row>
    <row r="39" spans="1:12" s="267" customFormat="1" ht="13.8">
      <c r="A39" s="259"/>
      <c r="B39" s="260"/>
      <c r="C39" s="259"/>
      <c r="D39" s="260"/>
      <c r="E39" s="259"/>
      <c r="F39" s="260"/>
      <c r="G39" s="259"/>
      <c r="H39" s="260"/>
      <c r="I39" s="259"/>
      <c r="J39" s="260"/>
      <c r="K39" s="259"/>
      <c r="L39" s="260"/>
    </row>
    <row r="40" spans="1:12">
      <c r="A40" s="259"/>
      <c r="B40" s="266"/>
      <c r="C40" s="259"/>
      <c r="D40" s="266"/>
      <c r="E40" s="259"/>
      <c r="F40" s="266"/>
      <c r="G40" s="259"/>
      <c r="H40" s="266"/>
      <c r="I40" s="259"/>
      <c r="J40" s="266"/>
      <c r="K40" s="259"/>
      <c r="L40" s="266"/>
    </row>
    <row r="41" spans="1:12" s="261" customFormat="1" ht="13.8">
      <c r="A41" s="509" t="s">
        <v>107</v>
      </c>
      <c r="B41" s="509"/>
      <c r="C41" s="260"/>
      <c r="D41" s="259"/>
      <c r="E41" s="260"/>
      <c r="F41" s="260"/>
      <c r="G41" s="259"/>
      <c r="H41" s="260"/>
      <c r="I41" s="260"/>
      <c r="J41" s="259"/>
      <c r="K41" s="260"/>
      <c r="L41" s="259"/>
    </row>
    <row r="42" spans="1:12" s="261" customFormat="1" ht="13.8">
      <c r="A42" s="260"/>
      <c r="B42" s="259"/>
      <c r="C42" s="264"/>
      <c r="D42" s="265"/>
      <c r="E42" s="264"/>
      <c r="F42" s="260"/>
      <c r="G42" s="259"/>
      <c r="H42" s="263"/>
      <c r="I42" s="260"/>
      <c r="J42" s="259"/>
      <c r="K42" s="260"/>
      <c r="L42" s="259"/>
    </row>
    <row r="43" spans="1:12" s="261" customFormat="1" ht="15" customHeight="1">
      <c r="A43" s="260"/>
      <c r="B43" s="259"/>
      <c r="C43" s="502" t="s">
        <v>263</v>
      </c>
      <c r="D43" s="502"/>
      <c r="E43" s="502"/>
      <c r="F43" s="260"/>
      <c r="G43" s="259"/>
      <c r="H43" s="507" t="s">
        <v>428</v>
      </c>
      <c r="I43" s="262"/>
      <c r="J43" s="259"/>
      <c r="K43" s="260"/>
      <c r="L43" s="259"/>
    </row>
    <row r="44" spans="1:12" s="261" customFormat="1" ht="13.8">
      <c r="A44" s="260"/>
      <c r="B44" s="259"/>
      <c r="C44" s="260"/>
      <c r="D44" s="259"/>
      <c r="E44" s="260"/>
      <c r="F44" s="260"/>
      <c r="G44" s="259"/>
      <c r="H44" s="508"/>
      <c r="I44" s="262"/>
      <c r="J44" s="259"/>
      <c r="K44" s="260"/>
      <c r="L44" s="259"/>
    </row>
    <row r="45" spans="1:12" s="258" customFormat="1" ht="13.8">
      <c r="A45" s="260"/>
      <c r="B45" s="259"/>
      <c r="C45" s="502" t="s">
        <v>139</v>
      </c>
      <c r="D45" s="502"/>
      <c r="E45" s="502"/>
      <c r="F45" s="260"/>
      <c r="G45" s="259"/>
      <c r="H45" s="260"/>
      <c r="I45" s="260"/>
      <c r="J45" s="259"/>
      <c r="K45" s="260"/>
      <c r="L45" s="259"/>
    </row>
    <row r="46" spans="1:12" s="258" customFormat="1">
      <c r="E46" s="256"/>
    </row>
    <row r="47" spans="1:12" s="258" customFormat="1">
      <c r="E47" s="256"/>
    </row>
    <row r="48" spans="1:12" s="258" customFormat="1">
      <c r="E48" s="256"/>
    </row>
    <row r="49" spans="5:5" s="258" customFormat="1">
      <c r="E49" s="256"/>
    </row>
    <row r="50" spans="5:5" s="258" customFormat="1" ht="13.8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89"/>
  <sheetViews>
    <sheetView showGridLines="0" view="pageBreakPreview" topLeftCell="A67" zoomScaleSheetLayoutView="100" workbookViewId="0">
      <selection activeCell="G53" sqref="G53"/>
    </sheetView>
  </sheetViews>
  <sheetFormatPr defaultColWidth="9.109375" defaultRowHeight="13.8"/>
  <cols>
    <col min="1" max="1" width="15.6640625" style="21" customWidth="1"/>
    <col min="2" max="2" width="52" style="21" customWidth="1"/>
    <col min="3" max="3" width="14.88671875" style="21" customWidth="1"/>
    <col min="4" max="4" width="13.33203125" style="21" customWidth="1"/>
    <col min="5" max="5" width="0.6640625" style="21" customWidth="1"/>
    <col min="6" max="16384" width="9.109375" style="21"/>
  </cols>
  <sheetData>
    <row r="1" spans="1:10">
      <c r="A1" s="72" t="s">
        <v>297</v>
      </c>
      <c r="B1" s="112"/>
      <c r="C1" s="512" t="s">
        <v>109</v>
      </c>
      <c r="D1" s="512"/>
      <c r="E1" s="146"/>
    </row>
    <row r="2" spans="1:10">
      <c r="A2" s="74" t="s">
        <v>140</v>
      </c>
      <c r="B2" s="112"/>
      <c r="C2" s="510" t="s">
        <v>1059</v>
      </c>
      <c r="D2" s="510"/>
      <c r="E2" s="146"/>
    </row>
    <row r="3" spans="1:10">
      <c r="A3" s="74"/>
      <c r="B3" s="112"/>
      <c r="C3" s="335"/>
      <c r="D3" s="335"/>
      <c r="E3" s="146"/>
    </row>
    <row r="4" spans="1:10" s="2" customFormat="1">
      <c r="A4" s="75" t="s">
        <v>269</v>
      </c>
      <c r="B4" s="75"/>
      <c r="C4" s="74"/>
      <c r="D4" s="74"/>
      <c r="E4" s="106"/>
      <c r="J4" s="21"/>
    </row>
    <row r="5" spans="1:10" s="2" customFormat="1">
      <c r="A5" s="117" t="str">
        <f>'ფორმა N1'!A5</f>
        <v>პ/გ საქართველოს პატრიოტთა ალიანსი</v>
      </c>
      <c r="B5" s="109"/>
      <c r="C5" s="59"/>
      <c r="D5" s="59"/>
      <c r="E5" s="106"/>
    </row>
    <row r="6" spans="1:10" s="2" customFormat="1">
      <c r="A6" s="75"/>
      <c r="B6" s="75"/>
      <c r="C6" s="74"/>
      <c r="D6" s="74"/>
      <c r="E6" s="106"/>
    </row>
    <row r="7" spans="1:10" s="6" customFormat="1">
      <c r="A7" s="334"/>
      <c r="B7" s="334"/>
      <c r="C7" s="76"/>
      <c r="D7" s="76"/>
      <c r="E7" s="147"/>
    </row>
    <row r="8" spans="1:10" s="6" customFormat="1" ht="27.6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0" s="9" customFormat="1" ht="16.2">
      <c r="A9" s="13">
        <v>1</v>
      </c>
      <c r="B9" s="13" t="s">
        <v>57</v>
      </c>
      <c r="C9" s="80">
        <f>SUM(C10,C14,C54,C57,C58,C59,C76)</f>
        <v>255912.55999999997</v>
      </c>
      <c r="D9" s="80">
        <f>D10+D14+D59</f>
        <v>255912.55999999997</v>
      </c>
      <c r="E9" s="148"/>
      <c r="F9" s="617">
        <f>C9-D9</f>
        <v>0</v>
      </c>
      <c r="G9" s="617"/>
    </row>
    <row r="10" spans="1:10" s="9" customFormat="1" ht="16.2">
      <c r="A10" s="14">
        <v>1.1000000000000001</v>
      </c>
      <c r="B10" s="14" t="s">
        <v>58</v>
      </c>
      <c r="C10" s="82">
        <f>C11+C12+C13</f>
        <v>92775</v>
      </c>
      <c r="D10" s="450">
        <f>D11+D12+D13</f>
        <v>92775</v>
      </c>
      <c r="E10" s="148"/>
    </row>
    <row r="11" spans="1:10" s="9" customFormat="1" ht="16.5" customHeight="1">
      <c r="A11" s="16" t="s">
        <v>30</v>
      </c>
      <c r="B11" s="16" t="s">
        <v>59</v>
      </c>
      <c r="C11" s="451">
        <v>76475</v>
      </c>
      <c r="D11" s="451">
        <v>76475</v>
      </c>
      <c r="E11" s="148"/>
    </row>
    <row r="12" spans="1:10" ht="16.5" customHeight="1">
      <c r="A12" s="16" t="s">
        <v>31</v>
      </c>
      <c r="B12" s="16" t="s">
        <v>0</v>
      </c>
      <c r="C12" s="33"/>
      <c r="D12" s="34"/>
      <c r="E12" s="146"/>
    </row>
    <row r="13" spans="1:10" ht="16.5" customHeight="1">
      <c r="A13" s="372" t="s">
        <v>480</v>
      </c>
      <c r="B13" s="373" t="s">
        <v>482</v>
      </c>
      <c r="C13" s="34">
        <v>16300</v>
      </c>
      <c r="D13" s="34">
        <v>16300</v>
      </c>
      <c r="E13" s="146"/>
    </row>
    <row r="14" spans="1:10">
      <c r="A14" s="14">
        <v>1.2</v>
      </c>
      <c r="B14" s="14" t="s">
        <v>60</v>
      </c>
      <c r="C14" s="82">
        <f>SUM(C15,C18,C30:C33,C36,C37,C44,C45,C46,C47,C48,C52,C53)</f>
        <v>161971.78999999998</v>
      </c>
      <c r="D14" s="450">
        <f>D18+D33+D36+D37+D44+D47+D48+D53</f>
        <v>161971.78999999998</v>
      </c>
      <c r="E14" s="146"/>
    </row>
    <row r="15" spans="1:10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10" ht="17.25" customHeight="1">
      <c r="A16" s="17" t="s">
        <v>98</v>
      </c>
      <c r="B16" s="17" t="s">
        <v>61</v>
      </c>
      <c r="C16" s="35"/>
      <c r="D16" s="36"/>
      <c r="E16" s="146"/>
    </row>
    <row r="17" spans="1:5" ht="17.25" customHeight="1">
      <c r="A17" s="17" t="s">
        <v>99</v>
      </c>
      <c r="B17" s="17" t="s">
        <v>62</v>
      </c>
      <c r="C17" s="35"/>
      <c r="D17" s="36"/>
      <c r="E17" s="146"/>
    </row>
    <row r="18" spans="1:5">
      <c r="A18" s="16" t="s">
        <v>33</v>
      </c>
      <c r="B18" s="16" t="s">
        <v>2</v>
      </c>
      <c r="C18" s="81">
        <f>SUM(C19:C24,C29)</f>
        <v>13962.77</v>
      </c>
      <c r="D18" s="452">
        <f>SUM(D19:D24,D29)</f>
        <v>13962.77</v>
      </c>
      <c r="E18" s="146"/>
    </row>
    <row r="19" spans="1:5" ht="41.4">
      <c r="A19" s="17" t="s">
        <v>12</v>
      </c>
      <c r="B19" s="17" t="s">
        <v>245</v>
      </c>
      <c r="C19" s="453">
        <v>844.48</v>
      </c>
      <c r="D19" s="453">
        <v>844.48</v>
      </c>
      <c r="E19" s="146"/>
    </row>
    <row r="20" spans="1:5">
      <c r="A20" s="17" t="s">
        <v>13</v>
      </c>
      <c r="B20" s="17" t="s">
        <v>14</v>
      </c>
      <c r="C20" s="39"/>
      <c r="D20" s="39"/>
      <c r="E20" s="146"/>
    </row>
    <row r="21" spans="1:5" ht="27.6">
      <c r="A21" s="17" t="s">
        <v>276</v>
      </c>
      <c r="B21" s="17" t="s">
        <v>22</v>
      </c>
      <c r="C21" s="40">
        <v>6500</v>
      </c>
      <c r="D21" s="40">
        <v>6500</v>
      </c>
      <c r="E21" s="146"/>
    </row>
    <row r="22" spans="1:5">
      <c r="A22" s="17" t="s">
        <v>277</v>
      </c>
      <c r="B22" s="17" t="s">
        <v>15</v>
      </c>
      <c r="C22" s="37"/>
      <c r="D22" s="40"/>
      <c r="E22" s="146"/>
    </row>
    <row r="23" spans="1:5">
      <c r="A23" s="17" t="s">
        <v>278</v>
      </c>
      <c r="B23" s="17" t="s">
        <v>16</v>
      </c>
      <c r="C23" s="37"/>
      <c r="D23" s="40"/>
      <c r="E23" s="146"/>
    </row>
    <row r="24" spans="1:5">
      <c r="A24" s="17" t="s">
        <v>279</v>
      </c>
      <c r="B24" s="17" t="s">
        <v>17</v>
      </c>
      <c r="C24" s="115">
        <f>SUM(C25:C28)</f>
        <v>6618.29</v>
      </c>
      <c r="D24" s="454">
        <f>SUM(D25:D28)</f>
        <v>6618.29</v>
      </c>
      <c r="E24" s="146"/>
    </row>
    <row r="25" spans="1:5" ht="16.5" customHeight="1">
      <c r="A25" s="18" t="s">
        <v>280</v>
      </c>
      <c r="B25" s="18" t="s">
        <v>18</v>
      </c>
      <c r="C25" s="453">
        <v>3307.09</v>
      </c>
      <c r="D25" s="453">
        <v>3307.09</v>
      </c>
      <c r="E25" s="146"/>
    </row>
    <row r="26" spans="1:5" ht="16.5" customHeight="1">
      <c r="A26" s="18" t="s">
        <v>281</v>
      </c>
      <c r="B26" s="18" t="s">
        <v>19</v>
      </c>
      <c r="C26" s="453">
        <v>992.26</v>
      </c>
      <c r="D26" s="453">
        <v>992.26</v>
      </c>
      <c r="E26" s="146"/>
    </row>
    <row r="27" spans="1:5" ht="16.5" customHeight="1">
      <c r="A27" s="18" t="s">
        <v>282</v>
      </c>
      <c r="B27" s="18" t="s">
        <v>20</v>
      </c>
      <c r="C27" s="453">
        <v>2311.4899999999998</v>
      </c>
      <c r="D27" s="453">
        <v>2311.4899999999998</v>
      </c>
      <c r="E27" s="146"/>
    </row>
    <row r="28" spans="1:5" ht="16.5" customHeight="1">
      <c r="A28" s="18" t="s">
        <v>283</v>
      </c>
      <c r="B28" s="18" t="s">
        <v>23</v>
      </c>
      <c r="C28" s="453">
        <v>7.45</v>
      </c>
      <c r="D28" s="453">
        <v>7.45</v>
      </c>
      <c r="E28" s="146"/>
    </row>
    <row r="29" spans="1:5" ht="27.6">
      <c r="A29" s="17" t="s">
        <v>284</v>
      </c>
      <c r="B29" s="17" t="s">
        <v>21</v>
      </c>
      <c r="C29" s="37"/>
      <c r="D29" s="41"/>
      <c r="E29" s="146"/>
    </row>
    <row r="30" spans="1:5">
      <c r="A30" s="16" t="s">
        <v>34</v>
      </c>
      <c r="B30" s="16" t="s">
        <v>3</v>
      </c>
      <c r="C30" s="33"/>
      <c r="D30" s="34"/>
      <c r="E30" s="146"/>
    </row>
    <row r="31" spans="1:5">
      <c r="A31" s="16" t="s">
        <v>35</v>
      </c>
      <c r="B31" s="16" t="s">
        <v>4</v>
      </c>
      <c r="C31" s="33"/>
      <c r="D31" s="34"/>
      <c r="E31" s="146"/>
    </row>
    <row r="32" spans="1:5">
      <c r="A32" s="16" t="s">
        <v>36</v>
      </c>
      <c r="B32" s="16" t="s">
        <v>5</v>
      </c>
      <c r="C32" s="33"/>
      <c r="D32" s="34"/>
      <c r="E32" s="146"/>
    </row>
    <row r="33" spans="1:5" ht="27.6">
      <c r="A33" s="16" t="s">
        <v>37</v>
      </c>
      <c r="B33" s="16" t="s">
        <v>63</v>
      </c>
      <c r="C33" s="81">
        <f>SUM(C34:C35)</f>
        <v>1829</v>
      </c>
      <c r="D33" s="452">
        <f>SUM(D34:D35)</f>
        <v>1829</v>
      </c>
      <c r="E33" s="146"/>
    </row>
    <row r="34" spans="1:5">
      <c r="A34" s="17" t="s">
        <v>285</v>
      </c>
      <c r="B34" s="17" t="s">
        <v>56</v>
      </c>
      <c r="C34" s="453"/>
      <c r="D34" s="453"/>
      <c r="E34" s="146"/>
    </row>
    <row r="35" spans="1:5">
      <c r="A35" s="17" t="s">
        <v>286</v>
      </c>
      <c r="B35" s="17" t="s">
        <v>55</v>
      </c>
      <c r="C35" s="34">
        <v>1829</v>
      </c>
      <c r="D35" s="34">
        <v>1829</v>
      </c>
      <c r="E35" s="146"/>
    </row>
    <row r="36" spans="1:5">
      <c r="A36" s="16" t="s">
        <v>38</v>
      </c>
      <c r="B36" s="16" t="s">
        <v>49</v>
      </c>
      <c r="C36" s="33">
        <v>187.82</v>
      </c>
      <c r="D36" s="607">
        <v>187.82</v>
      </c>
      <c r="E36" s="146"/>
    </row>
    <row r="37" spans="1:5">
      <c r="A37" s="16" t="s">
        <v>39</v>
      </c>
      <c r="B37" s="16" t="s">
        <v>342</v>
      </c>
      <c r="C37" s="81">
        <f>SUM(C38:C43)</f>
        <v>51254.22</v>
      </c>
      <c r="D37" s="452">
        <f>SUM(D38:D43)</f>
        <v>51254.22</v>
      </c>
      <c r="E37" s="146"/>
    </row>
    <row r="38" spans="1:5">
      <c r="A38" s="17" t="s">
        <v>339</v>
      </c>
      <c r="B38" s="17" t="s">
        <v>343</v>
      </c>
      <c r="C38" s="33"/>
      <c r="D38" s="33"/>
      <c r="E38" s="146"/>
    </row>
    <row r="39" spans="1:5">
      <c r="A39" s="17" t="s">
        <v>340</v>
      </c>
      <c r="B39" s="17" t="s">
        <v>344</v>
      </c>
      <c r="C39" s="33">
        <v>51254.22</v>
      </c>
      <c r="D39" s="33">
        <v>51254.22</v>
      </c>
      <c r="E39" s="146"/>
    </row>
    <row r="40" spans="1:5">
      <c r="A40" s="17" t="s">
        <v>341</v>
      </c>
      <c r="B40" s="17" t="s">
        <v>347</v>
      </c>
      <c r="C40" s="33"/>
      <c r="D40" s="34"/>
      <c r="E40" s="146"/>
    </row>
    <row r="41" spans="1:5">
      <c r="A41" s="17" t="s">
        <v>346</v>
      </c>
      <c r="B41" s="17" t="s">
        <v>348</v>
      </c>
      <c r="C41" s="33"/>
      <c r="D41" s="34"/>
      <c r="E41" s="146"/>
    </row>
    <row r="42" spans="1:5">
      <c r="A42" s="17" t="s">
        <v>349</v>
      </c>
      <c r="B42" s="17" t="s">
        <v>460</v>
      </c>
      <c r="C42" s="33"/>
      <c r="D42" s="34"/>
      <c r="E42" s="146"/>
    </row>
    <row r="43" spans="1:5">
      <c r="A43" s="17" t="s">
        <v>461</v>
      </c>
      <c r="B43" s="17" t="s">
        <v>345</v>
      </c>
      <c r="C43" s="33"/>
      <c r="D43" s="34"/>
      <c r="E43" s="146"/>
    </row>
    <row r="44" spans="1:5" ht="41.4">
      <c r="A44" s="16" t="s">
        <v>40</v>
      </c>
      <c r="B44" s="16" t="s">
        <v>28</v>
      </c>
      <c r="C44" s="33">
        <v>21240</v>
      </c>
      <c r="D44" s="455">
        <v>21240</v>
      </c>
      <c r="E44" s="146"/>
    </row>
    <row r="45" spans="1:5" ht="27.6">
      <c r="A45" s="16" t="s">
        <v>41</v>
      </c>
      <c r="B45" s="16" t="s">
        <v>24</v>
      </c>
      <c r="C45" s="33"/>
      <c r="D45" s="34"/>
      <c r="E45" s="146"/>
    </row>
    <row r="46" spans="1:5">
      <c r="A46" s="16" t="s">
        <v>42</v>
      </c>
      <c r="B46" s="16" t="s">
        <v>25</v>
      </c>
      <c r="C46" s="33"/>
      <c r="D46" s="34"/>
      <c r="E46" s="146"/>
    </row>
    <row r="47" spans="1:5">
      <c r="A47" s="16" t="s">
        <v>43</v>
      </c>
      <c r="B47" s="16" t="s">
        <v>26</v>
      </c>
      <c r="C47" s="180">
        <v>6280</v>
      </c>
      <c r="D47" s="456">
        <v>6280</v>
      </c>
      <c r="E47" s="146"/>
    </row>
    <row r="48" spans="1:5">
      <c r="A48" s="16" t="s">
        <v>44</v>
      </c>
      <c r="B48" s="16" t="s">
        <v>291</v>
      </c>
      <c r="C48" s="81">
        <f>SUM(C49:C51)</f>
        <v>35378.979999999996</v>
      </c>
      <c r="D48" s="452">
        <f>SUM(D49:D51)</f>
        <v>35378.979999999996</v>
      </c>
      <c r="E48" s="146"/>
    </row>
    <row r="49" spans="1:6">
      <c r="A49" s="95" t="s">
        <v>355</v>
      </c>
      <c r="B49" s="95" t="s">
        <v>358</v>
      </c>
      <c r="C49" s="453">
        <v>23178.98</v>
      </c>
      <c r="D49" s="453">
        <v>23178.98</v>
      </c>
      <c r="E49" s="146"/>
    </row>
    <row r="50" spans="1:6">
      <c r="A50" s="95" t="s">
        <v>356</v>
      </c>
      <c r="B50" s="95" t="s">
        <v>357</v>
      </c>
      <c r="C50" s="453">
        <v>12200</v>
      </c>
      <c r="D50" s="453">
        <v>12200</v>
      </c>
      <c r="E50" s="146"/>
    </row>
    <row r="51" spans="1:6">
      <c r="A51" s="95" t="s">
        <v>359</v>
      </c>
      <c r="B51" s="95" t="s">
        <v>360</v>
      </c>
      <c r="C51" s="33"/>
      <c r="D51" s="34"/>
      <c r="E51" s="146"/>
    </row>
    <row r="52" spans="1:6" ht="26.25" customHeight="1">
      <c r="A52" s="16" t="s">
        <v>45</v>
      </c>
      <c r="B52" s="16" t="s">
        <v>29</v>
      </c>
      <c r="C52" s="33"/>
      <c r="D52" s="34"/>
      <c r="E52" s="146"/>
    </row>
    <row r="53" spans="1:6">
      <c r="A53" s="16" t="s">
        <v>46</v>
      </c>
      <c r="B53" s="16" t="s">
        <v>6</v>
      </c>
      <c r="C53" s="455">
        <v>31839</v>
      </c>
      <c r="D53" s="455">
        <v>31839</v>
      </c>
      <c r="E53" s="146"/>
    </row>
    <row r="54" spans="1:6" ht="27.6">
      <c r="A54" s="14">
        <v>1.3</v>
      </c>
      <c r="B54" s="85" t="s">
        <v>390</v>
      </c>
      <c r="C54" s="82">
        <f>SUM(C55:C56)</f>
        <v>0</v>
      </c>
      <c r="D54" s="82">
        <f>SUM(D55:D56)</f>
        <v>0</v>
      </c>
      <c r="E54" s="146"/>
    </row>
    <row r="55" spans="1:6" ht="27.6">
      <c r="A55" s="16" t="s">
        <v>50</v>
      </c>
      <c r="B55" s="16" t="s">
        <v>48</v>
      </c>
      <c r="C55" s="33"/>
      <c r="D55" s="34"/>
      <c r="E55" s="146"/>
    </row>
    <row r="56" spans="1:6">
      <c r="A56" s="16" t="s">
        <v>51</v>
      </c>
      <c r="B56" s="16" t="s">
        <v>47</v>
      </c>
      <c r="C56" s="33"/>
      <c r="D56" s="34"/>
      <c r="E56" s="146"/>
      <c r="F56"/>
    </row>
    <row r="57" spans="1:6" ht="27.6">
      <c r="A57" s="14">
        <v>1.4</v>
      </c>
      <c r="B57" s="14" t="s">
        <v>392</v>
      </c>
      <c r="C57" s="33"/>
      <c r="D57" s="34"/>
      <c r="E57" s="146"/>
    </row>
    <row r="58" spans="1:6">
      <c r="A58" s="14">
        <v>1.5</v>
      </c>
      <c r="B58" s="14" t="s">
        <v>7</v>
      </c>
      <c r="C58" s="37"/>
      <c r="D58" s="40"/>
      <c r="E58" s="146"/>
    </row>
    <row r="59" spans="1:6">
      <c r="A59" s="14">
        <v>1.6</v>
      </c>
      <c r="B59" s="45" t="s">
        <v>8</v>
      </c>
      <c r="C59" s="82">
        <f>SUM(C60:C64)</f>
        <v>1165.77</v>
      </c>
      <c r="D59" s="82">
        <f>SUM(D60:D64)</f>
        <v>1165.77</v>
      </c>
      <c r="E59" s="146"/>
    </row>
    <row r="60" spans="1:6">
      <c r="A60" s="16" t="s">
        <v>292</v>
      </c>
      <c r="B60" s="46" t="s">
        <v>52</v>
      </c>
      <c r="C60">
        <v>955.77</v>
      </c>
      <c r="D60">
        <v>955.77</v>
      </c>
      <c r="E60" s="146"/>
    </row>
    <row r="61" spans="1:6" ht="27.6">
      <c r="A61" s="16" t="s">
        <v>293</v>
      </c>
      <c r="B61" s="46" t="s">
        <v>54</v>
      </c>
      <c r="C61" s="37">
        <v>210</v>
      </c>
      <c r="D61" s="40">
        <v>210</v>
      </c>
      <c r="E61" s="146"/>
    </row>
    <row r="62" spans="1:6">
      <c r="A62" s="16" t="s">
        <v>294</v>
      </c>
      <c r="B62" s="46" t="s">
        <v>53</v>
      </c>
      <c r="C62" s="40"/>
      <c r="D62" s="40"/>
      <c r="E62" s="146"/>
    </row>
    <row r="63" spans="1:6">
      <c r="A63" s="16" t="s">
        <v>295</v>
      </c>
      <c r="B63" s="46" t="s">
        <v>27</v>
      </c>
      <c r="C63" s="37"/>
      <c r="D63" s="40"/>
      <c r="E63" s="146"/>
    </row>
    <row r="64" spans="1:6">
      <c r="A64" s="16" t="s">
        <v>321</v>
      </c>
      <c r="B64" s="196" t="s">
        <v>322</v>
      </c>
      <c r="C64" s="37"/>
      <c r="D64" s="197"/>
      <c r="E64" s="146"/>
    </row>
    <row r="65" spans="1:5" ht="27.6">
      <c r="A65" s="13">
        <v>2</v>
      </c>
      <c r="B65" s="47" t="s">
        <v>106</v>
      </c>
      <c r="C65" s="247"/>
      <c r="D65" s="116">
        <f>SUM(D66:D71)</f>
        <v>0</v>
      </c>
      <c r="E65" s="146"/>
    </row>
    <row r="66" spans="1:5">
      <c r="A66" s="15">
        <v>2.1</v>
      </c>
      <c r="B66" s="48" t="s">
        <v>100</v>
      </c>
      <c r="C66" s="247"/>
      <c r="D66" s="42"/>
      <c r="E66" s="146"/>
    </row>
    <row r="67" spans="1:5">
      <c r="A67" s="15">
        <v>2.2000000000000002</v>
      </c>
      <c r="B67" s="48" t="s">
        <v>104</v>
      </c>
      <c r="C67" s="249"/>
      <c r="D67" s="43"/>
      <c r="E67" s="146"/>
    </row>
    <row r="68" spans="1:5">
      <c r="A68" s="15">
        <v>2.2999999999999998</v>
      </c>
      <c r="B68" s="48" t="s">
        <v>103</v>
      </c>
      <c r="C68" s="249"/>
      <c r="D68" s="43"/>
      <c r="E68" s="146"/>
    </row>
    <row r="69" spans="1:5">
      <c r="A69" s="15">
        <v>2.4</v>
      </c>
      <c r="B69" s="48" t="s">
        <v>105</v>
      </c>
      <c r="C69" s="249"/>
      <c r="D69" s="43"/>
      <c r="E69" s="146"/>
    </row>
    <row r="70" spans="1:5">
      <c r="A70" s="15">
        <v>2.5</v>
      </c>
      <c r="B70" s="48" t="s">
        <v>101</v>
      </c>
      <c r="C70" s="249"/>
      <c r="D70" s="43"/>
      <c r="E70" s="146"/>
    </row>
    <row r="71" spans="1:5">
      <c r="A71" s="15">
        <v>2.6</v>
      </c>
      <c r="B71" s="48" t="s">
        <v>102</v>
      </c>
      <c r="C71" s="249"/>
      <c r="D71" s="43"/>
      <c r="E71" s="146"/>
    </row>
    <row r="72" spans="1:5" s="2" customFormat="1">
      <c r="A72" s="13">
        <v>3</v>
      </c>
      <c r="B72" s="245" t="s">
        <v>415</v>
      </c>
      <c r="C72" s="248"/>
      <c r="D72" s="246"/>
      <c r="E72" s="103"/>
    </row>
    <row r="73" spans="1:5" s="2" customFormat="1">
      <c r="A73" s="13">
        <v>4</v>
      </c>
      <c r="B73" s="13" t="s">
        <v>247</v>
      </c>
      <c r="C73" s="248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248</v>
      </c>
      <c r="C74" s="8"/>
      <c r="D74" s="8"/>
      <c r="E74" s="103"/>
    </row>
    <row r="75" spans="1:5" s="2" customFormat="1">
      <c r="A75" s="15">
        <v>4.2</v>
      </c>
      <c r="B75" s="15" t="s">
        <v>249</v>
      </c>
      <c r="C75" s="8"/>
      <c r="D75" s="8"/>
      <c r="E75" s="103"/>
    </row>
    <row r="76" spans="1:5" s="2" customFormat="1">
      <c r="A76" s="13">
        <v>5</v>
      </c>
      <c r="B76" s="243" t="s">
        <v>274</v>
      </c>
      <c r="C76" s="8"/>
      <c r="D76" s="83"/>
      <c r="E76" s="103"/>
    </row>
    <row r="77" spans="1:5" s="2" customFormat="1">
      <c r="A77" s="344"/>
      <c r="B77" s="344"/>
      <c r="C77" s="12"/>
      <c r="D77" s="12"/>
      <c r="E77" s="103"/>
    </row>
    <row r="78" spans="1:5" s="2" customFormat="1">
      <c r="A78" s="515" t="s">
        <v>462</v>
      </c>
      <c r="B78" s="515"/>
      <c r="C78" s="515"/>
      <c r="D78" s="515"/>
      <c r="E78" s="103"/>
    </row>
    <row r="79" spans="1:5" s="2" customFormat="1">
      <c r="A79" s="344"/>
      <c r="B79" s="344"/>
      <c r="C79" s="12"/>
      <c r="D79" s="12"/>
      <c r="E79" s="103"/>
    </row>
    <row r="80" spans="1:5" s="23" customFormat="1" ht="13.2"/>
    <row r="81" spans="1:7" s="2" customFormat="1">
      <c r="A81" s="67" t="s">
        <v>107</v>
      </c>
      <c r="E81" s="5"/>
    </row>
    <row r="82" spans="1:7" s="2" customFormat="1">
      <c r="E82"/>
      <c r="F82"/>
      <c r="G82"/>
    </row>
    <row r="83" spans="1:7" s="2" customFormat="1">
      <c r="D83" s="12"/>
      <c r="E83"/>
      <c r="F83"/>
      <c r="G83"/>
    </row>
    <row r="84" spans="1:7" s="2" customFormat="1">
      <c r="A84"/>
      <c r="B84" s="44" t="s">
        <v>463</v>
      </c>
      <c r="D84" s="12"/>
      <c r="E84"/>
      <c r="F84"/>
      <c r="G84"/>
    </row>
    <row r="85" spans="1:7" s="2" customFormat="1">
      <c r="A85"/>
      <c r="B85" s="523" t="s">
        <v>464</v>
      </c>
      <c r="C85" s="523"/>
      <c r="D85" s="523"/>
      <c r="E85"/>
      <c r="F85"/>
      <c r="G85"/>
    </row>
    <row r="86" spans="1:7" customFormat="1" ht="13.2">
      <c r="B86" s="64" t="s">
        <v>465</v>
      </c>
    </row>
    <row r="87" spans="1:7" s="2" customFormat="1">
      <c r="A87" s="11"/>
      <c r="B87" s="523" t="s">
        <v>466</v>
      </c>
      <c r="C87" s="523"/>
      <c r="D87" s="523"/>
    </row>
    <row r="88" spans="1:7" s="23" customFormat="1" ht="13.2"/>
    <row r="89" spans="1:7" s="23" customFormat="1" ht="13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topLeftCell="A7" zoomScale="80" zoomScaleSheetLayoutView="80" workbookViewId="0">
      <selection activeCell="F16" sqref="F16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2" t="s">
        <v>318</v>
      </c>
      <c r="B1" s="75"/>
      <c r="C1" s="512" t="s">
        <v>109</v>
      </c>
      <c r="D1" s="512"/>
      <c r="E1" s="89"/>
    </row>
    <row r="2" spans="1:5" s="6" customFormat="1">
      <c r="A2" s="72" t="s">
        <v>314</v>
      </c>
      <c r="B2" s="75"/>
      <c r="C2" s="510" t="s">
        <v>1059</v>
      </c>
      <c r="D2" s="510"/>
      <c r="E2" s="89"/>
    </row>
    <row r="3" spans="1:5" s="6" customFormat="1">
      <c r="A3" s="74" t="s">
        <v>140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16" t="str">
        <f>'ფორმა N1'!A5</f>
        <v>პ/გ საქართველოს პატრიოტთა ალიანსი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27.6">
      <c r="A9" s="87" t="s">
        <v>64</v>
      </c>
      <c r="B9" s="87" t="s">
        <v>317</v>
      </c>
      <c r="C9" s="77" t="s">
        <v>10</v>
      </c>
      <c r="D9" s="77" t="s">
        <v>9</v>
      </c>
      <c r="E9" s="89"/>
    </row>
    <row r="10" spans="1:5" s="10" customFormat="1" ht="27.6">
      <c r="A10" s="96" t="s">
        <v>315</v>
      </c>
      <c r="B10" s="458" t="s">
        <v>972</v>
      </c>
      <c r="C10" s="457"/>
      <c r="D10" s="457"/>
      <c r="E10" s="92"/>
    </row>
    <row r="11" spans="1:5" s="10" customFormat="1" ht="22.8">
      <c r="A11" s="85" t="s">
        <v>273</v>
      </c>
      <c r="B11" s="459" t="s">
        <v>973</v>
      </c>
      <c r="C11" s="4">
        <v>31000</v>
      </c>
      <c r="D11" s="4">
        <v>31000</v>
      </c>
      <c r="E11" s="92"/>
    </row>
    <row r="12" spans="1:5" s="10" customFormat="1">
      <c r="A12" s="85" t="s">
        <v>273</v>
      </c>
      <c r="B12" s="458" t="s">
        <v>974</v>
      </c>
      <c r="C12" s="4">
        <v>839</v>
      </c>
      <c r="D12" s="4">
        <v>839</v>
      </c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 ht="17.25" customHeight="1">
      <c r="A16" s="96"/>
      <c r="B16" s="85"/>
      <c r="C16" s="4"/>
      <c r="D16" s="4"/>
      <c r="E16" s="92"/>
    </row>
    <row r="17" spans="1:5" s="10" customFormat="1" ht="18" customHeight="1">
      <c r="A17" s="96" t="s">
        <v>316</v>
      </c>
      <c r="B17" s="85"/>
      <c r="C17" s="4"/>
      <c r="D17" s="4"/>
      <c r="E17" s="92"/>
    </row>
    <row r="18" spans="1:5" s="10" customFormat="1">
      <c r="A18" s="85" t="s">
        <v>273</v>
      </c>
      <c r="B18" s="85"/>
      <c r="C18" s="4"/>
      <c r="D18" s="4"/>
      <c r="E18" s="92"/>
    </row>
    <row r="19" spans="1:5" s="10" customFormat="1">
      <c r="A19" s="85" t="s">
        <v>273</v>
      </c>
      <c r="B19" s="85"/>
      <c r="C19" s="4"/>
      <c r="D19" s="4"/>
      <c r="E19" s="92"/>
    </row>
    <row r="20" spans="1:5" s="10" customFormat="1">
      <c r="A20" s="85" t="s">
        <v>273</v>
      </c>
      <c r="B20" s="85"/>
      <c r="C20" s="4"/>
      <c r="D20" s="4"/>
      <c r="E20" s="92"/>
    </row>
    <row r="21" spans="1:5" s="10" customFormat="1">
      <c r="A21" s="85" t="s">
        <v>273</v>
      </c>
      <c r="B21" s="85"/>
      <c r="C21" s="4"/>
      <c r="D21" s="4"/>
      <c r="E21" s="92"/>
    </row>
    <row r="22" spans="1:5" s="10" customFormat="1">
      <c r="A22" s="85" t="s">
        <v>273</v>
      </c>
      <c r="B22" s="85"/>
      <c r="C22" s="4"/>
      <c r="D22" s="4"/>
      <c r="E22" s="92"/>
    </row>
    <row r="23" spans="1:5" s="3" customFormat="1">
      <c r="A23" s="86"/>
      <c r="B23" s="86"/>
      <c r="C23" s="4"/>
      <c r="D23" s="4"/>
      <c r="E23" s="93"/>
    </row>
    <row r="24" spans="1:5">
      <c r="A24" s="97"/>
      <c r="B24" s="97" t="s">
        <v>319</v>
      </c>
      <c r="C24" s="84">
        <f>SUM(C10:C23)</f>
        <v>31839</v>
      </c>
      <c r="D24" s="84">
        <f>SUM(D10:D23)</f>
        <v>31839</v>
      </c>
      <c r="E24" s="94"/>
    </row>
    <row r="25" spans="1:5">
      <c r="A25" s="44"/>
      <c r="B25" s="44"/>
    </row>
    <row r="26" spans="1:5">
      <c r="A26" s="2" t="s">
        <v>399</v>
      </c>
      <c r="E26" s="5"/>
    </row>
    <row r="27" spans="1:5">
      <c r="A27" s="2" t="s">
        <v>394</v>
      </c>
    </row>
    <row r="28" spans="1:5">
      <c r="A28" s="195" t="s">
        <v>395</v>
      </c>
    </row>
    <row r="29" spans="1:5">
      <c r="A29" s="195"/>
    </row>
    <row r="30" spans="1:5">
      <c r="A30" s="195" t="s">
        <v>336</v>
      </c>
    </row>
    <row r="31" spans="1:5" s="23" customFormat="1" ht="13.2"/>
    <row r="32" spans="1:5">
      <c r="A32" s="67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7"/>
      <c r="B35" s="67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3.2">
      <c r="A37" s="64"/>
      <c r="B37" s="64" t="s">
        <v>139</v>
      </c>
    </row>
    <row r="38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1"/>
  <sheetViews>
    <sheetView tabSelected="1" view="pageBreakPreview" topLeftCell="A111" zoomScale="80" zoomScaleSheetLayoutView="80" workbookViewId="0">
      <selection activeCell="F123" sqref="F123"/>
    </sheetView>
  </sheetViews>
  <sheetFormatPr defaultColWidth="9.109375" defaultRowHeight="13.2"/>
  <cols>
    <col min="1" max="1" width="5.44140625" style="180" customWidth="1"/>
    <col min="2" max="2" width="13.21875" style="180" customWidth="1"/>
    <col min="3" max="3" width="16.109375" style="180" customWidth="1"/>
    <col min="4" max="5" width="17" style="180" customWidth="1"/>
    <col min="6" max="6" width="11.33203125" style="180" customWidth="1"/>
    <col min="7" max="7" width="15.5546875" style="180" customWidth="1"/>
    <col min="8" max="8" width="14.6640625" style="180" customWidth="1"/>
    <col min="9" max="9" width="29.6640625" style="180" customWidth="1"/>
    <col min="10" max="10" width="0" style="180" hidden="1" customWidth="1"/>
    <col min="11" max="16384" width="9.109375" style="180"/>
  </cols>
  <sheetData>
    <row r="1" spans="1:10" ht="13.8">
      <c r="A1" s="72" t="s">
        <v>437</v>
      </c>
      <c r="B1" s="72"/>
      <c r="C1" s="75"/>
      <c r="D1" s="75"/>
      <c r="E1" s="75"/>
      <c r="F1" s="75"/>
      <c r="G1" s="254"/>
      <c r="H1" s="254"/>
      <c r="I1" s="512" t="s">
        <v>109</v>
      </c>
      <c r="J1" s="512"/>
    </row>
    <row r="2" spans="1:10" ht="13.8">
      <c r="A2" s="74" t="s">
        <v>140</v>
      </c>
      <c r="B2" s="72"/>
      <c r="C2" s="75"/>
      <c r="D2" s="75"/>
      <c r="E2" s="75"/>
      <c r="F2" s="75"/>
      <c r="G2" s="254"/>
      <c r="H2" s="254"/>
      <c r="I2" s="510" t="s">
        <v>1059</v>
      </c>
      <c r="J2" s="510"/>
    </row>
    <row r="3" spans="1:10" ht="13.8">
      <c r="A3" s="74"/>
      <c r="B3" s="74"/>
      <c r="C3" s="72"/>
      <c r="D3" s="72"/>
      <c r="E3" s="72"/>
      <c r="F3" s="72"/>
      <c r="G3" s="254"/>
      <c r="H3" s="254"/>
      <c r="I3" s="254"/>
    </row>
    <row r="4" spans="1:10" ht="13.8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10" ht="13.8">
      <c r="A5" s="416" t="str">
        <f>'ფორმა N1'!A5</f>
        <v>პ/გ საქართველოს პატრიოტთა ალიანსი</v>
      </c>
      <c r="B5" s="78"/>
      <c r="C5" s="78"/>
      <c r="D5" s="78"/>
      <c r="E5" s="78"/>
      <c r="F5" s="78"/>
      <c r="G5" s="79"/>
      <c r="H5" s="79"/>
      <c r="I5" s="79"/>
    </row>
    <row r="6" spans="1:10" ht="13.8">
      <c r="A6" s="75"/>
      <c r="B6" s="75"/>
      <c r="C6" s="75"/>
      <c r="D6" s="75"/>
      <c r="E6" s="75"/>
      <c r="F6" s="75"/>
      <c r="G6" s="74"/>
      <c r="H6" s="74"/>
      <c r="I6" s="74"/>
    </row>
    <row r="7" spans="1:10" ht="13.8">
      <c r="A7" s="253"/>
      <c r="B7" s="253"/>
      <c r="C7" s="253"/>
      <c r="D7" s="253"/>
      <c r="E7" s="253"/>
      <c r="F7" s="253"/>
      <c r="G7" s="76"/>
      <c r="H7" s="76"/>
      <c r="I7" s="76"/>
    </row>
    <row r="8" spans="1:10" ht="41.4">
      <c r="A8" s="88" t="s">
        <v>64</v>
      </c>
      <c r="B8" s="88" t="s">
        <v>324</v>
      </c>
      <c r="C8" s="88" t="s">
        <v>325</v>
      </c>
      <c r="D8" s="88" t="s">
        <v>227</v>
      </c>
      <c r="E8" s="88" t="s">
        <v>329</v>
      </c>
      <c r="F8" s="88" t="s">
        <v>333</v>
      </c>
      <c r="G8" s="77" t="s">
        <v>10</v>
      </c>
      <c r="H8" s="77" t="s">
        <v>9</v>
      </c>
      <c r="I8" s="77" t="s">
        <v>374</v>
      </c>
      <c r="J8" s="210" t="s">
        <v>332</v>
      </c>
    </row>
    <row r="9" spans="1:10" ht="13.8">
      <c r="A9" s="96">
        <v>1</v>
      </c>
      <c r="B9" s="419" t="s">
        <v>511</v>
      </c>
      <c r="C9" s="15" t="s">
        <v>512</v>
      </c>
      <c r="D9" s="420" t="s">
        <v>513</v>
      </c>
      <c r="E9" s="421" t="s">
        <v>514</v>
      </c>
      <c r="F9" s="422" t="s">
        <v>332</v>
      </c>
      <c r="G9" s="423">
        <v>100</v>
      </c>
      <c r="H9" s="423">
        <v>100</v>
      </c>
      <c r="I9" s="424">
        <v>19.600000000000001</v>
      </c>
      <c r="J9" s="210" t="s">
        <v>0</v>
      </c>
    </row>
    <row r="10" spans="1:10" ht="13.8">
      <c r="A10" s="96">
        <v>2</v>
      </c>
      <c r="B10" s="425" t="s">
        <v>515</v>
      </c>
      <c r="C10" s="15" t="s">
        <v>516</v>
      </c>
      <c r="D10" s="420" t="s">
        <v>517</v>
      </c>
      <c r="E10" s="421" t="s">
        <v>514</v>
      </c>
      <c r="F10" s="422" t="s">
        <v>332</v>
      </c>
      <c r="G10" s="423">
        <v>200</v>
      </c>
      <c r="H10" s="423">
        <v>200</v>
      </c>
      <c r="I10" s="424">
        <v>39.200000000000003</v>
      </c>
    </row>
    <row r="11" spans="1:10" ht="13.8">
      <c r="A11" s="96">
        <v>3</v>
      </c>
      <c r="B11" s="425" t="s">
        <v>518</v>
      </c>
      <c r="C11" s="15" t="s">
        <v>519</v>
      </c>
      <c r="D11" s="420" t="s">
        <v>520</v>
      </c>
      <c r="E11" s="421" t="s">
        <v>514</v>
      </c>
      <c r="F11" s="422" t="s">
        <v>332</v>
      </c>
      <c r="G11" s="423">
        <v>200</v>
      </c>
      <c r="H11" s="423">
        <v>200</v>
      </c>
      <c r="I11" s="424">
        <v>40</v>
      </c>
    </row>
    <row r="12" spans="1:10" ht="13.8">
      <c r="A12" s="96">
        <v>4</v>
      </c>
      <c r="B12" s="419" t="s">
        <v>521</v>
      </c>
      <c r="C12" s="15" t="s">
        <v>522</v>
      </c>
      <c r="D12" s="420" t="s">
        <v>523</v>
      </c>
      <c r="E12" s="421" t="s">
        <v>514</v>
      </c>
      <c r="F12" s="422" t="s">
        <v>332</v>
      </c>
      <c r="G12" s="423">
        <v>100</v>
      </c>
      <c r="H12" s="423">
        <v>100</v>
      </c>
      <c r="I12" s="424">
        <v>20</v>
      </c>
    </row>
    <row r="13" spans="1:10" ht="13.8">
      <c r="A13" s="96">
        <v>5</v>
      </c>
      <c r="B13" s="419" t="s">
        <v>524</v>
      </c>
      <c r="C13" s="15" t="s">
        <v>525</v>
      </c>
      <c r="D13" s="420" t="s">
        <v>526</v>
      </c>
      <c r="E13" s="421" t="s">
        <v>514</v>
      </c>
      <c r="F13" s="422" t="s">
        <v>332</v>
      </c>
      <c r="G13" s="423">
        <v>100</v>
      </c>
      <c r="H13" s="423">
        <v>100</v>
      </c>
      <c r="I13" s="424">
        <v>20</v>
      </c>
    </row>
    <row r="14" spans="1:10" ht="13.8">
      <c r="A14" s="96">
        <v>6</v>
      </c>
      <c r="B14" s="419" t="s">
        <v>527</v>
      </c>
      <c r="C14" s="15" t="s">
        <v>528</v>
      </c>
      <c r="D14" s="420" t="s">
        <v>529</v>
      </c>
      <c r="E14" s="421" t="s">
        <v>514</v>
      </c>
      <c r="F14" s="422" t="s">
        <v>332</v>
      </c>
      <c r="G14" s="423">
        <v>100</v>
      </c>
      <c r="H14" s="423">
        <v>100</v>
      </c>
      <c r="I14" s="424">
        <v>20</v>
      </c>
    </row>
    <row r="15" spans="1:10" ht="13.8">
      <c r="A15" s="96">
        <v>7</v>
      </c>
      <c r="B15" s="419" t="s">
        <v>530</v>
      </c>
      <c r="C15" s="15" t="s">
        <v>531</v>
      </c>
      <c r="D15" s="420" t="s">
        <v>532</v>
      </c>
      <c r="E15" s="421" t="s">
        <v>514</v>
      </c>
      <c r="F15" s="422" t="s">
        <v>332</v>
      </c>
      <c r="G15" s="423">
        <v>200</v>
      </c>
      <c r="H15" s="423">
        <v>200</v>
      </c>
      <c r="I15" s="424">
        <v>40</v>
      </c>
    </row>
    <row r="16" spans="1:10" ht="13.8">
      <c r="A16" s="96">
        <v>8</v>
      </c>
      <c r="B16" s="419" t="s">
        <v>533</v>
      </c>
      <c r="C16" s="15" t="s">
        <v>534</v>
      </c>
      <c r="D16" s="420" t="s">
        <v>535</v>
      </c>
      <c r="E16" s="421" t="s">
        <v>514</v>
      </c>
      <c r="F16" s="422" t="s">
        <v>332</v>
      </c>
      <c r="G16" s="423">
        <v>200</v>
      </c>
      <c r="H16" s="423">
        <v>200</v>
      </c>
      <c r="I16" s="424">
        <v>40</v>
      </c>
    </row>
    <row r="17" spans="1:9" ht="13.8">
      <c r="A17" s="96">
        <v>9</v>
      </c>
      <c r="B17" s="419" t="s">
        <v>536</v>
      </c>
      <c r="C17" s="15" t="s">
        <v>537</v>
      </c>
      <c r="D17" s="420" t="s">
        <v>538</v>
      </c>
      <c r="E17" s="421" t="s">
        <v>514</v>
      </c>
      <c r="F17" s="422" t="s">
        <v>332</v>
      </c>
      <c r="G17" s="423">
        <v>100</v>
      </c>
      <c r="H17" s="423">
        <v>100</v>
      </c>
      <c r="I17" s="424">
        <v>20</v>
      </c>
    </row>
    <row r="18" spans="1:9" ht="13.8">
      <c r="A18" s="96">
        <v>10</v>
      </c>
      <c r="B18" s="419" t="s">
        <v>539</v>
      </c>
      <c r="C18" s="15" t="s">
        <v>540</v>
      </c>
      <c r="D18" s="420" t="s">
        <v>541</v>
      </c>
      <c r="E18" s="421" t="s">
        <v>514</v>
      </c>
      <c r="F18" s="422" t="s">
        <v>332</v>
      </c>
      <c r="G18" s="423">
        <v>200</v>
      </c>
      <c r="H18" s="423">
        <v>200</v>
      </c>
      <c r="I18" s="424">
        <v>40</v>
      </c>
    </row>
    <row r="19" spans="1:9" ht="13.8">
      <c r="A19" s="96">
        <v>11</v>
      </c>
      <c r="B19" s="419" t="s">
        <v>542</v>
      </c>
      <c r="C19" s="15" t="s">
        <v>543</v>
      </c>
      <c r="D19" s="420" t="s">
        <v>544</v>
      </c>
      <c r="E19" s="421" t="s">
        <v>514</v>
      </c>
      <c r="F19" s="422" t="s">
        <v>332</v>
      </c>
      <c r="G19" s="423">
        <v>100</v>
      </c>
      <c r="H19" s="423">
        <v>100</v>
      </c>
      <c r="I19" s="424">
        <v>19.600000000000001</v>
      </c>
    </row>
    <row r="20" spans="1:9" ht="13.8">
      <c r="A20" s="96">
        <v>12</v>
      </c>
      <c r="B20" s="419" t="s">
        <v>545</v>
      </c>
      <c r="C20" s="15" t="s">
        <v>512</v>
      </c>
      <c r="D20" s="420" t="s">
        <v>546</v>
      </c>
      <c r="E20" s="421" t="s">
        <v>514</v>
      </c>
      <c r="F20" s="422" t="s">
        <v>332</v>
      </c>
      <c r="G20" s="423">
        <v>200</v>
      </c>
      <c r="H20" s="423">
        <v>200</v>
      </c>
      <c r="I20" s="424">
        <v>39.200000000000003</v>
      </c>
    </row>
    <row r="21" spans="1:9" ht="13.8">
      <c r="A21" s="96">
        <v>13</v>
      </c>
      <c r="B21" s="419" t="s">
        <v>547</v>
      </c>
      <c r="C21" s="15" t="s">
        <v>548</v>
      </c>
      <c r="D21" s="420" t="s">
        <v>549</v>
      </c>
      <c r="E21" s="421" t="s">
        <v>514</v>
      </c>
      <c r="F21" s="422" t="s">
        <v>332</v>
      </c>
      <c r="G21" s="423">
        <v>200</v>
      </c>
      <c r="H21" s="423">
        <v>200</v>
      </c>
      <c r="I21" s="424">
        <v>39.200000000000003</v>
      </c>
    </row>
    <row r="22" spans="1:9" ht="13.8">
      <c r="A22" s="96">
        <v>14</v>
      </c>
      <c r="B22" s="419" t="s">
        <v>550</v>
      </c>
      <c r="C22" s="15" t="s">
        <v>551</v>
      </c>
      <c r="D22" s="420" t="s">
        <v>552</v>
      </c>
      <c r="E22" s="421" t="s">
        <v>514</v>
      </c>
      <c r="F22" s="422" t="s">
        <v>332</v>
      </c>
      <c r="G22" s="423">
        <v>200</v>
      </c>
      <c r="H22" s="423">
        <v>200</v>
      </c>
      <c r="I22" s="424">
        <v>39.200000000000003</v>
      </c>
    </row>
    <row r="23" spans="1:9" ht="13.8">
      <c r="A23" s="96">
        <v>15</v>
      </c>
      <c r="B23" s="419" t="s">
        <v>553</v>
      </c>
      <c r="C23" s="15" t="s">
        <v>554</v>
      </c>
      <c r="D23" s="420" t="s">
        <v>555</v>
      </c>
      <c r="E23" s="421" t="s">
        <v>514</v>
      </c>
      <c r="F23" s="422" t="s">
        <v>332</v>
      </c>
      <c r="G23" s="423">
        <v>100</v>
      </c>
      <c r="H23" s="423">
        <v>100</v>
      </c>
      <c r="I23" s="424">
        <v>19.600000000000001</v>
      </c>
    </row>
    <row r="24" spans="1:9" ht="13.8">
      <c r="A24" s="96">
        <v>16</v>
      </c>
      <c r="B24" s="419" t="s">
        <v>556</v>
      </c>
      <c r="C24" s="15" t="s">
        <v>551</v>
      </c>
      <c r="D24" s="420" t="s">
        <v>557</v>
      </c>
      <c r="E24" s="421" t="s">
        <v>514</v>
      </c>
      <c r="F24" s="422" t="s">
        <v>332</v>
      </c>
      <c r="G24" s="423">
        <v>100</v>
      </c>
      <c r="H24" s="423">
        <v>100</v>
      </c>
      <c r="I24" s="424">
        <v>19.600000000000001</v>
      </c>
    </row>
    <row r="25" spans="1:9" ht="13.8">
      <c r="A25" s="96">
        <v>17</v>
      </c>
      <c r="B25" s="419" t="s">
        <v>558</v>
      </c>
      <c r="C25" s="15" t="s">
        <v>559</v>
      </c>
      <c r="D25" s="420" t="s">
        <v>560</v>
      </c>
      <c r="E25" s="421" t="s">
        <v>514</v>
      </c>
      <c r="F25" s="422" t="s">
        <v>332</v>
      </c>
      <c r="G25" s="423">
        <v>100</v>
      </c>
      <c r="H25" s="423">
        <v>100</v>
      </c>
      <c r="I25" s="424">
        <v>19.600000000000001</v>
      </c>
    </row>
    <row r="26" spans="1:9" ht="13.8">
      <c r="A26" s="96">
        <v>18</v>
      </c>
      <c r="B26" s="419" t="s">
        <v>561</v>
      </c>
      <c r="C26" s="15" t="s">
        <v>562</v>
      </c>
      <c r="D26" s="420" t="s">
        <v>563</v>
      </c>
      <c r="E26" s="421" t="s">
        <v>514</v>
      </c>
      <c r="F26" s="422" t="s">
        <v>332</v>
      </c>
      <c r="G26" s="423">
        <v>100</v>
      </c>
      <c r="H26" s="423">
        <v>100</v>
      </c>
      <c r="I26" s="424">
        <v>19.600000000000001</v>
      </c>
    </row>
    <row r="27" spans="1:9" ht="13.8">
      <c r="A27" s="96">
        <v>19</v>
      </c>
      <c r="B27" s="419" t="s">
        <v>564</v>
      </c>
      <c r="C27" s="15" t="s">
        <v>565</v>
      </c>
      <c r="D27" s="420" t="s">
        <v>566</v>
      </c>
      <c r="E27" s="421" t="s">
        <v>514</v>
      </c>
      <c r="F27" s="422" t="s">
        <v>332</v>
      </c>
      <c r="G27" s="423">
        <v>100</v>
      </c>
      <c r="H27" s="423">
        <v>100</v>
      </c>
      <c r="I27" s="424">
        <v>19.600000000000001</v>
      </c>
    </row>
    <row r="28" spans="1:9" ht="13.8">
      <c r="A28" s="96">
        <v>20</v>
      </c>
      <c r="B28" s="419" t="s">
        <v>567</v>
      </c>
      <c r="C28" s="15" t="s">
        <v>568</v>
      </c>
      <c r="D28" s="420" t="s">
        <v>569</v>
      </c>
      <c r="E28" s="421" t="s">
        <v>514</v>
      </c>
      <c r="F28" s="422" t="s">
        <v>332</v>
      </c>
      <c r="G28" s="423">
        <v>100</v>
      </c>
      <c r="H28" s="423">
        <v>100</v>
      </c>
      <c r="I28" s="424">
        <v>19.600000000000001</v>
      </c>
    </row>
    <row r="29" spans="1:9" ht="13.8">
      <c r="A29" s="96">
        <v>21</v>
      </c>
      <c r="B29" s="419" t="s">
        <v>524</v>
      </c>
      <c r="C29" s="15" t="s">
        <v>570</v>
      </c>
      <c r="D29" s="420" t="s">
        <v>571</v>
      </c>
      <c r="E29" s="421" t="s">
        <v>514</v>
      </c>
      <c r="F29" s="422" t="s">
        <v>332</v>
      </c>
      <c r="G29" s="423">
        <v>100</v>
      </c>
      <c r="H29" s="423">
        <v>100</v>
      </c>
      <c r="I29" s="424">
        <v>19.600000000000001</v>
      </c>
    </row>
    <row r="30" spans="1:9" ht="13.8">
      <c r="A30" s="96">
        <v>22</v>
      </c>
      <c r="B30" s="419" t="s">
        <v>572</v>
      </c>
      <c r="C30" s="15" t="s">
        <v>573</v>
      </c>
      <c r="D30" s="420" t="s">
        <v>574</v>
      </c>
      <c r="E30" s="421" t="s">
        <v>514</v>
      </c>
      <c r="F30" s="422" t="s">
        <v>332</v>
      </c>
      <c r="G30" s="423">
        <v>100</v>
      </c>
      <c r="H30" s="423">
        <v>100</v>
      </c>
      <c r="I30" s="424">
        <v>19.600000000000001</v>
      </c>
    </row>
    <row r="31" spans="1:9" ht="13.8">
      <c r="A31" s="96">
        <v>23</v>
      </c>
      <c r="B31" s="419" t="s">
        <v>575</v>
      </c>
      <c r="C31" s="15" t="s">
        <v>540</v>
      </c>
      <c r="D31" s="420" t="s">
        <v>576</v>
      </c>
      <c r="E31" s="421" t="s">
        <v>514</v>
      </c>
      <c r="F31" s="422" t="s">
        <v>332</v>
      </c>
      <c r="G31" s="423">
        <v>100</v>
      </c>
      <c r="H31" s="423">
        <v>100</v>
      </c>
      <c r="I31" s="424">
        <v>19.600000000000001</v>
      </c>
    </row>
    <row r="32" spans="1:9" ht="13.8">
      <c r="A32" s="96">
        <v>24</v>
      </c>
      <c r="B32" s="419" t="s">
        <v>577</v>
      </c>
      <c r="C32" s="15" t="s">
        <v>578</v>
      </c>
      <c r="D32" s="420" t="s">
        <v>579</v>
      </c>
      <c r="E32" s="421" t="s">
        <v>514</v>
      </c>
      <c r="F32" s="422" t="s">
        <v>332</v>
      </c>
      <c r="G32" s="423">
        <v>100</v>
      </c>
      <c r="H32" s="423">
        <v>100</v>
      </c>
      <c r="I32" s="424">
        <v>19.600000000000001</v>
      </c>
    </row>
    <row r="33" spans="1:9" ht="13.8">
      <c r="A33" s="96">
        <v>25</v>
      </c>
      <c r="B33" s="419" t="s">
        <v>580</v>
      </c>
      <c r="C33" s="15" t="s">
        <v>581</v>
      </c>
      <c r="D33" s="420" t="s">
        <v>582</v>
      </c>
      <c r="E33" s="421" t="s">
        <v>514</v>
      </c>
      <c r="F33" s="422" t="s">
        <v>332</v>
      </c>
      <c r="G33" s="423">
        <v>100</v>
      </c>
      <c r="H33" s="423">
        <v>100</v>
      </c>
      <c r="I33" s="424">
        <v>19.600000000000001</v>
      </c>
    </row>
    <row r="34" spans="1:9" ht="13.8">
      <c r="A34" s="96">
        <v>26</v>
      </c>
      <c r="B34" s="419" t="s">
        <v>583</v>
      </c>
      <c r="C34" s="15" t="s">
        <v>584</v>
      </c>
      <c r="D34" s="420" t="s">
        <v>585</v>
      </c>
      <c r="E34" s="421" t="s">
        <v>514</v>
      </c>
      <c r="F34" s="422" t="s">
        <v>332</v>
      </c>
      <c r="G34" s="423">
        <v>100</v>
      </c>
      <c r="H34" s="423">
        <v>100</v>
      </c>
      <c r="I34" s="424">
        <v>19.600000000000001</v>
      </c>
    </row>
    <row r="35" spans="1:9" ht="13.8">
      <c r="A35" s="96">
        <v>27</v>
      </c>
      <c r="B35" s="419" t="s">
        <v>586</v>
      </c>
      <c r="C35" s="15" t="s">
        <v>587</v>
      </c>
      <c r="D35" s="420" t="s">
        <v>588</v>
      </c>
      <c r="E35" s="421" t="s">
        <v>514</v>
      </c>
      <c r="F35" s="422" t="s">
        <v>332</v>
      </c>
      <c r="G35" s="423">
        <v>100</v>
      </c>
      <c r="H35" s="423">
        <v>100</v>
      </c>
      <c r="I35" s="424">
        <v>19.600000000000001</v>
      </c>
    </row>
    <row r="36" spans="1:9" ht="13.8">
      <c r="A36" s="96">
        <v>28</v>
      </c>
      <c r="B36" s="419" t="s">
        <v>589</v>
      </c>
      <c r="C36" s="15" t="s">
        <v>590</v>
      </c>
      <c r="D36" s="420" t="s">
        <v>591</v>
      </c>
      <c r="E36" s="421" t="s">
        <v>514</v>
      </c>
      <c r="F36" s="422" t="s">
        <v>332</v>
      </c>
      <c r="G36" s="423">
        <v>100</v>
      </c>
      <c r="H36" s="423">
        <v>100</v>
      </c>
      <c r="I36" s="424">
        <v>19.600000000000001</v>
      </c>
    </row>
    <row r="37" spans="1:9" ht="13.8">
      <c r="A37" s="96">
        <v>29</v>
      </c>
      <c r="B37" s="419" t="s">
        <v>592</v>
      </c>
      <c r="C37" s="15" t="s">
        <v>593</v>
      </c>
      <c r="D37" s="420" t="s">
        <v>594</v>
      </c>
      <c r="E37" s="421" t="s">
        <v>514</v>
      </c>
      <c r="F37" s="422" t="s">
        <v>332</v>
      </c>
      <c r="G37" s="423">
        <v>100</v>
      </c>
      <c r="H37" s="423">
        <v>100</v>
      </c>
      <c r="I37" s="424">
        <v>19.600000000000001</v>
      </c>
    </row>
    <row r="38" spans="1:9" ht="13.8">
      <c r="A38" s="96">
        <v>30</v>
      </c>
      <c r="B38" s="419" t="s">
        <v>595</v>
      </c>
      <c r="C38" s="15" t="s">
        <v>596</v>
      </c>
      <c r="D38" s="420" t="s">
        <v>597</v>
      </c>
      <c r="E38" s="421" t="s">
        <v>514</v>
      </c>
      <c r="F38" s="422" t="s">
        <v>332</v>
      </c>
      <c r="G38" s="423">
        <v>100</v>
      </c>
      <c r="H38" s="423">
        <v>100</v>
      </c>
      <c r="I38" s="424">
        <v>19.600000000000001</v>
      </c>
    </row>
    <row r="39" spans="1:9" ht="13.8">
      <c r="A39" s="96">
        <v>31</v>
      </c>
      <c r="B39" s="419" t="s">
        <v>598</v>
      </c>
      <c r="C39" s="15" t="s">
        <v>599</v>
      </c>
      <c r="D39" s="420" t="s">
        <v>600</v>
      </c>
      <c r="E39" s="421" t="s">
        <v>514</v>
      </c>
      <c r="F39" s="422" t="s">
        <v>332</v>
      </c>
      <c r="G39" s="423">
        <v>200</v>
      </c>
      <c r="H39" s="423">
        <v>200</v>
      </c>
      <c r="I39" s="424">
        <v>39.200000000000003</v>
      </c>
    </row>
    <row r="40" spans="1:9" ht="13.8">
      <c r="A40" s="96">
        <v>32</v>
      </c>
      <c r="B40" s="419" t="s">
        <v>601</v>
      </c>
      <c r="C40" s="15" t="s">
        <v>602</v>
      </c>
      <c r="D40" s="420" t="s">
        <v>603</v>
      </c>
      <c r="E40" s="421" t="s">
        <v>514</v>
      </c>
      <c r="F40" s="422" t="s">
        <v>332</v>
      </c>
      <c r="G40" s="423">
        <v>100</v>
      </c>
      <c r="H40" s="423">
        <v>100</v>
      </c>
      <c r="I40" s="424">
        <v>19.600000000000001</v>
      </c>
    </row>
    <row r="41" spans="1:9" ht="13.8">
      <c r="A41" s="96">
        <v>33</v>
      </c>
      <c r="B41" s="419" t="s">
        <v>604</v>
      </c>
      <c r="C41" s="15" t="s">
        <v>605</v>
      </c>
      <c r="D41" s="420" t="s">
        <v>606</v>
      </c>
      <c r="E41" s="421" t="s">
        <v>514</v>
      </c>
      <c r="F41" s="422" t="s">
        <v>332</v>
      </c>
      <c r="G41" s="423">
        <v>100</v>
      </c>
      <c r="H41" s="423">
        <v>100</v>
      </c>
      <c r="I41" s="424">
        <v>19.600000000000001</v>
      </c>
    </row>
    <row r="42" spans="1:9" ht="13.8">
      <c r="A42" s="96">
        <v>34</v>
      </c>
      <c r="B42" s="419" t="s">
        <v>607</v>
      </c>
      <c r="C42" s="15" t="s">
        <v>608</v>
      </c>
      <c r="D42" s="420" t="s">
        <v>609</v>
      </c>
      <c r="E42" s="421" t="s">
        <v>514</v>
      </c>
      <c r="F42" s="422" t="s">
        <v>332</v>
      </c>
      <c r="G42" s="423">
        <v>100</v>
      </c>
      <c r="H42" s="423">
        <v>100</v>
      </c>
      <c r="I42" s="424">
        <v>19.600000000000001</v>
      </c>
    </row>
    <row r="43" spans="1:9" ht="13.8">
      <c r="A43" s="96">
        <v>35</v>
      </c>
      <c r="B43" s="419" t="s">
        <v>610</v>
      </c>
      <c r="C43" s="15" t="s">
        <v>611</v>
      </c>
      <c r="D43" s="420" t="s">
        <v>612</v>
      </c>
      <c r="E43" s="421" t="s">
        <v>514</v>
      </c>
      <c r="F43" s="422" t="s">
        <v>332</v>
      </c>
      <c r="G43" s="423">
        <v>200</v>
      </c>
      <c r="H43" s="423">
        <v>200</v>
      </c>
      <c r="I43" s="424">
        <v>39.200000000000003</v>
      </c>
    </row>
    <row r="44" spans="1:9" ht="13.8">
      <c r="A44" s="96">
        <v>36</v>
      </c>
      <c r="B44" s="419" t="s">
        <v>595</v>
      </c>
      <c r="C44" s="15" t="s">
        <v>525</v>
      </c>
      <c r="D44" s="420" t="s">
        <v>613</v>
      </c>
      <c r="E44" s="421" t="s">
        <v>514</v>
      </c>
      <c r="F44" s="422" t="s">
        <v>332</v>
      </c>
      <c r="G44" s="423">
        <v>100</v>
      </c>
      <c r="H44" s="423">
        <v>100</v>
      </c>
      <c r="I44" s="424">
        <v>19.600000000000001</v>
      </c>
    </row>
    <row r="45" spans="1:9" ht="13.8">
      <c r="A45" s="96">
        <v>37</v>
      </c>
      <c r="B45" s="419" t="s">
        <v>614</v>
      </c>
      <c r="C45" s="15" t="s">
        <v>615</v>
      </c>
      <c r="D45" s="420" t="s">
        <v>616</v>
      </c>
      <c r="E45" s="421" t="s">
        <v>514</v>
      </c>
      <c r="F45" s="422" t="s">
        <v>332</v>
      </c>
      <c r="G45" s="423">
        <v>100</v>
      </c>
      <c r="H45" s="423">
        <v>100</v>
      </c>
      <c r="I45" s="424">
        <v>19.600000000000001</v>
      </c>
    </row>
    <row r="46" spans="1:9" ht="13.8">
      <c r="A46" s="96">
        <v>38</v>
      </c>
      <c r="B46" s="419" t="s">
        <v>617</v>
      </c>
      <c r="C46" s="15" t="s">
        <v>618</v>
      </c>
      <c r="D46" s="420" t="s">
        <v>619</v>
      </c>
      <c r="E46" s="421" t="s">
        <v>514</v>
      </c>
      <c r="F46" s="422" t="s">
        <v>332</v>
      </c>
      <c r="G46" s="423">
        <v>200</v>
      </c>
      <c r="H46" s="423">
        <v>200</v>
      </c>
      <c r="I46" s="424">
        <v>39.200000000000003</v>
      </c>
    </row>
    <row r="47" spans="1:9" ht="13.8">
      <c r="A47" s="96">
        <v>39</v>
      </c>
      <c r="B47" s="419" t="s">
        <v>620</v>
      </c>
      <c r="C47" s="15" t="s">
        <v>621</v>
      </c>
      <c r="D47" s="420" t="s">
        <v>622</v>
      </c>
      <c r="E47" s="421" t="s">
        <v>514</v>
      </c>
      <c r="F47" s="422" t="s">
        <v>332</v>
      </c>
      <c r="G47" s="423">
        <v>200</v>
      </c>
      <c r="H47" s="423">
        <v>200</v>
      </c>
      <c r="I47" s="424">
        <v>39.200000000000003</v>
      </c>
    </row>
    <row r="48" spans="1:9" ht="13.8">
      <c r="A48" s="96">
        <v>40</v>
      </c>
      <c r="B48" s="419" t="s">
        <v>623</v>
      </c>
      <c r="C48" s="15" t="s">
        <v>624</v>
      </c>
      <c r="D48" s="420" t="s">
        <v>625</v>
      </c>
      <c r="E48" s="421" t="s">
        <v>514</v>
      </c>
      <c r="F48" s="422" t="s">
        <v>332</v>
      </c>
      <c r="G48" s="423">
        <v>200</v>
      </c>
      <c r="H48" s="423">
        <v>200</v>
      </c>
      <c r="I48" s="424">
        <v>39.200000000000003</v>
      </c>
    </row>
    <row r="49" spans="1:9" ht="13.8">
      <c r="A49" s="96">
        <v>41</v>
      </c>
      <c r="B49" s="419" t="s">
        <v>626</v>
      </c>
      <c r="C49" s="15" t="s">
        <v>627</v>
      </c>
      <c r="D49" s="420" t="s">
        <v>628</v>
      </c>
      <c r="E49" s="421" t="s">
        <v>514</v>
      </c>
      <c r="F49" s="422" t="s">
        <v>332</v>
      </c>
      <c r="G49" s="423">
        <v>100</v>
      </c>
      <c r="H49" s="423">
        <v>100</v>
      </c>
      <c r="I49" s="424">
        <v>19.600000000000001</v>
      </c>
    </row>
    <row r="50" spans="1:9" ht="13.8">
      <c r="A50" s="96">
        <v>42</v>
      </c>
      <c r="B50" s="419" t="s">
        <v>629</v>
      </c>
      <c r="C50" s="15" t="s">
        <v>540</v>
      </c>
      <c r="D50" s="420" t="s">
        <v>630</v>
      </c>
      <c r="E50" s="421" t="s">
        <v>514</v>
      </c>
      <c r="F50" s="422" t="s">
        <v>332</v>
      </c>
      <c r="G50" s="423">
        <v>100</v>
      </c>
      <c r="H50" s="423">
        <v>100</v>
      </c>
      <c r="I50" s="424">
        <v>19.600000000000001</v>
      </c>
    </row>
    <row r="51" spans="1:9" ht="13.8">
      <c r="A51" s="96">
        <v>43</v>
      </c>
      <c r="B51" s="419" t="s">
        <v>631</v>
      </c>
      <c r="C51" s="15" t="s">
        <v>608</v>
      </c>
      <c r="D51" s="420" t="s">
        <v>632</v>
      </c>
      <c r="E51" s="421" t="s">
        <v>514</v>
      </c>
      <c r="F51" s="422" t="s">
        <v>332</v>
      </c>
      <c r="G51" s="423">
        <v>200</v>
      </c>
      <c r="H51" s="423">
        <v>200</v>
      </c>
      <c r="I51" s="424">
        <v>39.200000000000003</v>
      </c>
    </row>
    <row r="52" spans="1:9" ht="13.8">
      <c r="A52" s="96">
        <v>44</v>
      </c>
      <c r="B52" s="419" t="s">
        <v>633</v>
      </c>
      <c r="C52" s="15" t="s">
        <v>634</v>
      </c>
      <c r="D52" s="420" t="s">
        <v>635</v>
      </c>
      <c r="E52" s="421" t="s">
        <v>514</v>
      </c>
      <c r="F52" s="422" t="s">
        <v>332</v>
      </c>
      <c r="G52" s="423">
        <v>100</v>
      </c>
      <c r="H52" s="423">
        <v>100</v>
      </c>
      <c r="I52" s="424">
        <v>19.600000000000001</v>
      </c>
    </row>
    <row r="53" spans="1:9" ht="13.8">
      <c r="A53" s="96">
        <v>45</v>
      </c>
      <c r="B53" s="419" t="s">
        <v>636</v>
      </c>
      <c r="C53" s="15" t="s">
        <v>637</v>
      </c>
      <c r="D53" s="420" t="s">
        <v>638</v>
      </c>
      <c r="E53" s="421" t="s">
        <v>514</v>
      </c>
      <c r="F53" s="422" t="s">
        <v>332</v>
      </c>
      <c r="G53" s="423">
        <v>200</v>
      </c>
      <c r="H53" s="423">
        <v>200</v>
      </c>
      <c r="I53" s="424">
        <v>39.200000000000003</v>
      </c>
    </row>
    <row r="54" spans="1:9" ht="13.8">
      <c r="A54" s="96">
        <v>46</v>
      </c>
      <c r="B54" s="419" t="s">
        <v>639</v>
      </c>
      <c r="C54" s="15" t="s">
        <v>540</v>
      </c>
      <c r="D54" s="420" t="s">
        <v>640</v>
      </c>
      <c r="E54" s="421" t="s">
        <v>514</v>
      </c>
      <c r="F54" s="422" t="s">
        <v>332</v>
      </c>
      <c r="G54" s="423">
        <v>100</v>
      </c>
      <c r="H54" s="423">
        <v>100</v>
      </c>
      <c r="I54" s="424">
        <v>19.600000000000001</v>
      </c>
    </row>
    <row r="55" spans="1:9" ht="13.8">
      <c r="A55" s="96">
        <v>47</v>
      </c>
      <c r="B55" s="419" t="s">
        <v>641</v>
      </c>
      <c r="C55" s="15" t="s">
        <v>531</v>
      </c>
      <c r="D55" s="420" t="s">
        <v>642</v>
      </c>
      <c r="E55" s="421" t="s">
        <v>514</v>
      </c>
      <c r="F55" s="422" t="s">
        <v>332</v>
      </c>
      <c r="G55" s="423">
        <v>200</v>
      </c>
      <c r="H55" s="423">
        <v>200</v>
      </c>
      <c r="I55" s="424">
        <v>39.200000000000003</v>
      </c>
    </row>
    <row r="56" spans="1:9" ht="13.8">
      <c r="A56" s="96">
        <v>48</v>
      </c>
      <c r="B56" s="419" t="s">
        <v>643</v>
      </c>
      <c r="C56" s="15" t="s">
        <v>531</v>
      </c>
      <c r="D56" s="420" t="s">
        <v>644</v>
      </c>
      <c r="E56" s="421" t="s">
        <v>514</v>
      </c>
      <c r="F56" s="422" t="s">
        <v>332</v>
      </c>
      <c r="G56" s="423">
        <v>200</v>
      </c>
      <c r="H56" s="423">
        <v>200</v>
      </c>
      <c r="I56" s="424">
        <v>39.200000000000003</v>
      </c>
    </row>
    <row r="57" spans="1:9" ht="13.8">
      <c r="A57" s="96">
        <v>49</v>
      </c>
      <c r="B57" s="419" t="s">
        <v>592</v>
      </c>
      <c r="C57" s="15" t="s">
        <v>645</v>
      </c>
      <c r="D57" s="420" t="s">
        <v>646</v>
      </c>
      <c r="E57" s="421" t="s">
        <v>514</v>
      </c>
      <c r="F57" s="422" t="s">
        <v>332</v>
      </c>
      <c r="G57" s="423">
        <v>100</v>
      </c>
      <c r="H57" s="423">
        <v>100</v>
      </c>
      <c r="I57" s="424">
        <v>19.600000000000001</v>
      </c>
    </row>
    <row r="58" spans="1:9" ht="13.8">
      <c r="A58" s="96">
        <v>50</v>
      </c>
      <c r="B58" s="419" t="s">
        <v>647</v>
      </c>
      <c r="C58" s="15" t="s">
        <v>578</v>
      </c>
      <c r="D58" s="420" t="s">
        <v>648</v>
      </c>
      <c r="E58" s="421" t="s">
        <v>514</v>
      </c>
      <c r="F58" s="422" t="s">
        <v>332</v>
      </c>
      <c r="G58" s="423">
        <v>200</v>
      </c>
      <c r="H58" s="423">
        <v>200</v>
      </c>
      <c r="I58" s="424">
        <v>39.200000000000003</v>
      </c>
    </row>
    <row r="59" spans="1:9" ht="13.8">
      <c r="A59" s="96">
        <v>51</v>
      </c>
      <c r="B59" s="419" t="s">
        <v>649</v>
      </c>
      <c r="C59" s="15" t="s">
        <v>650</v>
      </c>
      <c r="D59" s="420" t="s">
        <v>651</v>
      </c>
      <c r="E59" s="421" t="s">
        <v>514</v>
      </c>
      <c r="F59" s="422" t="s">
        <v>332</v>
      </c>
      <c r="G59" s="423">
        <v>100</v>
      </c>
      <c r="H59" s="423">
        <v>100</v>
      </c>
      <c r="I59" s="424">
        <v>19.600000000000001</v>
      </c>
    </row>
    <row r="60" spans="1:9" ht="13.8">
      <c r="A60" s="96">
        <v>52</v>
      </c>
      <c r="B60" s="419" t="s">
        <v>652</v>
      </c>
      <c r="C60" s="15" t="s">
        <v>653</v>
      </c>
      <c r="D60" s="420" t="s">
        <v>654</v>
      </c>
      <c r="E60" s="421" t="s">
        <v>514</v>
      </c>
      <c r="F60" s="422" t="s">
        <v>332</v>
      </c>
      <c r="G60" s="423">
        <v>100</v>
      </c>
      <c r="H60" s="423">
        <v>100</v>
      </c>
      <c r="I60" s="424">
        <v>20</v>
      </c>
    </row>
    <row r="61" spans="1:9" ht="13.8">
      <c r="A61" s="96">
        <v>53</v>
      </c>
      <c r="B61" s="419" t="s">
        <v>655</v>
      </c>
      <c r="C61" s="15" t="s">
        <v>656</v>
      </c>
      <c r="D61" s="420" t="s">
        <v>657</v>
      </c>
      <c r="E61" s="421" t="s">
        <v>514</v>
      </c>
      <c r="F61" s="422" t="s">
        <v>332</v>
      </c>
      <c r="G61" s="423">
        <v>100</v>
      </c>
      <c r="H61" s="423">
        <v>100</v>
      </c>
      <c r="I61" s="424">
        <v>20</v>
      </c>
    </row>
    <row r="62" spans="1:9" ht="13.8">
      <c r="A62" s="96">
        <v>54</v>
      </c>
      <c r="B62" s="419" t="s">
        <v>658</v>
      </c>
      <c r="C62" s="15" t="s">
        <v>659</v>
      </c>
      <c r="D62" s="420" t="s">
        <v>660</v>
      </c>
      <c r="E62" s="421" t="s">
        <v>514</v>
      </c>
      <c r="F62" s="422" t="s">
        <v>332</v>
      </c>
      <c r="G62" s="423">
        <v>100</v>
      </c>
      <c r="H62" s="423">
        <v>100</v>
      </c>
      <c r="I62" s="424">
        <v>20</v>
      </c>
    </row>
    <row r="63" spans="1:9" ht="13.8">
      <c r="A63" s="96">
        <v>55</v>
      </c>
      <c r="B63" s="419" t="s">
        <v>661</v>
      </c>
      <c r="C63" s="15" t="s">
        <v>662</v>
      </c>
      <c r="D63" s="420" t="s">
        <v>663</v>
      </c>
      <c r="E63" s="421" t="s">
        <v>514</v>
      </c>
      <c r="F63" s="422" t="s">
        <v>332</v>
      </c>
      <c r="G63" s="423">
        <v>100</v>
      </c>
      <c r="H63" s="423">
        <v>100</v>
      </c>
      <c r="I63" s="424">
        <v>20</v>
      </c>
    </row>
    <row r="64" spans="1:9" ht="13.8">
      <c r="A64" s="96">
        <v>56</v>
      </c>
      <c r="B64" s="419" t="s">
        <v>664</v>
      </c>
      <c r="C64" s="15" t="s">
        <v>656</v>
      </c>
      <c r="D64" s="420" t="s">
        <v>665</v>
      </c>
      <c r="E64" s="421" t="s">
        <v>514</v>
      </c>
      <c r="F64" s="422" t="s">
        <v>332</v>
      </c>
      <c r="G64" s="423">
        <v>100</v>
      </c>
      <c r="H64" s="423">
        <v>100</v>
      </c>
      <c r="I64" s="424">
        <v>20</v>
      </c>
    </row>
    <row r="65" spans="1:9" ht="13.8">
      <c r="A65" s="96">
        <v>57</v>
      </c>
      <c r="B65" s="419" t="s">
        <v>666</v>
      </c>
      <c r="C65" s="15" t="s">
        <v>667</v>
      </c>
      <c r="D65" s="420" t="s">
        <v>668</v>
      </c>
      <c r="E65" s="421" t="s">
        <v>514</v>
      </c>
      <c r="F65" s="422" t="s">
        <v>332</v>
      </c>
      <c r="G65" s="423">
        <v>100</v>
      </c>
      <c r="H65" s="423">
        <v>100</v>
      </c>
      <c r="I65" s="424">
        <v>20</v>
      </c>
    </row>
    <row r="66" spans="1:9" ht="13.8">
      <c r="A66" s="96">
        <v>58</v>
      </c>
      <c r="B66" s="419" t="s">
        <v>669</v>
      </c>
      <c r="C66" s="15" t="s">
        <v>670</v>
      </c>
      <c r="D66" s="420" t="s">
        <v>671</v>
      </c>
      <c r="E66" s="421" t="s">
        <v>514</v>
      </c>
      <c r="F66" s="422" t="s">
        <v>332</v>
      </c>
      <c r="G66" s="423">
        <v>100</v>
      </c>
      <c r="H66" s="423">
        <v>100</v>
      </c>
      <c r="I66" s="424">
        <v>19.600000000000001</v>
      </c>
    </row>
    <row r="67" spans="1:9" ht="13.8">
      <c r="A67" s="96">
        <v>59</v>
      </c>
      <c r="B67" s="419" t="s">
        <v>580</v>
      </c>
      <c r="C67" s="15" t="s">
        <v>672</v>
      </c>
      <c r="D67" s="420" t="s">
        <v>673</v>
      </c>
      <c r="E67" s="421" t="s">
        <v>514</v>
      </c>
      <c r="F67" s="422" t="s">
        <v>332</v>
      </c>
      <c r="G67" s="423">
        <v>100</v>
      </c>
      <c r="H67" s="423">
        <v>100</v>
      </c>
      <c r="I67" s="424">
        <v>19.600000000000001</v>
      </c>
    </row>
    <row r="68" spans="1:9" ht="13.8">
      <c r="A68" s="96">
        <v>60</v>
      </c>
      <c r="B68" s="419" t="s">
        <v>575</v>
      </c>
      <c r="C68" s="15" t="s">
        <v>674</v>
      </c>
      <c r="D68" s="420" t="s">
        <v>675</v>
      </c>
      <c r="E68" s="421" t="s">
        <v>514</v>
      </c>
      <c r="F68" s="422" t="s">
        <v>332</v>
      </c>
      <c r="G68" s="423">
        <v>100</v>
      </c>
      <c r="H68" s="423">
        <v>100</v>
      </c>
      <c r="I68" s="424">
        <v>19.600000000000001</v>
      </c>
    </row>
    <row r="69" spans="1:9" ht="13.8">
      <c r="A69" s="96">
        <v>61</v>
      </c>
      <c r="B69" s="419" t="s">
        <v>676</v>
      </c>
      <c r="C69" s="15" t="s">
        <v>677</v>
      </c>
      <c r="D69" s="420" t="s">
        <v>678</v>
      </c>
      <c r="E69" s="421" t="s">
        <v>514</v>
      </c>
      <c r="F69" s="422" t="s">
        <v>332</v>
      </c>
      <c r="G69" s="423">
        <v>100</v>
      </c>
      <c r="H69" s="423">
        <v>100</v>
      </c>
      <c r="I69" s="424">
        <v>19.600000000000001</v>
      </c>
    </row>
    <row r="70" spans="1:9" ht="13.8">
      <c r="A70" s="96">
        <v>62</v>
      </c>
      <c r="B70" s="419" t="s">
        <v>679</v>
      </c>
      <c r="C70" s="15" t="s">
        <v>680</v>
      </c>
      <c r="D70" s="420" t="s">
        <v>681</v>
      </c>
      <c r="E70" s="421" t="s">
        <v>514</v>
      </c>
      <c r="F70" s="422" t="s">
        <v>332</v>
      </c>
      <c r="G70" s="423">
        <v>100</v>
      </c>
      <c r="H70" s="423">
        <v>100</v>
      </c>
      <c r="I70" s="424">
        <v>19.600000000000001</v>
      </c>
    </row>
    <row r="71" spans="1:9" ht="13.8">
      <c r="A71" s="96">
        <v>63</v>
      </c>
      <c r="B71" s="419" t="s">
        <v>682</v>
      </c>
      <c r="C71" s="15" t="s">
        <v>683</v>
      </c>
      <c r="D71" s="420" t="s">
        <v>684</v>
      </c>
      <c r="E71" s="421" t="s">
        <v>514</v>
      </c>
      <c r="F71" s="422" t="s">
        <v>332</v>
      </c>
      <c r="G71" s="423">
        <v>100</v>
      </c>
      <c r="H71" s="423">
        <v>100</v>
      </c>
      <c r="I71" s="424">
        <v>19.600000000000001</v>
      </c>
    </row>
    <row r="72" spans="1:9" ht="13.8">
      <c r="A72" s="96">
        <v>64</v>
      </c>
      <c r="B72" s="419" t="s">
        <v>685</v>
      </c>
      <c r="C72" s="15" t="s">
        <v>686</v>
      </c>
      <c r="D72" s="420" t="s">
        <v>687</v>
      </c>
      <c r="E72" s="421" t="s">
        <v>514</v>
      </c>
      <c r="F72" s="422" t="s">
        <v>332</v>
      </c>
      <c r="G72" s="423">
        <v>100</v>
      </c>
      <c r="H72" s="423">
        <v>100</v>
      </c>
      <c r="I72" s="424">
        <v>19.600000000000001</v>
      </c>
    </row>
    <row r="73" spans="1:9" ht="13.8">
      <c r="A73" s="96">
        <v>65</v>
      </c>
      <c r="B73" s="419" t="s">
        <v>688</v>
      </c>
      <c r="C73" s="15" t="s">
        <v>689</v>
      </c>
      <c r="D73" s="420" t="s">
        <v>690</v>
      </c>
      <c r="E73" s="421" t="s">
        <v>514</v>
      </c>
      <c r="F73" s="422" t="s">
        <v>332</v>
      </c>
      <c r="G73" s="423">
        <v>100</v>
      </c>
      <c r="H73" s="423">
        <v>100</v>
      </c>
      <c r="I73" s="424">
        <v>19.600000000000001</v>
      </c>
    </row>
    <row r="74" spans="1:9" ht="13.8">
      <c r="A74" s="96">
        <v>66</v>
      </c>
      <c r="B74" s="419" t="s">
        <v>691</v>
      </c>
      <c r="C74" s="15" t="s">
        <v>692</v>
      </c>
      <c r="D74" s="420" t="s">
        <v>693</v>
      </c>
      <c r="E74" s="421" t="s">
        <v>514</v>
      </c>
      <c r="F74" s="422" t="s">
        <v>332</v>
      </c>
      <c r="G74" s="423">
        <v>100</v>
      </c>
      <c r="H74" s="423">
        <v>100</v>
      </c>
      <c r="I74" s="424">
        <v>19.600000000000001</v>
      </c>
    </row>
    <row r="75" spans="1:9" ht="13.8">
      <c r="A75" s="96">
        <v>67</v>
      </c>
      <c r="B75" s="419" t="s">
        <v>545</v>
      </c>
      <c r="C75" s="15" t="s">
        <v>694</v>
      </c>
      <c r="D75" s="420" t="s">
        <v>695</v>
      </c>
      <c r="E75" s="421" t="s">
        <v>514</v>
      </c>
      <c r="F75" s="422" t="s">
        <v>332</v>
      </c>
      <c r="G75" s="423">
        <v>100</v>
      </c>
      <c r="H75" s="423">
        <v>100</v>
      </c>
      <c r="I75" s="424">
        <v>19.600000000000001</v>
      </c>
    </row>
    <row r="76" spans="1:9" ht="13.8">
      <c r="A76" s="96">
        <v>68</v>
      </c>
      <c r="B76" s="419" t="s">
        <v>575</v>
      </c>
      <c r="C76" s="15" t="s">
        <v>696</v>
      </c>
      <c r="D76" s="420" t="s">
        <v>697</v>
      </c>
      <c r="E76" s="421" t="s">
        <v>514</v>
      </c>
      <c r="F76" s="422" t="s">
        <v>332</v>
      </c>
      <c r="G76" s="423">
        <v>100</v>
      </c>
      <c r="H76" s="423">
        <v>100</v>
      </c>
      <c r="I76" s="424">
        <v>19.600000000000001</v>
      </c>
    </row>
    <row r="77" spans="1:9" ht="13.8">
      <c r="A77" s="96">
        <v>69</v>
      </c>
      <c r="B77" s="419" t="s">
        <v>664</v>
      </c>
      <c r="C77" s="15" t="s">
        <v>698</v>
      </c>
      <c r="D77" s="420" t="s">
        <v>699</v>
      </c>
      <c r="E77" s="421" t="s">
        <v>514</v>
      </c>
      <c r="F77" s="422" t="s">
        <v>332</v>
      </c>
      <c r="G77" s="423">
        <v>100</v>
      </c>
      <c r="H77" s="423">
        <v>100</v>
      </c>
      <c r="I77" s="424">
        <v>19.600000000000001</v>
      </c>
    </row>
    <row r="78" spans="1:9" ht="13.8">
      <c r="A78" s="96">
        <v>70</v>
      </c>
      <c r="B78" s="419" t="s">
        <v>577</v>
      </c>
      <c r="C78" s="15" t="s">
        <v>700</v>
      </c>
      <c r="D78" s="420" t="s">
        <v>701</v>
      </c>
      <c r="E78" s="421" t="s">
        <v>514</v>
      </c>
      <c r="F78" s="422" t="s">
        <v>332</v>
      </c>
      <c r="G78" s="423">
        <v>100</v>
      </c>
      <c r="H78" s="423">
        <v>100</v>
      </c>
      <c r="I78" s="424">
        <v>19.600000000000001</v>
      </c>
    </row>
    <row r="79" spans="1:9" ht="13.8">
      <c r="A79" s="96">
        <v>71</v>
      </c>
      <c r="B79" s="419" t="s">
        <v>702</v>
      </c>
      <c r="C79" s="15" t="s">
        <v>703</v>
      </c>
      <c r="D79" s="420" t="s">
        <v>704</v>
      </c>
      <c r="E79" s="421" t="s">
        <v>514</v>
      </c>
      <c r="F79" s="422" t="s">
        <v>332</v>
      </c>
      <c r="G79" s="423">
        <v>100</v>
      </c>
      <c r="H79" s="423">
        <v>100</v>
      </c>
      <c r="I79" s="424">
        <v>19.600000000000001</v>
      </c>
    </row>
    <row r="80" spans="1:9" ht="13.8">
      <c r="A80" s="96">
        <v>72</v>
      </c>
      <c r="B80" s="419" t="s">
        <v>634</v>
      </c>
      <c r="C80" s="15" t="s">
        <v>683</v>
      </c>
      <c r="D80" s="420" t="s">
        <v>705</v>
      </c>
      <c r="E80" s="421" t="s">
        <v>514</v>
      </c>
      <c r="F80" s="422" t="s">
        <v>332</v>
      </c>
      <c r="G80" s="423">
        <v>100</v>
      </c>
      <c r="H80" s="423">
        <v>100</v>
      </c>
      <c r="I80" s="424">
        <v>19.600000000000001</v>
      </c>
    </row>
    <row r="81" spans="1:9" ht="13.8">
      <c r="A81" s="96">
        <v>73</v>
      </c>
      <c r="B81" s="419" t="s">
        <v>583</v>
      </c>
      <c r="C81" s="15" t="s">
        <v>706</v>
      </c>
      <c r="D81" s="420" t="s">
        <v>707</v>
      </c>
      <c r="E81" s="421" t="s">
        <v>514</v>
      </c>
      <c r="F81" s="422" t="s">
        <v>332</v>
      </c>
      <c r="G81" s="423">
        <v>100</v>
      </c>
      <c r="H81" s="423">
        <v>100</v>
      </c>
      <c r="I81" s="424">
        <v>19.600000000000001</v>
      </c>
    </row>
    <row r="82" spans="1:9" ht="13.8">
      <c r="A82" s="96">
        <v>74</v>
      </c>
      <c r="B82" s="419" t="s">
        <v>572</v>
      </c>
      <c r="C82" s="15" t="s">
        <v>708</v>
      </c>
      <c r="D82" s="420" t="s">
        <v>709</v>
      </c>
      <c r="E82" s="421" t="s">
        <v>514</v>
      </c>
      <c r="F82" s="422" t="s">
        <v>332</v>
      </c>
      <c r="G82" s="423">
        <v>100</v>
      </c>
      <c r="H82" s="423">
        <v>100</v>
      </c>
      <c r="I82" s="424">
        <v>19.600000000000001</v>
      </c>
    </row>
    <row r="83" spans="1:9" ht="13.8">
      <c r="A83" s="96">
        <v>75</v>
      </c>
      <c r="B83" s="419" t="s">
        <v>577</v>
      </c>
      <c r="C83" s="15" t="s">
        <v>710</v>
      </c>
      <c r="D83" s="420" t="s">
        <v>711</v>
      </c>
      <c r="E83" s="421" t="s">
        <v>514</v>
      </c>
      <c r="F83" s="422" t="s">
        <v>332</v>
      </c>
      <c r="G83" s="423">
        <v>100</v>
      </c>
      <c r="H83" s="423">
        <v>100</v>
      </c>
      <c r="I83" s="424">
        <v>19.600000000000001</v>
      </c>
    </row>
    <row r="84" spans="1:9" ht="13.8">
      <c r="A84" s="96">
        <v>76</v>
      </c>
      <c r="B84" s="419" t="s">
        <v>712</v>
      </c>
      <c r="C84" s="15" t="s">
        <v>713</v>
      </c>
      <c r="D84" s="420" t="s">
        <v>714</v>
      </c>
      <c r="E84" s="421" t="s">
        <v>514</v>
      </c>
      <c r="F84" s="422" t="s">
        <v>332</v>
      </c>
      <c r="G84" s="423">
        <v>100</v>
      </c>
      <c r="H84" s="423">
        <v>100</v>
      </c>
      <c r="I84" s="424">
        <v>19.600000000000001</v>
      </c>
    </row>
    <row r="85" spans="1:9" ht="13.8">
      <c r="A85" s="96">
        <v>77</v>
      </c>
      <c r="B85" s="419" t="s">
        <v>715</v>
      </c>
      <c r="C85" s="15" t="s">
        <v>716</v>
      </c>
      <c r="D85" s="420" t="s">
        <v>717</v>
      </c>
      <c r="E85" s="421" t="s">
        <v>514</v>
      </c>
      <c r="F85" s="422" t="s">
        <v>332</v>
      </c>
      <c r="G85" s="423">
        <v>100</v>
      </c>
      <c r="H85" s="423">
        <v>100</v>
      </c>
      <c r="I85" s="424">
        <v>19.600000000000001</v>
      </c>
    </row>
    <row r="86" spans="1:9" ht="13.8">
      <c r="A86" s="96">
        <v>78</v>
      </c>
      <c r="B86" s="419" t="s">
        <v>639</v>
      </c>
      <c r="C86" s="15" t="s">
        <v>718</v>
      </c>
      <c r="D86" s="420" t="s">
        <v>719</v>
      </c>
      <c r="E86" s="421" t="s">
        <v>514</v>
      </c>
      <c r="F86" s="422" t="s">
        <v>332</v>
      </c>
      <c r="G86" s="423">
        <v>100</v>
      </c>
      <c r="H86" s="423">
        <v>100</v>
      </c>
      <c r="I86" s="424">
        <v>19.600000000000001</v>
      </c>
    </row>
    <row r="87" spans="1:9" ht="13.8">
      <c r="A87" s="96">
        <v>79</v>
      </c>
      <c r="B87" s="419" t="s">
        <v>643</v>
      </c>
      <c r="C87" s="15" t="s">
        <v>713</v>
      </c>
      <c r="D87" s="420" t="s">
        <v>720</v>
      </c>
      <c r="E87" s="421" t="s">
        <v>514</v>
      </c>
      <c r="F87" s="422" t="s">
        <v>332</v>
      </c>
      <c r="G87" s="423">
        <v>100</v>
      </c>
      <c r="H87" s="423">
        <v>100</v>
      </c>
      <c r="I87" s="424">
        <v>19.600000000000001</v>
      </c>
    </row>
    <row r="88" spans="1:9" ht="13.8">
      <c r="A88" s="96">
        <v>80</v>
      </c>
      <c r="B88" s="419" t="s">
        <v>643</v>
      </c>
      <c r="C88" s="15" t="s">
        <v>721</v>
      </c>
      <c r="D88" s="420" t="s">
        <v>722</v>
      </c>
      <c r="E88" s="421" t="s">
        <v>514</v>
      </c>
      <c r="F88" s="422" t="s">
        <v>332</v>
      </c>
      <c r="G88" s="423">
        <v>100</v>
      </c>
      <c r="H88" s="423">
        <v>100</v>
      </c>
      <c r="I88" s="424">
        <v>19.600000000000001</v>
      </c>
    </row>
    <row r="89" spans="1:9" ht="13.8">
      <c r="A89" s="96">
        <v>81</v>
      </c>
      <c r="B89" s="419" t="s">
        <v>723</v>
      </c>
      <c r="C89" s="15" t="s">
        <v>724</v>
      </c>
      <c r="D89" s="420" t="s">
        <v>725</v>
      </c>
      <c r="E89" s="421" t="s">
        <v>514</v>
      </c>
      <c r="F89" s="422" t="s">
        <v>332</v>
      </c>
      <c r="G89" s="423">
        <v>100</v>
      </c>
      <c r="H89" s="423">
        <v>100</v>
      </c>
      <c r="I89" s="424">
        <v>19.600000000000001</v>
      </c>
    </row>
    <row r="90" spans="1:9" ht="13.8">
      <c r="A90" s="96">
        <v>82</v>
      </c>
      <c r="B90" s="419" t="s">
        <v>647</v>
      </c>
      <c r="C90" s="15" t="s">
        <v>726</v>
      </c>
      <c r="D90" s="420" t="s">
        <v>727</v>
      </c>
      <c r="E90" s="421" t="s">
        <v>514</v>
      </c>
      <c r="F90" s="422" t="s">
        <v>332</v>
      </c>
      <c r="G90" s="423">
        <v>100</v>
      </c>
      <c r="H90" s="423">
        <v>100</v>
      </c>
      <c r="I90" s="424">
        <v>19.600000000000001</v>
      </c>
    </row>
    <row r="91" spans="1:9" ht="13.8">
      <c r="A91" s="96">
        <v>83</v>
      </c>
      <c r="B91" s="419" t="s">
        <v>728</v>
      </c>
      <c r="C91" s="15" t="s">
        <v>729</v>
      </c>
      <c r="D91" s="420" t="s">
        <v>730</v>
      </c>
      <c r="E91" s="421" t="s">
        <v>514</v>
      </c>
      <c r="F91" s="422" t="s">
        <v>332</v>
      </c>
      <c r="G91" s="423">
        <v>100</v>
      </c>
      <c r="H91" s="423">
        <v>100</v>
      </c>
      <c r="I91" s="424">
        <v>19.600000000000001</v>
      </c>
    </row>
    <row r="92" spans="1:9" ht="13.8">
      <c r="A92" s="96">
        <v>84</v>
      </c>
      <c r="B92" s="419" t="s">
        <v>607</v>
      </c>
      <c r="C92" s="15" t="s">
        <v>698</v>
      </c>
      <c r="D92" s="420" t="s">
        <v>731</v>
      </c>
      <c r="E92" s="421" t="s">
        <v>514</v>
      </c>
      <c r="F92" s="422" t="s">
        <v>332</v>
      </c>
      <c r="G92" s="423">
        <v>100</v>
      </c>
      <c r="H92" s="423">
        <v>100</v>
      </c>
      <c r="I92" s="424">
        <v>19.600000000000001</v>
      </c>
    </row>
    <row r="93" spans="1:9" ht="13.8">
      <c r="A93" s="96">
        <v>85</v>
      </c>
      <c r="B93" s="419" t="s">
        <v>661</v>
      </c>
      <c r="C93" s="15" t="s">
        <v>732</v>
      </c>
      <c r="D93" s="420" t="s">
        <v>733</v>
      </c>
      <c r="E93" s="421" t="s">
        <v>514</v>
      </c>
      <c r="F93" s="422" t="s">
        <v>332</v>
      </c>
      <c r="G93" s="423">
        <v>100</v>
      </c>
      <c r="H93" s="423">
        <v>100</v>
      </c>
      <c r="I93" s="424">
        <v>19.600000000000001</v>
      </c>
    </row>
    <row r="94" spans="1:9" ht="13.8">
      <c r="A94" s="96">
        <v>86</v>
      </c>
      <c r="B94" s="419" t="s">
        <v>734</v>
      </c>
      <c r="C94" s="15" t="s">
        <v>735</v>
      </c>
      <c r="D94" s="420" t="s">
        <v>736</v>
      </c>
      <c r="E94" s="421" t="s">
        <v>514</v>
      </c>
      <c r="F94" s="422" t="s">
        <v>332</v>
      </c>
      <c r="G94" s="423">
        <v>100</v>
      </c>
      <c r="H94" s="423">
        <v>100</v>
      </c>
      <c r="I94" s="424">
        <v>19.600000000000001</v>
      </c>
    </row>
    <row r="95" spans="1:9" ht="13.8">
      <c r="A95" s="96">
        <v>87</v>
      </c>
      <c r="B95" s="419" t="s">
        <v>737</v>
      </c>
      <c r="C95" s="15" t="s">
        <v>738</v>
      </c>
      <c r="D95" s="420" t="s">
        <v>739</v>
      </c>
      <c r="E95" s="421" t="s">
        <v>514</v>
      </c>
      <c r="F95" s="422" t="s">
        <v>332</v>
      </c>
      <c r="G95" s="423">
        <v>100</v>
      </c>
      <c r="H95" s="423">
        <v>100</v>
      </c>
      <c r="I95" s="424">
        <v>19.600000000000001</v>
      </c>
    </row>
    <row r="96" spans="1:9" ht="13.8">
      <c r="A96" s="96">
        <v>88</v>
      </c>
      <c r="B96" s="419" t="s">
        <v>740</v>
      </c>
      <c r="C96" s="15" t="s">
        <v>741</v>
      </c>
      <c r="D96" s="420" t="s">
        <v>742</v>
      </c>
      <c r="E96" s="421" t="s">
        <v>514</v>
      </c>
      <c r="F96" s="422" t="s">
        <v>332</v>
      </c>
      <c r="G96" s="423">
        <v>100</v>
      </c>
      <c r="H96" s="423">
        <v>100</v>
      </c>
      <c r="I96" s="424">
        <v>19.600000000000001</v>
      </c>
    </row>
    <row r="97" spans="1:9" ht="13.8">
      <c r="A97" s="96">
        <v>89</v>
      </c>
      <c r="B97" s="419" t="s">
        <v>743</v>
      </c>
      <c r="C97" s="15" t="s">
        <v>744</v>
      </c>
      <c r="D97" s="420" t="s">
        <v>745</v>
      </c>
      <c r="E97" s="421" t="s">
        <v>514</v>
      </c>
      <c r="F97" s="422" t="s">
        <v>332</v>
      </c>
      <c r="G97" s="423">
        <v>100</v>
      </c>
      <c r="H97" s="423">
        <v>100</v>
      </c>
      <c r="I97" s="424">
        <v>19.600000000000001</v>
      </c>
    </row>
    <row r="98" spans="1:9" ht="13.8">
      <c r="A98" s="96">
        <v>90</v>
      </c>
      <c r="B98" s="419" t="s">
        <v>649</v>
      </c>
      <c r="C98" s="15" t="s">
        <v>746</v>
      </c>
      <c r="D98" s="420" t="s">
        <v>747</v>
      </c>
      <c r="E98" s="421" t="s">
        <v>514</v>
      </c>
      <c r="F98" s="422" t="s">
        <v>332</v>
      </c>
      <c r="G98" s="423">
        <v>100</v>
      </c>
      <c r="H98" s="423">
        <v>100</v>
      </c>
      <c r="I98" s="424">
        <v>19.600000000000001</v>
      </c>
    </row>
    <row r="99" spans="1:9" ht="13.8">
      <c r="A99" s="96">
        <v>91</v>
      </c>
      <c r="B99" s="419" t="s">
        <v>748</v>
      </c>
      <c r="C99" s="15" t="s">
        <v>683</v>
      </c>
      <c r="D99" s="420" t="s">
        <v>749</v>
      </c>
      <c r="E99" s="421" t="s">
        <v>514</v>
      </c>
      <c r="F99" s="422" t="s">
        <v>332</v>
      </c>
      <c r="G99" s="423">
        <v>100</v>
      </c>
      <c r="H99" s="423">
        <v>100</v>
      </c>
      <c r="I99" s="424">
        <v>19.600000000000001</v>
      </c>
    </row>
    <row r="100" spans="1:9" ht="13.8">
      <c r="A100" s="96">
        <v>92</v>
      </c>
      <c r="B100" s="419" t="s">
        <v>750</v>
      </c>
      <c r="C100" s="15" t="s">
        <v>611</v>
      </c>
      <c r="D100" s="420" t="s">
        <v>751</v>
      </c>
      <c r="E100" s="421" t="s">
        <v>514</v>
      </c>
      <c r="F100" s="422" t="s">
        <v>332</v>
      </c>
      <c r="G100" s="423">
        <v>200</v>
      </c>
      <c r="H100" s="423">
        <v>200</v>
      </c>
      <c r="I100" s="424">
        <v>39.200000000000003</v>
      </c>
    </row>
    <row r="101" spans="1:9" ht="13.8">
      <c r="A101" s="96">
        <v>93</v>
      </c>
      <c r="B101" s="419" t="s">
        <v>752</v>
      </c>
      <c r="C101" s="15" t="s">
        <v>753</v>
      </c>
      <c r="D101" s="420" t="s">
        <v>754</v>
      </c>
      <c r="E101" s="421" t="s">
        <v>514</v>
      </c>
      <c r="F101" s="422" t="s">
        <v>332</v>
      </c>
      <c r="G101" s="423">
        <v>200</v>
      </c>
      <c r="H101" s="423">
        <v>200</v>
      </c>
      <c r="I101" s="424">
        <v>39.200000000000003</v>
      </c>
    </row>
    <row r="102" spans="1:9" ht="13.8">
      <c r="A102" s="96">
        <v>94</v>
      </c>
      <c r="B102" s="419" t="s">
        <v>755</v>
      </c>
      <c r="C102" s="15" t="s">
        <v>756</v>
      </c>
      <c r="D102" s="420" t="s">
        <v>757</v>
      </c>
      <c r="E102" s="421" t="s">
        <v>514</v>
      </c>
      <c r="F102" s="422" t="s">
        <v>332</v>
      </c>
      <c r="G102" s="423">
        <v>200</v>
      </c>
      <c r="H102" s="423">
        <v>200</v>
      </c>
      <c r="I102" s="424">
        <v>39.200000000000003</v>
      </c>
    </row>
    <row r="103" spans="1:9" ht="13.8">
      <c r="A103" s="96">
        <v>95</v>
      </c>
      <c r="B103" s="419" t="s">
        <v>758</v>
      </c>
      <c r="C103" s="15" t="s">
        <v>759</v>
      </c>
      <c r="D103" s="420" t="s">
        <v>760</v>
      </c>
      <c r="E103" s="421" t="s">
        <v>514</v>
      </c>
      <c r="F103" s="422" t="s">
        <v>332</v>
      </c>
      <c r="G103" s="423">
        <v>200</v>
      </c>
      <c r="H103" s="423">
        <v>200</v>
      </c>
      <c r="I103" s="424">
        <v>39.200000000000003</v>
      </c>
    </row>
    <row r="104" spans="1:9" ht="13.8">
      <c r="A104" s="96">
        <v>96</v>
      </c>
      <c r="B104" s="419" t="s">
        <v>761</v>
      </c>
      <c r="C104" s="15" t="s">
        <v>762</v>
      </c>
      <c r="D104" s="420" t="s">
        <v>763</v>
      </c>
      <c r="E104" s="421" t="s">
        <v>514</v>
      </c>
      <c r="F104" s="422" t="s">
        <v>332</v>
      </c>
      <c r="G104" s="423">
        <v>100</v>
      </c>
      <c r="H104" s="423">
        <v>100</v>
      </c>
      <c r="I104" s="424">
        <v>19.600000000000001</v>
      </c>
    </row>
    <row r="105" spans="1:9" ht="13.8">
      <c r="A105" s="96">
        <v>97</v>
      </c>
      <c r="B105" s="419" t="s">
        <v>676</v>
      </c>
      <c r="C105" s="15" t="s">
        <v>764</v>
      </c>
      <c r="D105" s="420" t="s">
        <v>765</v>
      </c>
      <c r="E105" s="421" t="s">
        <v>514</v>
      </c>
      <c r="F105" s="422" t="s">
        <v>332</v>
      </c>
      <c r="G105" s="423">
        <v>100</v>
      </c>
      <c r="H105" s="423">
        <v>100</v>
      </c>
      <c r="I105" s="424">
        <v>19.600000000000001</v>
      </c>
    </row>
    <row r="106" spans="1:9" ht="13.8">
      <c r="A106" s="96">
        <v>98</v>
      </c>
      <c r="B106" s="419" t="s">
        <v>561</v>
      </c>
      <c r="C106" s="15" t="s">
        <v>766</v>
      </c>
      <c r="D106" s="420" t="s">
        <v>767</v>
      </c>
      <c r="E106" s="421" t="s">
        <v>514</v>
      </c>
      <c r="F106" s="422" t="s">
        <v>332</v>
      </c>
      <c r="G106" s="423">
        <v>100</v>
      </c>
      <c r="H106" s="423">
        <v>100</v>
      </c>
      <c r="I106" s="424">
        <v>19.600000000000001</v>
      </c>
    </row>
    <row r="107" spans="1:9" ht="13.8">
      <c r="A107" s="96">
        <v>99</v>
      </c>
      <c r="B107" s="419" t="s">
        <v>768</v>
      </c>
      <c r="C107" s="15" t="s">
        <v>769</v>
      </c>
      <c r="D107" s="420" t="s">
        <v>770</v>
      </c>
      <c r="E107" s="421" t="s">
        <v>514</v>
      </c>
      <c r="F107" s="422" t="s">
        <v>332</v>
      </c>
      <c r="G107" s="423">
        <v>100</v>
      </c>
      <c r="H107" s="423">
        <v>100</v>
      </c>
      <c r="I107" s="424">
        <v>19.600000000000001</v>
      </c>
    </row>
    <row r="108" spans="1:9" ht="13.8">
      <c r="A108" s="96">
        <v>100</v>
      </c>
      <c r="B108" s="419" t="s">
        <v>518</v>
      </c>
      <c r="C108" s="15" t="s">
        <v>611</v>
      </c>
      <c r="D108" s="420" t="s">
        <v>771</v>
      </c>
      <c r="E108" s="421" t="s">
        <v>514</v>
      </c>
      <c r="F108" s="422" t="s">
        <v>332</v>
      </c>
      <c r="G108" s="423">
        <v>200</v>
      </c>
      <c r="H108" s="423">
        <v>200</v>
      </c>
      <c r="I108" s="424">
        <v>39.200000000000003</v>
      </c>
    </row>
    <row r="109" spans="1:9" ht="13.8">
      <c r="A109" s="96">
        <v>101</v>
      </c>
      <c r="B109" s="419" t="s">
        <v>607</v>
      </c>
      <c r="C109" s="15" t="s">
        <v>772</v>
      </c>
      <c r="D109" s="420" t="s">
        <v>773</v>
      </c>
      <c r="E109" s="421" t="s">
        <v>514</v>
      </c>
      <c r="F109" s="422" t="s">
        <v>332</v>
      </c>
      <c r="G109" s="423">
        <v>150</v>
      </c>
      <c r="H109" s="423">
        <v>150</v>
      </c>
      <c r="I109" s="424">
        <v>29.4</v>
      </c>
    </row>
    <row r="110" spans="1:9" ht="13.8">
      <c r="A110" s="96">
        <v>102</v>
      </c>
      <c r="B110" s="419" t="s">
        <v>561</v>
      </c>
      <c r="C110" s="15" t="s">
        <v>674</v>
      </c>
      <c r="D110" s="420" t="s">
        <v>774</v>
      </c>
      <c r="E110" s="421" t="s">
        <v>514</v>
      </c>
      <c r="F110" s="422" t="s">
        <v>332</v>
      </c>
      <c r="G110" s="423">
        <v>100</v>
      </c>
      <c r="H110" s="423">
        <v>100</v>
      </c>
      <c r="I110" s="424">
        <v>19.600000000000001</v>
      </c>
    </row>
    <row r="111" spans="1:9" ht="13.8">
      <c r="A111" s="96">
        <v>103</v>
      </c>
      <c r="B111" s="419" t="s">
        <v>723</v>
      </c>
      <c r="C111" s="15" t="s">
        <v>775</v>
      </c>
      <c r="D111" s="420" t="s">
        <v>776</v>
      </c>
      <c r="E111" s="421" t="s">
        <v>514</v>
      </c>
      <c r="F111" s="422" t="s">
        <v>332</v>
      </c>
      <c r="G111" s="423">
        <v>100</v>
      </c>
      <c r="H111" s="423">
        <v>100</v>
      </c>
      <c r="I111" s="424">
        <v>19.600000000000001</v>
      </c>
    </row>
    <row r="112" spans="1:9" ht="13.8">
      <c r="A112" s="96">
        <v>104</v>
      </c>
      <c r="B112" s="419" t="s">
        <v>530</v>
      </c>
      <c r="C112" s="15" t="s">
        <v>777</v>
      </c>
      <c r="D112" s="420" t="s">
        <v>778</v>
      </c>
      <c r="E112" s="421" t="s">
        <v>514</v>
      </c>
      <c r="F112" s="422" t="s">
        <v>332</v>
      </c>
      <c r="G112" s="423">
        <v>100</v>
      </c>
      <c r="H112" s="423">
        <v>100</v>
      </c>
      <c r="I112" s="424">
        <v>19.600000000000001</v>
      </c>
    </row>
    <row r="113" spans="1:9" ht="13.8">
      <c r="A113" s="96">
        <v>105</v>
      </c>
      <c r="B113" s="419" t="s">
        <v>779</v>
      </c>
      <c r="C113" s="15" t="s">
        <v>744</v>
      </c>
      <c r="D113" s="420" t="s">
        <v>780</v>
      </c>
      <c r="E113" s="421" t="s">
        <v>514</v>
      </c>
      <c r="F113" s="422" t="s">
        <v>332</v>
      </c>
      <c r="G113" s="423">
        <v>100</v>
      </c>
      <c r="H113" s="423">
        <v>100</v>
      </c>
      <c r="I113" s="424">
        <v>19.600000000000001</v>
      </c>
    </row>
    <row r="114" spans="1:9" ht="13.8">
      <c r="A114" s="96">
        <v>106</v>
      </c>
      <c r="B114" s="419" t="s">
        <v>781</v>
      </c>
      <c r="C114" s="15" t="s">
        <v>732</v>
      </c>
      <c r="D114" s="420" t="s">
        <v>782</v>
      </c>
      <c r="E114" s="421" t="s">
        <v>514</v>
      </c>
      <c r="F114" s="422" t="s">
        <v>332</v>
      </c>
      <c r="G114" s="423">
        <v>100</v>
      </c>
      <c r="H114" s="423">
        <v>100</v>
      </c>
      <c r="I114" s="424">
        <v>19.600000000000001</v>
      </c>
    </row>
    <row r="115" spans="1:9" ht="13.8">
      <c r="A115" s="96">
        <v>107</v>
      </c>
      <c r="B115" s="419" t="s">
        <v>556</v>
      </c>
      <c r="C115" s="15" t="s">
        <v>732</v>
      </c>
      <c r="D115" s="420" t="s">
        <v>783</v>
      </c>
      <c r="E115" s="421" t="s">
        <v>514</v>
      </c>
      <c r="F115" s="422" t="s">
        <v>332</v>
      </c>
      <c r="G115" s="423">
        <v>100</v>
      </c>
      <c r="H115" s="423">
        <v>100</v>
      </c>
      <c r="I115" s="424">
        <v>19.600000000000001</v>
      </c>
    </row>
    <row r="116" spans="1:9" ht="13.8">
      <c r="A116" s="96">
        <v>108</v>
      </c>
      <c r="B116" s="419" t="s">
        <v>784</v>
      </c>
      <c r="C116" s="15" t="s">
        <v>785</v>
      </c>
      <c r="D116" s="420" t="s">
        <v>786</v>
      </c>
      <c r="E116" s="421" t="s">
        <v>514</v>
      </c>
      <c r="F116" s="422" t="s">
        <v>332</v>
      </c>
      <c r="G116" s="423">
        <v>100</v>
      </c>
      <c r="H116" s="423">
        <v>100</v>
      </c>
      <c r="I116" s="424">
        <v>19.600000000000001</v>
      </c>
    </row>
    <row r="117" spans="1:9" ht="13.8">
      <c r="A117" s="96">
        <v>109</v>
      </c>
      <c r="B117" s="425" t="s">
        <v>676</v>
      </c>
      <c r="C117" s="15" t="s">
        <v>787</v>
      </c>
      <c r="D117" s="420" t="s">
        <v>788</v>
      </c>
      <c r="E117" s="421" t="s">
        <v>514</v>
      </c>
      <c r="F117" s="422" t="s">
        <v>332</v>
      </c>
      <c r="G117" s="423">
        <v>100</v>
      </c>
      <c r="H117" s="423">
        <v>100</v>
      </c>
      <c r="I117" s="424">
        <v>19.600000000000001</v>
      </c>
    </row>
    <row r="118" spans="1:9" ht="13.8">
      <c r="A118" s="96">
        <v>110</v>
      </c>
      <c r="B118" s="419" t="s">
        <v>643</v>
      </c>
      <c r="C118" s="15" t="s">
        <v>789</v>
      </c>
      <c r="D118" s="420" t="s">
        <v>790</v>
      </c>
      <c r="E118" s="421" t="s">
        <v>514</v>
      </c>
      <c r="F118" s="422" t="s">
        <v>332</v>
      </c>
      <c r="G118" s="423">
        <v>100</v>
      </c>
      <c r="H118" s="423">
        <v>100</v>
      </c>
      <c r="I118" s="424">
        <v>19.600000000000001</v>
      </c>
    </row>
    <row r="119" spans="1:9" ht="13.8">
      <c r="A119" s="96">
        <v>111</v>
      </c>
      <c r="B119" s="419" t="s">
        <v>791</v>
      </c>
      <c r="C119" s="15" t="s">
        <v>792</v>
      </c>
      <c r="D119" s="420" t="s">
        <v>793</v>
      </c>
      <c r="E119" s="421" t="s">
        <v>514</v>
      </c>
      <c r="F119" s="422" t="s">
        <v>332</v>
      </c>
      <c r="G119" s="423">
        <v>100</v>
      </c>
      <c r="H119" s="423">
        <v>100</v>
      </c>
      <c r="I119" s="424">
        <v>20</v>
      </c>
    </row>
    <row r="120" spans="1:9" ht="13.8">
      <c r="A120" s="96">
        <v>112</v>
      </c>
      <c r="B120" s="426" t="s">
        <v>794</v>
      </c>
      <c r="C120" s="427" t="s">
        <v>795</v>
      </c>
      <c r="D120" s="420" t="s">
        <v>796</v>
      </c>
      <c r="E120" s="421" t="s">
        <v>514</v>
      </c>
      <c r="F120" s="422" t="s">
        <v>332</v>
      </c>
      <c r="G120" s="423">
        <v>100</v>
      </c>
      <c r="H120" s="423">
        <v>100</v>
      </c>
      <c r="I120" s="424">
        <v>19.600000000000001</v>
      </c>
    </row>
    <row r="121" spans="1:9" ht="13.8">
      <c r="A121" s="96">
        <v>113</v>
      </c>
      <c r="B121" s="419" t="s">
        <v>797</v>
      </c>
      <c r="C121" s="15" t="s">
        <v>680</v>
      </c>
      <c r="D121" s="420" t="s">
        <v>798</v>
      </c>
      <c r="E121" s="421" t="s">
        <v>514</v>
      </c>
      <c r="F121" s="422" t="s">
        <v>332</v>
      </c>
      <c r="G121" s="423">
        <v>100</v>
      </c>
      <c r="H121" s="423">
        <v>100</v>
      </c>
      <c r="I121" s="424">
        <v>19.600000000000001</v>
      </c>
    </row>
    <row r="122" spans="1:9" ht="13.8">
      <c r="A122" s="96">
        <v>114</v>
      </c>
      <c r="B122" s="419" t="s">
        <v>643</v>
      </c>
      <c r="C122" s="15" t="s">
        <v>772</v>
      </c>
      <c r="D122" s="420" t="s">
        <v>799</v>
      </c>
      <c r="E122" s="633" t="s">
        <v>514</v>
      </c>
      <c r="F122" s="422" t="s">
        <v>332</v>
      </c>
      <c r="G122" s="423">
        <v>100</v>
      </c>
      <c r="H122" s="423">
        <v>100</v>
      </c>
      <c r="I122" s="424">
        <v>19.600000000000001</v>
      </c>
    </row>
    <row r="123" spans="1:9" ht="13.8">
      <c r="A123" s="96">
        <v>115</v>
      </c>
      <c r="B123" s="428" t="s">
        <v>800</v>
      </c>
      <c r="C123" s="15" t="s">
        <v>801</v>
      </c>
      <c r="D123" s="632" t="s">
        <v>802</v>
      </c>
      <c r="E123" s="633" t="s">
        <v>514</v>
      </c>
      <c r="F123" s="422" t="s">
        <v>332</v>
      </c>
      <c r="G123" s="423">
        <v>100</v>
      </c>
      <c r="H123" s="423">
        <v>100</v>
      </c>
      <c r="I123" s="424">
        <v>19.600000000000001</v>
      </c>
    </row>
    <row r="124" spans="1:9" ht="13.8">
      <c r="A124" s="96">
        <v>116</v>
      </c>
      <c r="B124" s="429" t="s">
        <v>577</v>
      </c>
      <c r="C124" s="15" t="s">
        <v>803</v>
      </c>
      <c r="D124" s="430">
        <v>19001017613</v>
      </c>
      <c r="E124" s="421" t="s">
        <v>514</v>
      </c>
      <c r="F124" s="422" t="s">
        <v>332</v>
      </c>
      <c r="G124" s="423">
        <v>100</v>
      </c>
      <c r="H124" s="423">
        <v>100</v>
      </c>
      <c r="I124" s="424">
        <v>19.600000000000001</v>
      </c>
    </row>
    <row r="125" spans="1:9" ht="13.8">
      <c r="A125" s="96">
        <v>117</v>
      </c>
      <c r="B125" s="429" t="s">
        <v>567</v>
      </c>
      <c r="C125" s="15" t="s">
        <v>804</v>
      </c>
      <c r="D125" s="430">
        <v>19001034853</v>
      </c>
      <c r="E125" s="421" t="s">
        <v>514</v>
      </c>
      <c r="F125" s="422" t="s">
        <v>332</v>
      </c>
      <c r="G125" s="423">
        <v>100</v>
      </c>
      <c r="H125" s="423">
        <v>100</v>
      </c>
      <c r="I125" s="424">
        <v>19.600000000000001</v>
      </c>
    </row>
    <row r="126" spans="1:9" ht="13.8">
      <c r="A126" s="96">
        <v>118</v>
      </c>
      <c r="B126" s="429" t="s">
        <v>712</v>
      </c>
      <c r="C126" s="15" t="s">
        <v>805</v>
      </c>
      <c r="D126" s="430">
        <v>19001099316</v>
      </c>
      <c r="E126" s="421" t="s">
        <v>514</v>
      </c>
      <c r="F126" s="422" t="s">
        <v>332</v>
      </c>
      <c r="G126" s="423">
        <v>100</v>
      </c>
      <c r="H126" s="423">
        <v>100</v>
      </c>
      <c r="I126" s="424">
        <v>19.600000000000001</v>
      </c>
    </row>
    <row r="127" spans="1:9" ht="13.8">
      <c r="A127" s="96">
        <v>119</v>
      </c>
      <c r="B127" s="429" t="s">
        <v>712</v>
      </c>
      <c r="C127" s="15" t="s">
        <v>806</v>
      </c>
      <c r="D127" s="430">
        <v>51001027310</v>
      </c>
      <c r="E127" s="421" t="s">
        <v>514</v>
      </c>
      <c r="F127" s="422" t="s">
        <v>332</v>
      </c>
      <c r="G127" s="423">
        <v>100</v>
      </c>
      <c r="H127" s="423">
        <v>100</v>
      </c>
      <c r="I127" s="424">
        <v>19.600000000000001</v>
      </c>
    </row>
    <row r="128" spans="1:9" ht="13.8">
      <c r="A128" s="96">
        <v>120</v>
      </c>
      <c r="B128" s="429" t="s">
        <v>807</v>
      </c>
      <c r="C128" s="15" t="s">
        <v>808</v>
      </c>
      <c r="D128" s="430">
        <v>19001023787</v>
      </c>
      <c r="E128" s="421" t="s">
        <v>514</v>
      </c>
      <c r="F128" s="422" t="s">
        <v>332</v>
      </c>
      <c r="G128" s="423">
        <v>100</v>
      </c>
      <c r="H128" s="423">
        <v>100</v>
      </c>
      <c r="I128" s="4">
        <v>20</v>
      </c>
    </row>
    <row r="129" spans="1:9" ht="13.8">
      <c r="A129" s="96">
        <v>121</v>
      </c>
      <c r="B129" s="429" t="s">
        <v>809</v>
      </c>
      <c r="C129" s="15" t="s">
        <v>810</v>
      </c>
      <c r="D129" s="430">
        <v>19001111495</v>
      </c>
      <c r="E129" s="421" t="s">
        <v>514</v>
      </c>
      <c r="F129" s="422" t="s">
        <v>332</v>
      </c>
      <c r="G129" s="423">
        <v>100</v>
      </c>
      <c r="H129" s="423">
        <v>100</v>
      </c>
      <c r="I129" s="424">
        <v>19.600000000000001</v>
      </c>
    </row>
    <row r="130" spans="1:9" ht="13.8">
      <c r="A130" s="96">
        <v>122</v>
      </c>
      <c r="B130" s="429" t="s">
        <v>643</v>
      </c>
      <c r="C130" s="15" t="s">
        <v>568</v>
      </c>
      <c r="D130" s="430">
        <v>19001029061</v>
      </c>
      <c r="E130" s="421" t="s">
        <v>514</v>
      </c>
      <c r="F130" s="422" t="s">
        <v>332</v>
      </c>
      <c r="G130" s="423">
        <v>100</v>
      </c>
      <c r="H130" s="423">
        <v>100</v>
      </c>
      <c r="I130" s="424">
        <v>19.600000000000001</v>
      </c>
    </row>
    <row r="131" spans="1:9" ht="13.8">
      <c r="A131" s="96">
        <v>123</v>
      </c>
      <c r="B131" s="429" t="s">
        <v>811</v>
      </c>
      <c r="C131" s="15" t="s">
        <v>611</v>
      </c>
      <c r="D131" s="430">
        <v>19001087034</v>
      </c>
      <c r="E131" s="421" t="s">
        <v>514</v>
      </c>
      <c r="F131" s="422" t="s">
        <v>332</v>
      </c>
      <c r="G131" s="423">
        <v>100</v>
      </c>
      <c r="H131" s="423">
        <v>100</v>
      </c>
      <c r="I131" s="4">
        <v>20</v>
      </c>
    </row>
    <row r="132" spans="1:9" ht="13.8">
      <c r="A132" s="96">
        <v>124</v>
      </c>
      <c r="B132" s="431" t="s">
        <v>812</v>
      </c>
      <c r="C132" s="15" t="s">
        <v>813</v>
      </c>
      <c r="D132" s="430">
        <v>48301028580</v>
      </c>
      <c r="E132" s="421" t="s">
        <v>514</v>
      </c>
      <c r="F132" s="422" t="s">
        <v>332</v>
      </c>
      <c r="G132" s="423">
        <v>100</v>
      </c>
      <c r="H132" s="423">
        <v>100</v>
      </c>
      <c r="I132" s="424">
        <v>19.600000000000001</v>
      </c>
    </row>
    <row r="133" spans="1:9" ht="13.8">
      <c r="A133" s="96">
        <v>125</v>
      </c>
      <c r="B133" s="429" t="s">
        <v>814</v>
      </c>
      <c r="C133" s="15" t="s">
        <v>815</v>
      </c>
      <c r="D133" s="430">
        <v>19001084950</v>
      </c>
      <c r="E133" s="421" t="s">
        <v>514</v>
      </c>
      <c r="F133" s="422" t="s">
        <v>332</v>
      </c>
      <c r="G133" s="423">
        <v>100</v>
      </c>
      <c r="H133" s="423">
        <v>100</v>
      </c>
      <c r="I133" s="424">
        <v>19.600000000000001</v>
      </c>
    </row>
    <row r="134" spans="1:9" ht="13.8">
      <c r="A134" s="96">
        <v>126</v>
      </c>
      <c r="B134" s="429" t="s">
        <v>816</v>
      </c>
      <c r="C134" s="15" t="s">
        <v>817</v>
      </c>
      <c r="D134" s="430">
        <v>19001025252</v>
      </c>
      <c r="E134" s="421" t="s">
        <v>514</v>
      </c>
      <c r="F134" s="422" t="s">
        <v>332</v>
      </c>
      <c r="G134" s="423">
        <v>100</v>
      </c>
      <c r="H134" s="423">
        <v>100</v>
      </c>
      <c r="I134" s="4">
        <v>20</v>
      </c>
    </row>
    <row r="135" spans="1:9" ht="13.8">
      <c r="A135" s="96">
        <v>127</v>
      </c>
      <c r="B135" s="429" t="s">
        <v>818</v>
      </c>
      <c r="C135" s="15" t="s">
        <v>819</v>
      </c>
      <c r="D135" s="430">
        <v>19001072917</v>
      </c>
      <c r="E135" s="421" t="s">
        <v>514</v>
      </c>
      <c r="F135" s="422" t="s">
        <v>332</v>
      </c>
      <c r="G135" s="423">
        <v>100</v>
      </c>
      <c r="H135" s="423">
        <v>100</v>
      </c>
      <c r="I135" s="4">
        <v>20</v>
      </c>
    </row>
    <row r="136" spans="1:9" ht="13.8">
      <c r="A136" s="96">
        <v>128</v>
      </c>
      <c r="B136" s="429" t="s">
        <v>820</v>
      </c>
      <c r="C136" s="15" t="s">
        <v>821</v>
      </c>
      <c r="D136" s="430">
        <v>19001029028</v>
      </c>
      <c r="E136" s="421" t="s">
        <v>514</v>
      </c>
      <c r="F136" s="422" t="s">
        <v>332</v>
      </c>
      <c r="G136" s="423">
        <v>100</v>
      </c>
      <c r="H136" s="423">
        <v>100</v>
      </c>
      <c r="I136" s="424">
        <v>19.600000000000001</v>
      </c>
    </row>
    <row r="137" spans="1:9" ht="13.8">
      <c r="A137" s="96">
        <v>129</v>
      </c>
      <c r="B137" s="429" t="s">
        <v>682</v>
      </c>
      <c r="C137" s="15" t="s">
        <v>822</v>
      </c>
      <c r="D137" s="430">
        <v>62006008718</v>
      </c>
      <c r="E137" s="421" t="s">
        <v>514</v>
      </c>
      <c r="F137" s="422" t="s">
        <v>332</v>
      </c>
      <c r="G137" s="423">
        <v>100</v>
      </c>
      <c r="H137" s="423">
        <v>100</v>
      </c>
      <c r="I137" s="424">
        <v>19.600000000000001</v>
      </c>
    </row>
    <row r="138" spans="1:9" ht="13.8">
      <c r="A138" s="96">
        <v>130</v>
      </c>
      <c r="B138" s="429" t="s">
        <v>712</v>
      </c>
      <c r="C138" s="15" t="s">
        <v>822</v>
      </c>
      <c r="D138" s="430">
        <v>62009002513</v>
      </c>
      <c r="E138" s="421" t="s">
        <v>514</v>
      </c>
      <c r="F138" s="422" t="s">
        <v>332</v>
      </c>
      <c r="G138" s="423">
        <v>100</v>
      </c>
      <c r="H138" s="423">
        <v>100</v>
      </c>
      <c r="I138" s="424">
        <v>19.600000000000001</v>
      </c>
    </row>
    <row r="139" spans="1:9" ht="13.8">
      <c r="A139" s="96">
        <v>131</v>
      </c>
      <c r="B139" s="429" t="s">
        <v>823</v>
      </c>
      <c r="C139" s="15" t="s">
        <v>633</v>
      </c>
      <c r="D139" s="430">
        <v>19001107276</v>
      </c>
      <c r="E139" s="421" t="s">
        <v>514</v>
      </c>
      <c r="F139" s="422" t="s">
        <v>332</v>
      </c>
      <c r="G139" s="423">
        <v>100</v>
      </c>
      <c r="H139" s="423">
        <v>100</v>
      </c>
      <c r="I139" s="424">
        <v>19.600000000000001</v>
      </c>
    </row>
    <row r="140" spans="1:9" ht="13.8">
      <c r="A140" s="96">
        <v>132</v>
      </c>
      <c r="B140" s="429" t="s">
        <v>676</v>
      </c>
      <c r="C140" s="15" t="s">
        <v>636</v>
      </c>
      <c r="D140" s="430">
        <v>62009007032</v>
      </c>
      <c r="E140" s="421" t="s">
        <v>514</v>
      </c>
      <c r="F140" s="422" t="s">
        <v>332</v>
      </c>
      <c r="G140" s="423">
        <v>100</v>
      </c>
      <c r="H140" s="423">
        <v>100</v>
      </c>
      <c r="I140" s="424">
        <v>19.600000000000001</v>
      </c>
    </row>
    <row r="141" spans="1:9" ht="13.8">
      <c r="A141" s="96">
        <v>133</v>
      </c>
      <c r="B141" s="429" t="s">
        <v>740</v>
      </c>
      <c r="C141" s="15" t="s">
        <v>824</v>
      </c>
      <c r="D141" s="430">
        <v>19001053398</v>
      </c>
      <c r="E141" s="421" t="s">
        <v>514</v>
      </c>
      <c r="F141" s="422" t="s">
        <v>332</v>
      </c>
      <c r="G141" s="423">
        <v>100</v>
      </c>
      <c r="H141" s="423">
        <v>100</v>
      </c>
      <c r="I141" s="424">
        <v>19.600000000000001</v>
      </c>
    </row>
    <row r="142" spans="1:9" ht="13.8">
      <c r="A142" s="96">
        <v>134</v>
      </c>
      <c r="B142" s="429" t="s">
        <v>643</v>
      </c>
      <c r="C142" s="15" t="s">
        <v>825</v>
      </c>
      <c r="D142" s="430">
        <v>62009001048</v>
      </c>
      <c r="E142" s="421" t="s">
        <v>514</v>
      </c>
      <c r="F142" s="422" t="s">
        <v>332</v>
      </c>
      <c r="G142" s="423">
        <v>100</v>
      </c>
      <c r="H142" s="423">
        <v>100</v>
      </c>
      <c r="I142" s="424">
        <v>19.600000000000001</v>
      </c>
    </row>
    <row r="143" spans="1:9" ht="13.8">
      <c r="A143" s="96">
        <v>135</v>
      </c>
      <c r="B143" s="429" t="s">
        <v>577</v>
      </c>
      <c r="C143" s="15" t="s">
        <v>822</v>
      </c>
      <c r="D143" s="430">
        <v>58001001738</v>
      </c>
      <c r="E143" s="421" t="s">
        <v>514</v>
      </c>
      <c r="F143" s="422" t="s">
        <v>332</v>
      </c>
      <c r="G143" s="423">
        <v>100</v>
      </c>
      <c r="H143" s="423">
        <v>100</v>
      </c>
      <c r="I143" s="424">
        <v>19.600000000000001</v>
      </c>
    </row>
    <row r="144" spans="1:9" ht="13.8">
      <c r="A144" s="96">
        <v>136</v>
      </c>
      <c r="B144" s="429" t="s">
        <v>826</v>
      </c>
      <c r="C144" s="15" t="s">
        <v>827</v>
      </c>
      <c r="D144" s="430">
        <v>19001049123</v>
      </c>
      <c r="E144" s="421" t="s">
        <v>514</v>
      </c>
      <c r="F144" s="422" t="s">
        <v>332</v>
      </c>
      <c r="G144" s="423">
        <v>100</v>
      </c>
      <c r="H144" s="423">
        <v>100</v>
      </c>
      <c r="I144" s="4">
        <v>20</v>
      </c>
    </row>
    <row r="145" spans="1:9" ht="13.8">
      <c r="A145" s="96">
        <v>137</v>
      </c>
      <c r="B145" s="429" t="s">
        <v>828</v>
      </c>
      <c r="C145" s="15" t="s">
        <v>829</v>
      </c>
      <c r="D145" s="430">
        <v>19001070071</v>
      </c>
      <c r="E145" s="421" t="s">
        <v>514</v>
      </c>
      <c r="F145" s="422" t="s">
        <v>332</v>
      </c>
      <c r="G145" s="423">
        <v>100</v>
      </c>
      <c r="H145" s="423">
        <v>100</v>
      </c>
      <c r="I145" s="424">
        <v>19.600000000000001</v>
      </c>
    </row>
    <row r="146" spans="1:9" ht="13.8">
      <c r="A146" s="96">
        <v>138</v>
      </c>
      <c r="B146" s="429" t="s">
        <v>830</v>
      </c>
      <c r="C146" s="15" t="s">
        <v>611</v>
      </c>
      <c r="D146" s="430">
        <v>19001025670</v>
      </c>
      <c r="E146" s="421" t="s">
        <v>514</v>
      </c>
      <c r="F146" s="422" t="s">
        <v>332</v>
      </c>
      <c r="G146" s="423">
        <v>100</v>
      </c>
      <c r="H146" s="423">
        <v>100</v>
      </c>
      <c r="I146" s="424">
        <v>19.600000000000001</v>
      </c>
    </row>
    <row r="147" spans="1:9" ht="13.8">
      <c r="A147" s="96">
        <v>139</v>
      </c>
      <c r="B147" s="432" t="s">
        <v>518</v>
      </c>
      <c r="C147" s="15" t="s">
        <v>831</v>
      </c>
      <c r="D147" s="433">
        <v>19001024252</v>
      </c>
      <c r="E147" s="421" t="s">
        <v>514</v>
      </c>
      <c r="F147" s="422" t="s">
        <v>332</v>
      </c>
      <c r="G147" s="4">
        <v>150</v>
      </c>
      <c r="H147" s="4">
        <v>150</v>
      </c>
      <c r="I147" s="4">
        <v>29.4</v>
      </c>
    </row>
    <row r="148" spans="1:9" ht="35.4">
      <c r="A148" s="96">
        <v>140</v>
      </c>
      <c r="B148" s="434" t="s">
        <v>601</v>
      </c>
      <c r="C148" s="434" t="s">
        <v>832</v>
      </c>
      <c r="D148" s="435" t="s">
        <v>833</v>
      </c>
      <c r="E148" s="436" t="s">
        <v>834</v>
      </c>
      <c r="F148" s="422" t="s">
        <v>332</v>
      </c>
      <c r="G148" s="4">
        <v>1460</v>
      </c>
      <c r="H148" s="4">
        <v>1460</v>
      </c>
      <c r="I148" s="4">
        <f>H148*20%</f>
        <v>292</v>
      </c>
    </row>
    <row r="149" spans="1:9" ht="24.6">
      <c r="A149" s="96">
        <v>141</v>
      </c>
      <c r="B149" s="434" t="s">
        <v>794</v>
      </c>
      <c r="C149" s="434" t="s">
        <v>835</v>
      </c>
      <c r="D149" s="435" t="s">
        <v>836</v>
      </c>
      <c r="E149" s="437" t="s">
        <v>837</v>
      </c>
      <c r="F149" s="422" t="s">
        <v>332</v>
      </c>
      <c r="G149" s="4">
        <v>1460</v>
      </c>
      <c r="H149" s="4">
        <v>1460</v>
      </c>
      <c r="I149" s="4">
        <f t="shared" ref="I149:I158" si="0">H149*20%</f>
        <v>292</v>
      </c>
    </row>
    <row r="150" spans="1:9" ht="24.6">
      <c r="A150" s="96">
        <v>142</v>
      </c>
      <c r="B150" s="434" t="s">
        <v>838</v>
      </c>
      <c r="C150" s="434" t="s">
        <v>839</v>
      </c>
      <c r="D150" s="438" t="s">
        <v>840</v>
      </c>
      <c r="E150" s="437" t="s">
        <v>837</v>
      </c>
      <c r="F150" s="422" t="s">
        <v>332</v>
      </c>
      <c r="G150" s="4">
        <v>1560</v>
      </c>
      <c r="H150" s="4">
        <v>1560</v>
      </c>
      <c r="I150" s="4">
        <f t="shared" si="0"/>
        <v>312</v>
      </c>
    </row>
    <row r="151" spans="1:9" ht="24">
      <c r="A151" s="96">
        <v>143</v>
      </c>
      <c r="B151" s="434" t="s">
        <v>655</v>
      </c>
      <c r="C151" s="434" t="s">
        <v>841</v>
      </c>
      <c r="D151" s="435" t="s">
        <v>842</v>
      </c>
      <c r="E151" s="439" t="s">
        <v>843</v>
      </c>
      <c r="F151" s="422" t="s">
        <v>332</v>
      </c>
      <c r="G151" s="4">
        <v>2500</v>
      </c>
      <c r="H151" s="4">
        <v>2500</v>
      </c>
      <c r="I151" s="4">
        <f t="shared" si="0"/>
        <v>500</v>
      </c>
    </row>
    <row r="152" spans="1:9" ht="13.8">
      <c r="A152" s="96">
        <v>144</v>
      </c>
      <c r="B152" s="434" t="s">
        <v>844</v>
      </c>
      <c r="C152" s="434" t="s">
        <v>845</v>
      </c>
      <c r="D152" s="435" t="s">
        <v>846</v>
      </c>
      <c r="E152" s="439" t="s">
        <v>847</v>
      </c>
      <c r="F152" s="422" t="s">
        <v>332</v>
      </c>
      <c r="G152" s="4">
        <v>750</v>
      </c>
      <c r="H152" s="4">
        <v>750</v>
      </c>
      <c r="I152" s="4">
        <f t="shared" si="0"/>
        <v>150</v>
      </c>
    </row>
    <row r="153" spans="1:9" ht="13.8">
      <c r="A153" s="96">
        <v>145</v>
      </c>
      <c r="B153" s="434" t="s">
        <v>577</v>
      </c>
      <c r="C153" s="434" t="s">
        <v>848</v>
      </c>
      <c r="D153" s="435" t="s">
        <v>849</v>
      </c>
      <c r="E153" s="437" t="s">
        <v>850</v>
      </c>
      <c r="F153" s="422" t="s">
        <v>332</v>
      </c>
      <c r="G153" s="4">
        <v>1875</v>
      </c>
      <c r="H153" s="4">
        <v>1875</v>
      </c>
      <c r="I153" s="4">
        <f t="shared" si="0"/>
        <v>375</v>
      </c>
    </row>
    <row r="154" spans="1:9" ht="13.8">
      <c r="A154" s="96">
        <v>146</v>
      </c>
      <c r="B154" s="434" t="s">
        <v>851</v>
      </c>
      <c r="C154" s="434" t="s">
        <v>852</v>
      </c>
      <c r="D154" s="435" t="s">
        <v>853</v>
      </c>
      <c r="E154" s="440" t="s">
        <v>854</v>
      </c>
      <c r="F154" s="422" t="s">
        <v>332</v>
      </c>
      <c r="G154" s="4">
        <v>1250</v>
      </c>
      <c r="H154" s="4">
        <v>1250</v>
      </c>
      <c r="I154" s="4">
        <f t="shared" si="0"/>
        <v>250</v>
      </c>
    </row>
    <row r="155" spans="1:9" ht="13.8">
      <c r="A155" s="96">
        <v>147</v>
      </c>
      <c r="B155" s="434" t="s">
        <v>855</v>
      </c>
      <c r="C155" s="434" t="s">
        <v>856</v>
      </c>
      <c r="D155" s="435" t="s">
        <v>857</v>
      </c>
      <c r="E155" s="439" t="s">
        <v>847</v>
      </c>
      <c r="F155" s="422" t="s">
        <v>332</v>
      </c>
      <c r="G155" s="4">
        <v>1500</v>
      </c>
      <c r="H155" s="4">
        <v>1500</v>
      </c>
      <c r="I155" s="4">
        <f t="shared" si="0"/>
        <v>300</v>
      </c>
    </row>
    <row r="156" spans="1:9" ht="13.8">
      <c r="A156" s="96">
        <v>148</v>
      </c>
      <c r="B156" s="434" t="s">
        <v>858</v>
      </c>
      <c r="C156" s="434" t="s">
        <v>859</v>
      </c>
      <c r="D156" s="435" t="s">
        <v>860</v>
      </c>
      <c r="E156" s="96" t="s">
        <v>861</v>
      </c>
      <c r="F156" s="422" t="s">
        <v>332</v>
      </c>
      <c r="G156" s="4">
        <v>400</v>
      </c>
      <c r="H156" s="4">
        <v>400</v>
      </c>
      <c r="I156" s="4">
        <f t="shared" si="0"/>
        <v>80</v>
      </c>
    </row>
    <row r="157" spans="1:9" ht="13.8">
      <c r="A157" s="96">
        <v>149</v>
      </c>
      <c r="B157" s="434" t="s">
        <v>862</v>
      </c>
      <c r="C157" s="434" t="s">
        <v>677</v>
      </c>
      <c r="D157" s="435" t="s">
        <v>863</v>
      </c>
      <c r="E157" s="439" t="s">
        <v>847</v>
      </c>
      <c r="F157" s="422" t="s">
        <v>332</v>
      </c>
      <c r="G157" s="4">
        <v>1000</v>
      </c>
      <c r="H157" s="4">
        <v>1000</v>
      </c>
      <c r="I157" s="4">
        <f t="shared" si="0"/>
        <v>200</v>
      </c>
    </row>
    <row r="158" spans="1:9" ht="13.8">
      <c r="A158" s="96">
        <v>150</v>
      </c>
      <c r="B158" s="434" t="s">
        <v>864</v>
      </c>
      <c r="C158" s="434" t="s">
        <v>865</v>
      </c>
      <c r="D158" s="435" t="s">
        <v>866</v>
      </c>
      <c r="E158" s="439" t="s">
        <v>847</v>
      </c>
      <c r="F158" s="422" t="s">
        <v>332</v>
      </c>
      <c r="G158" s="4">
        <v>1000</v>
      </c>
      <c r="H158" s="4">
        <v>1000</v>
      </c>
      <c r="I158" s="4">
        <f t="shared" si="0"/>
        <v>200</v>
      </c>
    </row>
    <row r="159" spans="1:9" ht="13.8">
      <c r="A159" s="96">
        <v>151</v>
      </c>
      <c r="B159" s="434" t="s">
        <v>542</v>
      </c>
      <c r="C159" s="434" t="s">
        <v>867</v>
      </c>
      <c r="D159" s="435" t="s">
        <v>868</v>
      </c>
      <c r="E159" s="439" t="s">
        <v>847</v>
      </c>
      <c r="F159" s="422" t="s">
        <v>332</v>
      </c>
      <c r="G159" s="4">
        <v>630</v>
      </c>
      <c r="H159" s="4">
        <v>630</v>
      </c>
      <c r="I159" s="4">
        <v>124.74</v>
      </c>
    </row>
    <row r="160" spans="1:9" ht="13.8">
      <c r="A160" s="96">
        <v>152</v>
      </c>
      <c r="B160" s="434" t="s">
        <v>643</v>
      </c>
      <c r="C160" s="434" t="s">
        <v>869</v>
      </c>
      <c r="D160" s="435" t="s">
        <v>870</v>
      </c>
      <c r="E160" s="439" t="s">
        <v>847</v>
      </c>
      <c r="F160" s="422" t="s">
        <v>332</v>
      </c>
      <c r="G160" s="4">
        <v>1250</v>
      </c>
      <c r="H160" s="4">
        <v>1250</v>
      </c>
      <c r="I160" s="4">
        <v>247.5</v>
      </c>
    </row>
    <row r="161" spans="1:9" ht="13.8">
      <c r="A161" s="96">
        <v>153</v>
      </c>
      <c r="B161" s="434" t="s">
        <v>871</v>
      </c>
      <c r="C161" s="434" t="s">
        <v>872</v>
      </c>
      <c r="D161" s="435">
        <v>1036001246</v>
      </c>
      <c r="E161" s="470" t="s">
        <v>873</v>
      </c>
      <c r="F161" s="422" t="s">
        <v>332</v>
      </c>
      <c r="G161" s="4">
        <v>1560</v>
      </c>
      <c r="H161" s="4">
        <v>1560</v>
      </c>
      <c r="I161" s="4">
        <v>308.88</v>
      </c>
    </row>
    <row r="162" spans="1:9" ht="13.8">
      <c r="A162" s="96">
        <v>154</v>
      </c>
      <c r="B162" s="434" t="s">
        <v>561</v>
      </c>
      <c r="C162" s="434" t="s">
        <v>874</v>
      </c>
      <c r="D162" s="435" t="s">
        <v>875</v>
      </c>
      <c r="E162" s="470" t="s">
        <v>876</v>
      </c>
      <c r="F162" s="422" t="s">
        <v>332</v>
      </c>
      <c r="G162" s="4">
        <v>1380</v>
      </c>
      <c r="H162" s="4">
        <v>1380</v>
      </c>
      <c r="I162" s="4">
        <f>(H162*0.98)*20%</f>
        <v>270.47999999999996</v>
      </c>
    </row>
    <row r="163" spans="1:9" ht="13.8">
      <c r="A163" s="96">
        <v>155</v>
      </c>
      <c r="B163" s="434" t="s">
        <v>610</v>
      </c>
      <c r="C163" s="434" t="s">
        <v>683</v>
      </c>
      <c r="D163" s="435" t="s">
        <v>877</v>
      </c>
      <c r="E163" s="439" t="s">
        <v>847</v>
      </c>
      <c r="F163" s="422" t="s">
        <v>332</v>
      </c>
      <c r="G163" s="4">
        <v>1250</v>
      </c>
      <c r="H163" s="4">
        <v>1250</v>
      </c>
      <c r="I163" s="4">
        <f t="shared" ref="I163:I195" si="1">(H163*0.98)*20%</f>
        <v>245</v>
      </c>
    </row>
    <row r="164" spans="1:9" ht="35.4">
      <c r="A164" s="96">
        <v>156</v>
      </c>
      <c r="B164" s="434" t="s">
        <v>878</v>
      </c>
      <c r="C164" s="434" t="s">
        <v>879</v>
      </c>
      <c r="D164" s="435" t="s">
        <v>880</v>
      </c>
      <c r="E164" s="442" t="s">
        <v>881</v>
      </c>
      <c r="F164" s="422" t="s">
        <v>332</v>
      </c>
      <c r="G164" s="4">
        <v>1380</v>
      </c>
      <c r="H164" s="4">
        <v>1380</v>
      </c>
      <c r="I164" s="4">
        <f t="shared" si="1"/>
        <v>270.47999999999996</v>
      </c>
    </row>
    <row r="165" spans="1:9" ht="24">
      <c r="A165" s="96">
        <v>157</v>
      </c>
      <c r="B165" s="434" t="s">
        <v>882</v>
      </c>
      <c r="C165" s="434" t="s">
        <v>835</v>
      </c>
      <c r="D165" s="435" t="s">
        <v>883</v>
      </c>
      <c r="E165" s="442" t="s">
        <v>884</v>
      </c>
      <c r="F165" s="422" t="s">
        <v>332</v>
      </c>
      <c r="G165" s="4">
        <v>1560</v>
      </c>
      <c r="H165" s="4">
        <v>1560</v>
      </c>
      <c r="I165" s="4">
        <f t="shared" si="1"/>
        <v>305.76</v>
      </c>
    </row>
    <row r="166" spans="1:9" ht="13.8">
      <c r="A166" s="96">
        <v>158</v>
      </c>
      <c r="B166" s="434" t="s">
        <v>643</v>
      </c>
      <c r="C166" s="434" t="s">
        <v>885</v>
      </c>
      <c r="D166" s="435" t="s">
        <v>886</v>
      </c>
      <c r="E166" s="439" t="s">
        <v>847</v>
      </c>
      <c r="F166" s="422" t="s">
        <v>332</v>
      </c>
      <c r="G166" s="4">
        <v>1380</v>
      </c>
      <c r="H166" s="4">
        <v>1380</v>
      </c>
      <c r="I166" s="4">
        <f t="shared" si="1"/>
        <v>270.47999999999996</v>
      </c>
    </row>
    <row r="167" spans="1:9" ht="13.8">
      <c r="A167" s="96">
        <v>159</v>
      </c>
      <c r="B167" s="434" t="s">
        <v>887</v>
      </c>
      <c r="C167" s="434" t="s">
        <v>888</v>
      </c>
      <c r="D167" s="443" t="s">
        <v>889</v>
      </c>
      <c r="E167" s="441" t="s">
        <v>890</v>
      </c>
      <c r="F167" s="422" t="s">
        <v>332</v>
      </c>
      <c r="G167" s="4">
        <v>1460</v>
      </c>
      <c r="H167" s="4">
        <v>1460</v>
      </c>
      <c r="I167" s="4">
        <f t="shared" si="1"/>
        <v>286.16000000000003</v>
      </c>
    </row>
    <row r="168" spans="1:9" ht="24.6">
      <c r="A168" s="96">
        <v>160</v>
      </c>
      <c r="B168" s="434" t="s">
        <v>891</v>
      </c>
      <c r="C168" s="434" t="s">
        <v>892</v>
      </c>
      <c r="D168" s="435" t="s">
        <v>893</v>
      </c>
      <c r="E168" s="437" t="s">
        <v>837</v>
      </c>
      <c r="F168" s="422" t="s">
        <v>332</v>
      </c>
      <c r="G168" s="4">
        <v>1560</v>
      </c>
      <c r="H168" s="4">
        <v>1560</v>
      </c>
      <c r="I168" s="4">
        <f t="shared" si="1"/>
        <v>305.76</v>
      </c>
    </row>
    <row r="169" spans="1:9" ht="24.6">
      <c r="A169" s="96">
        <v>161</v>
      </c>
      <c r="B169" s="434" t="s">
        <v>894</v>
      </c>
      <c r="C169" s="434" t="s">
        <v>895</v>
      </c>
      <c r="D169" s="435" t="s">
        <v>896</v>
      </c>
      <c r="E169" s="437" t="s">
        <v>837</v>
      </c>
      <c r="F169" s="422" t="s">
        <v>332</v>
      </c>
      <c r="G169" s="4">
        <v>1460</v>
      </c>
      <c r="H169" s="4">
        <v>1460</v>
      </c>
      <c r="I169" s="4">
        <f t="shared" si="1"/>
        <v>286.16000000000003</v>
      </c>
    </row>
    <row r="170" spans="1:9" ht="13.8">
      <c r="A170" s="96">
        <v>162</v>
      </c>
      <c r="B170" s="434" t="s">
        <v>897</v>
      </c>
      <c r="C170" s="434" t="s">
        <v>898</v>
      </c>
      <c r="D170" s="435" t="s">
        <v>899</v>
      </c>
      <c r="E170" s="440" t="s">
        <v>900</v>
      </c>
      <c r="F170" s="422" t="s">
        <v>332</v>
      </c>
      <c r="G170" s="4">
        <v>2000</v>
      </c>
      <c r="H170" s="4">
        <v>2000</v>
      </c>
      <c r="I170" s="4">
        <f t="shared" si="1"/>
        <v>392</v>
      </c>
    </row>
    <row r="171" spans="1:9" ht="13.8">
      <c r="A171" s="96">
        <v>163</v>
      </c>
      <c r="B171" s="434" t="s">
        <v>607</v>
      </c>
      <c r="C171" s="434" t="s">
        <v>901</v>
      </c>
      <c r="D171" s="435" t="s">
        <v>902</v>
      </c>
      <c r="E171" s="439" t="s">
        <v>847</v>
      </c>
      <c r="F171" s="422" t="s">
        <v>332</v>
      </c>
      <c r="G171" s="4">
        <v>750</v>
      </c>
      <c r="H171" s="4">
        <v>750</v>
      </c>
      <c r="I171" s="4">
        <f t="shared" si="1"/>
        <v>147</v>
      </c>
    </row>
    <row r="172" spans="1:9" ht="24">
      <c r="A172" s="96">
        <v>164</v>
      </c>
      <c r="B172" s="434" t="s">
        <v>676</v>
      </c>
      <c r="C172" s="434" t="s">
        <v>903</v>
      </c>
      <c r="D172" s="435" t="s">
        <v>904</v>
      </c>
      <c r="E172" s="439" t="s">
        <v>843</v>
      </c>
      <c r="F172" s="422" t="s">
        <v>332</v>
      </c>
      <c r="G172" s="4">
        <v>3000</v>
      </c>
      <c r="H172" s="4">
        <v>3000</v>
      </c>
      <c r="I172" s="4">
        <f t="shared" si="1"/>
        <v>588</v>
      </c>
    </row>
    <row r="173" spans="1:9" ht="24">
      <c r="A173" s="96">
        <v>165</v>
      </c>
      <c r="B173" s="434" t="s">
        <v>905</v>
      </c>
      <c r="C173" s="434" t="s">
        <v>903</v>
      </c>
      <c r="D173" s="435" t="s">
        <v>906</v>
      </c>
      <c r="E173" s="439" t="s">
        <v>843</v>
      </c>
      <c r="F173" s="422" t="s">
        <v>332</v>
      </c>
      <c r="G173" s="4">
        <v>3000</v>
      </c>
      <c r="H173" s="4">
        <v>3000</v>
      </c>
      <c r="I173" s="4">
        <f t="shared" si="1"/>
        <v>588</v>
      </c>
    </row>
    <row r="174" spans="1:9" ht="13.8">
      <c r="A174" s="96">
        <v>166</v>
      </c>
      <c r="B174" s="434" t="s">
        <v>894</v>
      </c>
      <c r="C174" s="434" t="s">
        <v>907</v>
      </c>
      <c r="D174" s="435" t="s">
        <v>908</v>
      </c>
      <c r="E174" s="444" t="s">
        <v>909</v>
      </c>
      <c r="F174" s="422" t="s">
        <v>332</v>
      </c>
      <c r="G174" s="4">
        <v>1250</v>
      </c>
      <c r="H174" s="4">
        <v>1250</v>
      </c>
      <c r="I174" s="4">
        <f t="shared" si="1"/>
        <v>245</v>
      </c>
    </row>
    <row r="175" spans="1:9" ht="13.8">
      <c r="A175" s="96">
        <v>167</v>
      </c>
      <c r="B175" s="434" t="s">
        <v>910</v>
      </c>
      <c r="C175" s="434" t="s">
        <v>911</v>
      </c>
      <c r="D175" s="435" t="s">
        <v>912</v>
      </c>
      <c r="E175" s="444" t="s">
        <v>909</v>
      </c>
      <c r="F175" s="422" t="s">
        <v>332</v>
      </c>
      <c r="G175" s="4">
        <v>1250</v>
      </c>
      <c r="H175" s="4">
        <v>1250</v>
      </c>
      <c r="I175" s="4">
        <f t="shared" si="1"/>
        <v>245</v>
      </c>
    </row>
    <row r="176" spans="1:9" ht="13.8">
      <c r="A176" s="96">
        <v>168</v>
      </c>
      <c r="B176" s="434" t="s">
        <v>855</v>
      </c>
      <c r="C176" s="434" t="s">
        <v>913</v>
      </c>
      <c r="D176" s="435" t="s">
        <v>914</v>
      </c>
      <c r="E176" s="440" t="s">
        <v>854</v>
      </c>
      <c r="F176" s="422" t="s">
        <v>332</v>
      </c>
      <c r="G176" s="4">
        <v>3000</v>
      </c>
      <c r="H176" s="4">
        <v>3000</v>
      </c>
      <c r="I176" s="4">
        <f t="shared" si="1"/>
        <v>588</v>
      </c>
    </row>
    <row r="177" spans="1:9" ht="13.8">
      <c r="A177" s="96">
        <v>169</v>
      </c>
      <c r="B177" s="434" t="s">
        <v>915</v>
      </c>
      <c r="C177" s="434" t="s">
        <v>916</v>
      </c>
      <c r="D177" s="435" t="s">
        <v>917</v>
      </c>
      <c r="E177" s="440" t="s">
        <v>854</v>
      </c>
      <c r="F177" s="422" t="s">
        <v>332</v>
      </c>
      <c r="G177" s="4">
        <v>1250</v>
      </c>
      <c r="H177" s="4">
        <v>1250</v>
      </c>
      <c r="I177" s="4">
        <f t="shared" si="1"/>
        <v>245</v>
      </c>
    </row>
    <row r="178" spans="1:9" ht="13.8">
      <c r="A178" s="96">
        <v>170</v>
      </c>
      <c r="B178" s="434" t="s">
        <v>918</v>
      </c>
      <c r="C178" s="434" t="s">
        <v>919</v>
      </c>
      <c r="D178" s="435" t="s">
        <v>920</v>
      </c>
      <c r="E178" s="96" t="s">
        <v>861</v>
      </c>
      <c r="F178" s="422" t="s">
        <v>332</v>
      </c>
      <c r="G178" s="4">
        <v>400</v>
      </c>
      <c r="H178" s="4">
        <v>400</v>
      </c>
      <c r="I178" s="4">
        <f t="shared" si="1"/>
        <v>78.400000000000006</v>
      </c>
    </row>
    <row r="179" spans="1:9" ht="13.8">
      <c r="A179" s="96">
        <v>171</v>
      </c>
      <c r="B179" s="434" t="s">
        <v>577</v>
      </c>
      <c r="C179" s="434" t="s">
        <v>921</v>
      </c>
      <c r="D179" s="435" t="s">
        <v>922</v>
      </c>
      <c r="E179" s="439" t="s">
        <v>847</v>
      </c>
      <c r="F179" s="422" t="s">
        <v>332</v>
      </c>
      <c r="G179" s="4">
        <v>400</v>
      </c>
      <c r="H179" s="4">
        <v>400</v>
      </c>
      <c r="I179" s="4">
        <f t="shared" si="1"/>
        <v>78.400000000000006</v>
      </c>
    </row>
    <row r="180" spans="1:9" ht="13.8">
      <c r="A180" s="96">
        <v>172</v>
      </c>
      <c r="B180" s="434" t="s">
        <v>910</v>
      </c>
      <c r="C180" s="434" t="s">
        <v>923</v>
      </c>
      <c r="D180" s="435" t="s">
        <v>924</v>
      </c>
      <c r="E180" s="440" t="s">
        <v>854</v>
      </c>
      <c r="F180" s="422" t="s">
        <v>332</v>
      </c>
      <c r="G180" s="4">
        <v>1250</v>
      </c>
      <c r="H180" s="4">
        <v>1250</v>
      </c>
      <c r="I180" s="4">
        <f t="shared" si="1"/>
        <v>245</v>
      </c>
    </row>
    <row r="181" spans="1:9" ht="13.8">
      <c r="A181" s="96">
        <v>173</v>
      </c>
      <c r="B181" s="434" t="s">
        <v>925</v>
      </c>
      <c r="C181" s="434" t="s">
        <v>926</v>
      </c>
      <c r="D181" s="435" t="s">
        <v>927</v>
      </c>
      <c r="E181" s="444" t="s">
        <v>928</v>
      </c>
      <c r="F181" s="422" t="s">
        <v>332</v>
      </c>
      <c r="G181" s="4">
        <v>1250</v>
      </c>
      <c r="H181" s="4">
        <v>1250</v>
      </c>
      <c r="I181" s="4">
        <f t="shared" si="1"/>
        <v>245</v>
      </c>
    </row>
    <row r="182" spans="1:9" ht="13.8">
      <c r="A182" s="96">
        <v>174</v>
      </c>
      <c r="B182" s="434" t="s">
        <v>929</v>
      </c>
      <c r="C182" s="434" t="s">
        <v>930</v>
      </c>
      <c r="D182" s="435" t="s">
        <v>931</v>
      </c>
      <c r="E182" s="440" t="s">
        <v>854</v>
      </c>
      <c r="F182" s="422" t="s">
        <v>332</v>
      </c>
      <c r="G182" s="4">
        <v>1250</v>
      </c>
      <c r="H182" s="4">
        <v>1250</v>
      </c>
      <c r="I182" s="4">
        <f t="shared" si="1"/>
        <v>245</v>
      </c>
    </row>
    <row r="183" spans="1:9" ht="13.8">
      <c r="A183" s="96">
        <v>175</v>
      </c>
      <c r="B183" s="434" t="s">
        <v>932</v>
      </c>
      <c r="C183" s="434" t="s">
        <v>933</v>
      </c>
      <c r="D183" s="435" t="s">
        <v>934</v>
      </c>
      <c r="E183" s="440" t="s">
        <v>854</v>
      </c>
      <c r="F183" s="422" t="s">
        <v>332</v>
      </c>
      <c r="G183" s="4">
        <v>1250</v>
      </c>
      <c r="H183" s="4">
        <v>1250</v>
      </c>
      <c r="I183" s="4">
        <f t="shared" si="1"/>
        <v>245</v>
      </c>
    </row>
    <row r="184" spans="1:9" ht="13.8">
      <c r="A184" s="96">
        <v>176</v>
      </c>
      <c r="B184" s="434" t="s">
        <v>643</v>
      </c>
      <c r="C184" s="434" t="s">
        <v>907</v>
      </c>
      <c r="D184" s="435" t="s">
        <v>935</v>
      </c>
      <c r="E184" s="440" t="s">
        <v>854</v>
      </c>
      <c r="F184" s="422" t="s">
        <v>332</v>
      </c>
      <c r="G184" s="4">
        <v>1250</v>
      </c>
      <c r="H184" s="4">
        <v>1250</v>
      </c>
      <c r="I184" s="4">
        <f t="shared" si="1"/>
        <v>245</v>
      </c>
    </row>
    <row r="185" spans="1:9" ht="13.8">
      <c r="A185" s="96">
        <v>177</v>
      </c>
      <c r="B185" s="434" t="s">
        <v>649</v>
      </c>
      <c r="C185" s="434" t="s">
        <v>936</v>
      </c>
      <c r="D185" s="435" t="s">
        <v>937</v>
      </c>
      <c r="E185" s="440" t="s">
        <v>854</v>
      </c>
      <c r="F185" s="422" t="s">
        <v>332</v>
      </c>
      <c r="G185" s="4">
        <v>1250</v>
      </c>
      <c r="H185" s="4">
        <v>1250</v>
      </c>
      <c r="I185" s="4">
        <f t="shared" si="1"/>
        <v>245</v>
      </c>
    </row>
    <row r="186" spans="1:9" ht="13.8">
      <c r="A186" s="96">
        <v>178</v>
      </c>
      <c r="B186" s="434" t="s">
        <v>938</v>
      </c>
      <c r="C186" s="434" t="s">
        <v>939</v>
      </c>
      <c r="D186" s="435" t="s">
        <v>940</v>
      </c>
      <c r="E186" s="440" t="s">
        <v>854</v>
      </c>
      <c r="F186" s="422" t="s">
        <v>332</v>
      </c>
      <c r="G186" s="4">
        <v>2500</v>
      </c>
      <c r="H186" s="4">
        <v>2500</v>
      </c>
      <c r="I186" s="4">
        <f t="shared" si="1"/>
        <v>490</v>
      </c>
    </row>
    <row r="187" spans="1:9" ht="13.8">
      <c r="A187" s="96">
        <v>179</v>
      </c>
      <c r="B187" s="434" t="s">
        <v>941</v>
      </c>
      <c r="C187" s="434" t="s">
        <v>942</v>
      </c>
      <c r="D187" s="435" t="s">
        <v>943</v>
      </c>
      <c r="E187" s="440" t="s">
        <v>854</v>
      </c>
      <c r="F187" s="422" t="s">
        <v>332</v>
      </c>
      <c r="G187" s="4">
        <v>1250</v>
      </c>
      <c r="H187" s="4">
        <v>1250</v>
      </c>
      <c r="I187" s="4">
        <f t="shared" si="1"/>
        <v>245</v>
      </c>
    </row>
    <row r="188" spans="1:9" ht="13.8">
      <c r="A188" s="96">
        <v>180</v>
      </c>
      <c r="B188" s="434" t="s">
        <v>944</v>
      </c>
      <c r="C188" s="434" t="s">
        <v>945</v>
      </c>
      <c r="D188" s="435" t="s">
        <v>946</v>
      </c>
      <c r="E188" s="440" t="s">
        <v>854</v>
      </c>
      <c r="F188" s="422" t="s">
        <v>332</v>
      </c>
      <c r="G188" s="4">
        <v>1250</v>
      </c>
      <c r="H188" s="4">
        <v>1250</v>
      </c>
      <c r="I188" s="4">
        <f t="shared" si="1"/>
        <v>245</v>
      </c>
    </row>
    <row r="189" spans="1:9" ht="13.8">
      <c r="A189" s="96">
        <v>181</v>
      </c>
      <c r="B189" s="434" t="s">
        <v>947</v>
      </c>
      <c r="C189" s="434" t="s">
        <v>948</v>
      </c>
      <c r="D189" s="435" t="s">
        <v>949</v>
      </c>
      <c r="E189" s="444" t="s">
        <v>909</v>
      </c>
      <c r="F189" s="422" t="s">
        <v>332</v>
      </c>
      <c r="G189" s="4">
        <v>1250</v>
      </c>
      <c r="H189" s="4">
        <v>1250</v>
      </c>
      <c r="I189" s="4">
        <f t="shared" si="1"/>
        <v>245</v>
      </c>
    </row>
    <row r="190" spans="1:9" ht="13.8">
      <c r="A190" s="96">
        <v>182</v>
      </c>
      <c r="B190" s="434" t="s">
        <v>950</v>
      </c>
      <c r="C190" s="434" t="s">
        <v>951</v>
      </c>
      <c r="D190" s="435" t="s">
        <v>952</v>
      </c>
      <c r="E190" s="439" t="s">
        <v>847</v>
      </c>
      <c r="F190" s="422" t="s">
        <v>332</v>
      </c>
      <c r="G190" s="4">
        <v>2500</v>
      </c>
      <c r="H190" s="4">
        <v>2500</v>
      </c>
      <c r="I190" s="4">
        <f t="shared" si="1"/>
        <v>490</v>
      </c>
    </row>
    <row r="191" spans="1:9" ht="13.8">
      <c r="A191" s="96">
        <v>183</v>
      </c>
      <c r="B191" s="434" t="s">
        <v>643</v>
      </c>
      <c r="C191" s="434" t="s">
        <v>953</v>
      </c>
      <c r="D191" s="435" t="s">
        <v>954</v>
      </c>
      <c r="E191" s="439" t="s">
        <v>847</v>
      </c>
      <c r="F191" s="422" t="s">
        <v>332</v>
      </c>
      <c r="G191" s="4">
        <v>2000</v>
      </c>
      <c r="H191" s="4">
        <v>2000</v>
      </c>
      <c r="I191" s="4">
        <f t="shared" si="1"/>
        <v>392</v>
      </c>
    </row>
    <row r="192" spans="1:9" ht="13.8">
      <c r="A192" s="96">
        <v>184</v>
      </c>
      <c r="B192" s="434" t="s">
        <v>955</v>
      </c>
      <c r="C192" s="434" t="s">
        <v>956</v>
      </c>
      <c r="D192" s="435" t="s">
        <v>957</v>
      </c>
      <c r="E192" s="439" t="s">
        <v>847</v>
      </c>
      <c r="F192" s="422" t="s">
        <v>332</v>
      </c>
      <c r="G192" s="4">
        <v>2500</v>
      </c>
      <c r="H192" s="4">
        <v>2500</v>
      </c>
      <c r="I192" s="4">
        <f t="shared" si="1"/>
        <v>490</v>
      </c>
    </row>
    <row r="193" spans="1:9" ht="13.8">
      <c r="A193" s="96">
        <v>185</v>
      </c>
      <c r="B193" s="434" t="s">
        <v>958</v>
      </c>
      <c r="C193" s="434" t="s">
        <v>959</v>
      </c>
      <c r="D193" s="435" t="s">
        <v>960</v>
      </c>
      <c r="E193" s="439" t="s">
        <v>847</v>
      </c>
      <c r="F193" s="422" t="s">
        <v>332</v>
      </c>
      <c r="G193" s="4">
        <v>750</v>
      </c>
      <c r="H193" s="4">
        <v>750</v>
      </c>
      <c r="I193" s="4">
        <f t="shared" si="1"/>
        <v>147</v>
      </c>
    </row>
    <row r="194" spans="1:9" ht="13.8">
      <c r="A194" s="96">
        <v>186</v>
      </c>
      <c r="B194" s="434" t="s">
        <v>961</v>
      </c>
      <c r="C194" s="434" t="s">
        <v>962</v>
      </c>
      <c r="D194" s="435" t="s">
        <v>963</v>
      </c>
      <c r="E194" s="439" t="s">
        <v>847</v>
      </c>
      <c r="F194" s="422" t="s">
        <v>332</v>
      </c>
      <c r="G194" s="4">
        <v>4000</v>
      </c>
      <c r="H194" s="4">
        <v>4000</v>
      </c>
      <c r="I194" s="4">
        <f t="shared" si="1"/>
        <v>784</v>
      </c>
    </row>
    <row r="195" spans="1:9" ht="13.8">
      <c r="A195" s="96">
        <v>187</v>
      </c>
      <c r="B195" s="434" t="s">
        <v>567</v>
      </c>
      <c r="C195" s="434" t="s">
        <v>653</v>
      </c>
      <c r="D195" s="435" t="s">
        <v>964</v>
      </c>
      <c r="E195" s="441" t="s">
        <v>890</v>
      </c>
      <c r="F195" s="422" t="s">
        <v>332</v>
      </c>
      <c r="G195" s="4">
        <v>1250</v>
      </c>
      <c r="H195" s="4">
        <v>1250</v>
      </c>
      <c r="I195" s="4">
        <f t="shared" si="1"/>
        <v>245</v>
      </c>
    </row>
    <row r="196" spans="1:9" ht="13.8">
      <c r="A196" s="96">
        <v>188</v>
      </c>
      <c r="B196" s="446" t="s">
        <v>647</v>
      </c>
      <c r="C196" s="447" t="s">
        <v>967</v>
      </c>
      <c r="D196" s="448" t="s">
        <v>968</v>
      </c>
      <c r="E196" s="445" t="s">
        <v>966</v>
      </c>
      <c r="F196" s="422" t="s">
        <v>332</v>
      </c>
      <c r="G196" s="4">
        <v>800</v>
      </c>
      <c r="H196" s="4">
        <v>800</v>
      </c>
      <c r="I196" s="4">
        <v>0</v>
      </c>
    </row>
    <row r="197" spans="1:9" ht="13.8">
      <c r="A197" s="96">
        <v>189</v>
      </c>
      <c r="B197" s="446" t="s">
        <v>969</v>
      </c>
      <c r="C197" s="447" t="s">
        <v>970</v>
      </c>
      <c r="D197" s="449" t="s">
        <v>971</v>
      </c>
      <c r="E197" s="445" t="s">
        <v>966</v>
      </c>
      <c r="F197" s="422" t="s">
        <v>332</v>
      </c>
      <c r="G197" s="4">
        <v>3000</v>
      </c>
      <c r="H197" s="4">
        <v>3000</v>
      </c>
      <c r="I197" s="4">
        <v>0</v>
      </c>
    </row>
    <row r="198" spans="1:9" ht="13.8">
      <c r="A198" s="85" t="s">
        <v>271</v>
      </c>
      <c r="B198" s="85"/>
      <c r="C198" s="85"/>
      <c r="D198" s="85"/>
      <c r="E198" s="85"/>
      <c r="F198" s="96"/>
      <c r="G198" s="4"/>
      <c r="H198" s="4"/>
      <c r="I198" s="4"/>
    </row>
    <row r="199" spans="1:9" ht="13.8">
      <c r="A199" s="85"/>
      <c r="B199" s="97"/>
      <c r="C199" s="97"/>
      <c r="D199" s="97"/>
      <c r="E199" s="97"/>
      <c r="F199" s="85" t="s">
        <v>420</v>
      </c>
      <c r="G199" s="84">
        <f>SUM(G9:G198)</f>
        <v>92775</v>
      </c>
      <c r="H199" s="84">
        <f>SUM(H9:H198)</f>
        <v>92775</v>
      </c>
      <c r="I199" s="84">
        <f>SUM(I9:I198)</f>
        <v>17514.599999999991</v>
      </c>
    </row>
    <row r="200" spans="1:9" ht="13.8">
      <c r="A200" s="208"/>
      <c r="B200" s="208"/>
      <c r="C200" s="208"/>
      <c r="D200" s="208"/>
      <c r="E200" s="208"/>
      <c r="F200" s="208"/>
      <c r="G200" s="208"/>
      <c r="H200" s="179"/>
      <c r="I200" s="179"/>
    </row>
    <row r="201" spans="1:9" ht="13.8">
      <c r="A201" s="209" t="s">
        <v>438</v>
      </c>
      <c r="B201" s="209"/>
      <c r="C201" s="208"/>
      <c r="D201" s="208"/>
      <c r="E201" s="208"/>
      <c r="F201" s="208"/>
      <c r="G201" s="208"/>
      <c r="H201" s="179"/>
      <c r="I201" s="179"/>
    </row>
    <row r="202" spans="1:9" ht="13.8">
      <c r="A202" s="209"/>
      <c r="B202" s="209"/>
      <c r="C202" s="208"/>
      <c r="D202" s="208"/>
      <c r="E202" s="208"/>
      <c r="F202" s="208"/>
      <c r="G202" s="208"/>
      <c r="H202" s="179"/>
      <c r="I202" s="179"/>
    </row>
    <row r="203" spans="1:9" ht="13.8">
      <c r="A203" s="209"/>
      <c r="B203" s="209"/>
      <c r="C203" s="179"/>
      <c r="D203" s="179"/>
      <c r="E203" s="179"/>
      <c r="F203" s="179"/>
      <c r="G203" s="179"/>
      <c r="H203" s="179"/>
      <c r="I203" s="179"/>
    </row>
    <row r="204" spans="1:9" ht="13.8">
      <c r="A204" s="209"/>
      <c r="B204" s="209"/>
      <c r="C204" s="179"/>
      <c r="D204" s="179"/>
      <c r="E204" s="179"/>
      <c r="F204" s="179"/>
      <c r="G204" s="179"/>
      <c r="H204" s="179"/>
      <c r="I204" s="179"/>
    </row>
    <row r="205" spans="1:9">
      <c r="A205" s="205"/>
      <c r="B205" s="205"/>
      <c r="C205" s="205"/>
      <c r="D205" s="205"/>
      <c r="E205" s="205"/>
      <c r="F205" s="205"/>
      <c r="G205" s="205"/>
      <c r="H205" s="205"/>
      <c r="I205" s="205"/>
    </row>
    <row r="206" spans="1:9" ht="13.8">
      <c r="A206" s="185" t="s">
        <v>107</v>
      </c>
      <c r="B206" s="185"/>
      <c r="C206" s="179"/>
      <c r="D206" s="179"/>
      <c r="E206" s="179"/>
      <c r="F206" s="179"/>
      <c r="G206" s="179"/>
      <c r="H206" s="179"/>
      <c r="I206" s="179"/>
    </row>
    <row r="207" spans="1:9" ht="13.8">
      <c r="A207" s="179"/>
      <c r="B207" s="179"/>
      <c r="C207" s="179"/>
      <c r="D207" s="179"/>
      <c r="E207" s="179"/>
      <c r="F207" s="179"/>
      <c r="G207" s="179"/>
      <c r="H207" s="179"/>
      <c r="I207" s="179"/>
    </row>
    <row r="208" spans="1:9" ht="13.8">
      <c r="A208" s="179"/>
      <c r="B208" s="179"/>
      <c r="C208" s="179"/>
      <c r="D208" s="179"/>
      <c r="E208" s="183"/>
      <c r="F208" s="183"/>
      <c r="G208" s="183"/>
      <c r="H208" s="179"/>
      <c r="I208" s="179"/>
    </row>
    <row r="209" spans="1:9" ht="13.8">
      <c r="A209" s="185"/>
      <c r="B209" s="185"/>
      <c r="C209" s="185" t="s">
        <v>373</v>
      </c>
      <c r="D209" s="185"/>
      <c r="E209" s="185"/>
      <c r="F209" s="185"/>
      <c r="G209" s="185"/>
      <c r="H209" s="179"/>
      <c r="I209" s="179"/>
    </row>
    <row r="210" spans="1:9" ht="13.8">
      <c r="A210" s="179"/>
      <c r="B210" s="179"/>
      <c r="C210" s="179" t="s">
        <v>372</v>
      </c>
      <c r="D210" s="179"/>
      <c r="E210" s="179"/>
      <c r="F210" s="179"/>
      <c r="G210" s="179"/>
      <c r="H210" s="179"/>
      <c r="I210" s="179"/>
    </row>
    <row r="211" spans="1:9">
      <c r="A211" s="187"/>
      <c r="B211" s="187"/>
      <c r="C211" s="187" t="s">
        <v>139</v>
      </c>
      <c r="D211" s="187"/>
      <c r="E211" s="187"/>
      <c r="F211" s="187"/>
      <c r="G211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97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3.2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72" t="s">
        <v>439</v>
      </c>
      <c r="B1" s="75"/>
      <c r="C1" s="75"/>
      <c r="D1" s="75"/>
      <c r="E1" s="75"/>
      <c r="F1" s="75"/>
      <c r="G1" s="512" t="s">
        <v>109</v>
      </c>
      <c r="H1" s="512"/>
      <c r="I1" s="349"/>
    </row>
    <row r="2" spans="1:9" ht="13.8">
      <c r="A2" s="74" t="s">
        <v>140</v>
      </c>
      <c r="B2" s="75"/>
      <c r="C2" s="75"/>
      <c r="D2" s="75"/>
      <c r="E2" s="75"/>
      <c r="F2" s="75"/>
      <c r="G2" s="510" t="s">
        <v>1059</v>
      </c>
      <c r="H2" s="510"/>
      <c r="I2" s="74"/>
    </row>
    <row r="3" spans="1:9" ht="13.8">
      <c r="A3" s="74"/>
      <c r="B3" s="74"/>
      <c r="C3" s="74"/>
      <c r="D3" s="74"/>
      <c r="E3" s="74"/>
      <c r="F3" s="74"/>
      <c r="G3" s="254"/>
      <c r="H3" s="254"/>
      <c r="I3" s="349"/>
    </row>
    <row r="4" spans="1:9" ht="13.8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9" ht="13.8">
      <c r="A5" s="416" t="str">
        <f>'ფორმა N1'!A5</f>
        <v>პ/გ საქართველოს პატრიოტთა ალიანსი</v>
      </c>
      <c r="B5" s="78"/>
      <c r="C5" s="78"/>
      <c r="D5" s="78"/>
      <c r="E5" s="78"/>
      <c r="F5" s="78"/>
      <c r="G5" s="79"/>
      <c r="H5" s="79"/>
      <c r="I5" s="79"/>
    </row>
    <row r="6" spans="1:9" ht="13.8">
      <c r="A6" s="75"/>
      <c r="B6" s="75"/>
      <c r="C6" s="75"/>
      <c r="D6" s="75"/>
      <c r="E6" s="75"/>
      <c r="F6" s="75"/>
      <c r="G6" s="74"/>
      <c r="H6" s="74"/>
      <c r="I6" s="74"/>
    </row>
    <row r="7" spans="1:9" ht="13.8">
      <c r="A7" s="253"/>
      <c r="B7" s="253"/>
      <c r="C7" s="253"/>
      <c r="D7" s="253"/>
      <c r="E7" s="253"/>
      <c r="F7" s="253"/>
      <c r="G7" s="76"/>
      <c r="H7" s="76"/>
      <c r="I7" s="349"/>
    </row>
    <row r="8" spans="1:9" ht="41.4">
      <c r="A8" s="345" t="s">
        <v>64</v>
      </c>
      <c r="B8" s="77" t="s">
        <v>324</v>
      </c>
      <c r="C8" s="88" t="s">
        <v>325</v>
      </c>
      <c r="D8" s="88" t="s">
        <v>227</v>
      </c>
      <c r="E8" s="88" t="s">
        <v>328</v>
      </c>
      <c r="F8" s="88" t="s">
        <v>327</v>
      </c>
      <c r="G8" s="88" t="s">
        <v>369</v>
      </c>
      <c r="H8" s="77" t="s">
        <v>10</v>
      </c>
      <c r="I8" s="77" t="s">
        <v>9</v>
      </c>
    </row>
    <row r="9" spans="1:9" ht="13.8">
      <c r="A9" s="346"/>
      <c r="B9" s="347"/>
      <c r="C9" s="96"/>
      <c r="D9" s="96"/>
      <c r="E9" s="96"/>
      <c r="F9" s="96"/>
      <c r="G9" s="96"/>
      <c r="H9" s="4"/>
      <c r="I9" s="4"/>
    </row>
    <row r="10" spans="1:9" ht="13.8">
      <c r="A10" s="346"/>
      <c r="B10" s="347"/>
      <c r="C10" s="96"/>
      <c r="D10" s="96"/>
      <c r="E10" s="96"/>
      <c r="F10" s="96"/>
      <c r="G10" s="96"/>
      <c r="H10" s="4"/>
      <c r="I10" s="4"/>
    </row>
    <row r="11" spans="1:9" ht="13.8">
      <c r="A11" s="346"/>
      <c r="B11" s="347"/>
      <c r="C11" s="85"/>
      <c r="D11" s="85"/>
      <c r="E11" s="85"/>
      <c r="F11" s="85"/>
      <c r="G11" s="85"/>
      <c r="H11" s="4"/>
      <c r="I11" s="4"/>
    </row>
    <row r="12" spans="1:9" ht="13.8">
      <c r="A12" s="346"/>
      <c r="B12" s="347"/>
      <c r="C12" s="85"/>
      <c r="D12" s="85"/>
      <c r="E12" s="85"/>
      <c r="F12" s="85"/>
      <c r="G12" s="85"/>
      <c r="H12" s="4"/>
      <c r="I12" s="4"/>
    </row>
    <row r="13" spans="1:9" ht="13.8">
      <c r="A13" s="346"/>
      <c r="B13" s="347"/>
      <c r="C13" s="85"/>
      <c r="D13" s="85"/>
      <c r="E13" s="85"/>
      <c r="F13" s="85"/>
      <c r="G13" s="85"/>
      <c r="H13" s="4"/>
      <c r="I13" s="4"/>
    </row>
    <row r="14" spans="1:9" ht="13.8">
      <c r="A14" s="346"/>
      <c r="B14" s="347"/>
      <c r="C14" s="85"/>
      <c r="D14" s="85"/>
      <c r="E14" s="85"/>
      <c r="F14" s="85"/>
      <c r="G14" s="85"/>
      <c r="H14" s="4"/>
      <c r="I14" s="4"/>
    </row>
    <row r="15" spans="1:9" ht="13.8">
      <c r="A15" s="346"/>
      <c r="B15" s="347"/>
      <c r="C15" s="85"/>
      <c r="D15" s="85"/>
      <c r="E15" s="85"/>
      <c r="F15" s="85"/>
      <c r="G15" s="85"/>
      <c r="H15" s="4"/>
      <c r="I15" s="4"/>
    </row>
    <row r="16" spans="1:9" ht="13.8">
      <c r="A16" s="346"/>
      <c r="B16" s="347"/>
      <c r="C16" s="85"/>
      <c r="D16" s="85"/>
      <c r="E16" s="85"/>
      <c r="F16" s="85"/>
      <c r="G16" s="85"/>
      <c r="H16" s="4"/>
      <c r="I16" s="4"/>
    </row>
    <row r="17" spans="1:9" ht="13.8">
      <c r="A17" s="346"/>
      <c r="B17" s="347"/>
      <c r="C17" s="85"/>
      <c r="D17" s="85"/>
      <c r="E17" s="85"/>
      <c r="F17" s="85"/>
      <c r="G17" s="85"/>
      <c r="H17" s="4"/>
      <c r="I17" s="4"/>
    </row>
    <row r="18" spans="1:9" ht="13.8">
      <c r="A18" s="346"/>
      <c r="B18" s="347"/>
      <c r="C18" s="85"/>
      <c r="D18" s="85"/>
      <c r="E18" s="85"/>
      <c r="F18" s="85"/>
      <c r="G18" s="85"/>
      <c r="H18" s="4"/>
      <c r="I18" s="4"/>
    </row>
    <row r="19" spans="1:9" ht="13.8">
      <c r="A19" s="346"/>
      <c r="B19" s="347"/>
      <c r="C19" s="85"/>
      <c r="D19" s="85"/>
      <c r="E19" s="85"/>
      <c r="F19" s="85"/>
      <c r="G19" s="85"/>
      <c r="H19" s="4"/>
      <c r="I19" s="4"/>
    </row>
    <row r="20" spans="1:9" ht="13.8">
      <c r="A20" s="346"/>
      <c r="B20" s="347"/>
      <c r="C20" s="85"/>
      <c r="D20" s="85"/>
      <c r="E20" s="85"/>
      <c r="F20" s="85"/>
      <c r="G20" s="85"/>
      <c r="H20" s="4"/>
      <c r="I20" s="4"/>
    </row>
    <row r="21" spans="1:9" ht="13.8">
      <c r="A21" s="346"/>
      <c r="B21" s="347"/>
      <c r="C21" s="85"/>
      <c r="D21" s="85"/>
      <c r="E21" s="85"/>
      <c r="F21" s="85"/>
      <c r="G21" s="85"/>
      <c r="H21" s="4"/>
      <c r="I21" s="4"/>
    </row>
    <row r="22" spans="1:9" ht="13.8">
      <c r="A22" s="346"/>
      <c r="B22" s="347"/>
      <c r="C22" s="85"/>
      <c r="D22" s="85"/>
      <c r="E22" s="85"/>
      <c r="F22" s="85"/>
      <c r="G22" s="85"/>
      <c r="H22" s="4"/>
      <c r="I22" s="4"/>
    </row>
    <row r="23" spans="1:9" ht="13.8">
      <c r="A23" s="346"/>
      <c r="B23" s="347"/>
      <c r="C23" s="85"/>
      <c r="D23" s="85"/>
      <c r="E23" s="85"/>
      <c r="F23" s="85"/>
      <c r="G23" s="85"/>
      <c r="H23" s="4"/>
      <c r="I23" s="4"/>
    </row>
    <row r="24" spans="1:9" ht="13.8">
      <c r="A24" s="346"/>
      <c r="B24" s="347"/>
      <c r="C24" s="85"/>
      <c r="D24" s="85"/>
      <c r="E24" s="85"/>
      <c r="F24" s="85"/>
      <c r="G24" s="85"/>
      <c r="H24" s="4"/>
      <c r="I24" s="4"/>
    </row>
    <row r="25" spans="1:9" ht="13.8">
      <c r="A25" s="346"/>
      <c r="B25" s="347"/>
      <c r="C25" s="85"/>
      <c r="D25" s="85"/>
      <c r="E25" s="85"/>
      <c r="F25" s="85"/>
      <c r="G25" s="85"/>
      <c r="H25" s="4"/>
      <c r="I25" s="4"/>
    </row>
    <row r="26" spans="1:9" ht="13.8">
      <c r="A26" s="346"/>
      <c r="B26" s="347"/>
      <c r="C26" s="85"/>
      <c r="D26" s="85"/>
      <c r="E26" s="85"/>
      <c r="F26" s="85"/>
      <c r="G26" s="85"/>
      <c r="H26" s="4"/>
      <c r="I26" s="4"/>
    </row>
    <row r="27" spans="1:9" ht="13.8">
      <c r="A27" s="346"/>
      <c r="B27" s="347"/>
      <c r="C27" s="85"/>
      <c r="D27" s="85"/>
      <c r="E27" s="85"/>
      <c r="F27" s="85"/>
      <c r="G27" s="85"/>
      <c r="H27" s="4"/>
      <c r="I27" s="4"/>
    </row>
    <row r="28" spans="1:9" ht="13.8">
      <c r="A28" s="346"/>
      <c r="B28" s="347"/>
      <c r="C28" s="85"/>
      <c r="D28" s="85"/>
      <c r="E28" s="85"/>
      <c r="F28" s="85"/>
      <c r="G28" s="85"/>
      <c r="H28" s="4"/>
      <c r="I28" s="4"/>
    </row>
    <row r="29" spans="1:9" ht="13.8">
      <c r="A29" s="346"/>
      <c r="B29" s="347"/>
      <c r="C29" s="85"/>
      <c r="D29" s="85"/>
      <c r="E29" s="85"/>
      <c r="F29" s="85"/>
      <c r="G29" s="85"/>
      <c r="H29" s="4"/>
      <c r="I29" s="4"/>
    </row>
    <row r="30" spans="1:9" ht="13.8">
      <c r="A30" s="346"/>
      <c r="B30" s="347"/>
      <c r="C30" s="85"/>
      <c r="D30" s="85"/>
      <c r="E30" s="85"/>
      <c r="F30" s="85"/>
      <c r="G30" s="85"/>
      <c r="H30" s="4"/>
      <c r="I30" s="4"/>
    </row>
    <row r="31" spans="1:9" ht="13.8">
      <c r="A31" s="346"/>
      <c r="B31" s="347"/>
      <c r="C31" s="85"/>
      <c r="D31" s="85"/>
      <c r="E31" s="85"/>
      <c r="F31" s="85"/>
      <c r="G31" s="85"/>
      <c r="H31" s="4"/>
      <c r="I31" s="4"/>
    </row>
    <row r="32" spans="1:9" ht="13.8">
      <c r="A32" s="346"/>
      <c r="B32" s="347"/>
      <c r="C32" s="85"/>
      <c r="D32" s="85"/>
      <c r="E32" s="85"/>
      <c r="F32" s="85"/>
      <c r="G32" s="85"/>
      <c r="H32" s="4"/>
      <c r="I32" s="4"/>
    </row>
    <row r="33" spans="1:9" ht="13.8">
      <c r="A33" s="346"/>
      <c r="B33" s="347"/>
      <c r="C33" s="85"/>
      <c r="D33" s="85"/>
      <c r="E33" s="85"/>
      <c r="F33" s="85"/>
      <c r="G33" s="85"/>
      <c r="H33" s="4"/>
      <c r="I33" s="4"/>
    </row>
    <row r="34" spans="1:9" ht="13.8">
      <c r="A34" s="346"/>
      <c r="B34" s="348"/>
      <c r="C34" s="97"/>
      <c r="D34" s="97"/>
      <c r="E34" s="97"/>
      <c r="F34" s="97"/>
      <c r="G34" s="97" t="s">
        <v>323</v>
      </c>
      <c r="H34" s="84">
        <f>SUM(H9:H33)</f>
        <v>0</v>
      </c>
      <c r="I34" s="84">
        <f>SUM(I9:I33)</f>
        <v>0</v>
      </c>
    </row>
    <row r="35" spans="1:9" ht="13.8">
      <c r="A35" s="44"/>
      <c r="B35" s="44"/>
      <c r="C35" s="44"/>
      <c r="D35" s="44"/>
      <c r="E35" s="44"/>
      <c r="F35" s="44"/>
      <c r="G35" s="2"/>
      <c r="H35" s="2"/>
    </row>
    <row r="36" spans="1:9" ht="13.8">
      <c r="A36" s="195" t="s">
        <v>440</v>
      </c>
      <c r="B36" s="44"/>
      <c r="C36" s="44"/>
      <c r="D36" s="44"/>
      <c r="E36" s="44"/>
      <c r="F36" s="44"/>
      <c r="G36" s="2"/>
      <c r="H36" s="2"/>
    </row>
    <row r="37" spans="1:9" ht="13.8">
      <c r="A37" s="195"/>
      <c r="B37" s="44"/>
      <c r="C37" s="44"/>
      <c r="D37" s="44"/>
      <c r="E37" s="44"/>
      <c r="F37" s="44"/>
      <c r="G37" s="2"/>
      <c r="H37" s="2"/>
    </row>
    <row r="38" spans="1:9" ht="13.8">
      <c r="A38" s="195"/>
      <c r="B38" s="2"/>
      <c r="C38" s="2"/>
      <c r="D38" s="2"/>
      <c r="E38" s="2"/>
      <c r="F38" s="2"/>
      <c r="G38" s="2"/>
      <c r="H38" s="2"/>
    </row>
    <row r="39" spans="1:9" ht="13.8">
      <c r="A39" s="195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3.8">
      <c r="A41" s="67" t="s">
        <v>107</v>
      </c>
      <c r="B41" s="2"/>
      <c r="C41" s="2"/>
      <c r="D41" s="2"/>
      <c r="E41" s="2"/>
      <c r="F41" s="2"/>
      <c r="G41" s="2"/>
      <c r="H41" s="2"/>
    </row>
    <row r="42" spans="1:9" ht="13.8">
      <c r="A42" s="2"/>
      <c r="B42" s="2"/>
      <c r="C42" s="2"/>
      <c r="D42" s="2"/>
      <c r="E42" s="2"/>
      <c r="F42" s="2"/>
      <c r="G42" s="2"/>
      <c r="H42" s="2"/>
    </row>
    <row r="43" spans="1:9" ht="13.8">
      <c r="A43" s="2"/>
      <c r="B43" s="2"/>
      <c r="C43" s="2"/>
      <c r="D43" s="2"/>
      <c r="E43" s="2"/>
      <c r="F43" s="2"/>
      <c r="G43" s="2"/>
      <c r="H43" s="12"/>
    </row>
    <row r="44" spans="1:9" ht="13.8">
      <c r="A44" s="67"/>
      <c r="B44" s="67" t="s">
        <v>266</v>
      </c>
      <c r="C44" s="67"/>
      <c r="D44" s="67"/>
      <c r="E44" s="67"/>
      <c r="F44" s="67"/>
      <c r="G44" s="2"/>
      <c r="H44" s="12"/>
    </row>
    <row r="45" spans="1:9" ht="13.8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4"/>
      <c r="B46" s="64" t="s">
        <v>139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ColWidth="9.109375" defaultRowHeight="13.2"/>
  <cols>
    <col min="1" max="1" width="5.44140625" style="180" customWidth="1"/>
    <col min="2" max="2" width="13.109375" style="180" customWidth="1"/>
    <col min="3" max="3" width="15.109375" style="180" customWidth="1"/>
    <col min="4" max="4" width="18" style="180" customWidth="1"/>
    <col min="5" max="5" width="20.5546875" style="180" customWidth="1"/>
    <col min="6" max="6" width="21.33203125" style="180" customWidth="1"/>
    <col min="7" max="7" width="15.109375" style="180" customWidth="1"/>
    <col min="8" max="8" width="15.5546875" style="180" customWidth="1"/>
    <col min="9" max="9" width="13.44140625" style="180" customWidth="1"/>
    <col min="10" max="10" width="0" style="180" hidden="1" customWidth="1"/>
    <col min="11" max="16384" width="9.109375" style="180"/>
  </cols>
  <sheetData>
    <row r="1" spans="1:10" ht="13.8">
      <c r="A1" s="72" t="s">
        <v>441</v>
      </c>
      <c r="B1" s="72"/>
      <c r="C1" s="75"/>
      <c r="D1" s="75"/>
      <c r="E1" s="75"/>
      <c r="F1" s="75"/>
      <c r="G1" s="512" t="s">
        <v>109</v>
      </c>
      <c r="H1" s="512"/>
    </row>
    <row r="2" spans="1:10" ht="13.8">
      <c r="A2" s="74" t="s">
        <v>140</v>
      </c>
      <c r="B2" s="72"/>
      <c r="C2" s="75"/>
      <c r="D2" s="75"/>
      <c r="E2" s="75"/>
      <c r="F2" s="75"/>
      <c r="G2" s="510" t="s">
        <v>1059</v>
      </c>
      <c r="H2" s="510"/>
    </row>
    <row r="3" spans="1:10" ht="13.8">
      <c r="A3" s="74"/>
      <c r="B3" s="74"/>
      <c r="C3" s="74"/>
      <c r="D3" s="74"/>
      <c r="E3" s="74"/>
      <c r="F3" s="74"/>
      <c r="G3" s="254"/>
      <c r="H3" s="254"/>
    </row>
    <row r="4" spans="1:10" ht="13.8">
      <c r="A4" s="75" t="s">
        <v>269</v>
      </c>
      <c r="B4" s="75"/>
      <c r="C4" s="75"/>
      <c r="D4" s="75"/>
      <c r="E4" s="75"/>
      <c r="F4" s="75"/>
      <c r="G4" s="74"/>
      <c r="H4" s="74"/>
    </row>
    <row r="5" spans="1:10" ht="13.8">
      <c r="A5" s="416" t="str">
        <f>'ფორმა N1'!A5</f>
        <v>პ/გ საქართველოს პატრიოტთა ალიანსი</v>
      </c>
      <c r="B5" s="78"/>
      <c r="C5" s="78"/>
      <c r="D5" s="78"/>
      <c r="E5" s="78"/>
      <c r="F5" s="78"/>
      <c r="G5" s="79"/>
      <c r="H5" s="79"/>
    </row>
    <row r="6" spans="1:10" ht="13.8">
      <c r="A6" s="75"/>
      <c r="B6" s="75"/>
      <c r="C6" s="75"/>
      <c r="D6" s="75"/>
      <c r="E6" s="75"/>
      <c r="F6" s="75"/>
      <c r="G6" s="74"/>
      <c r="H6" s="74"/>
    </row>
    <row r="7" spans="1:10" ht="13.8">
      <c r="A7" s="253"/>
      <c r="B7" s="253"/>
      <c r="C7" s="253"/>
      <c r="D7" s="253"/>
      <c r="E7" s="253"/>
      <c r="F7" s="253"/>
      <c r="G7" s="76"/>
      <c r="H7" s="76"/>
    </row>
    <row r="8" spans="1:10" ht="27.6">
      <c r="A8" s="88" t="s">
        <v>64</v>
      </c>
      <c r="B8" s="88" t="s">
        <v>324</v>
      </c>
      <c r="C8" s="88" t="s">
        <v>325</v>
      </c>
      <c r="D8" s="88" t="s">
        <v>227</v>
      </c>
      <c r="E8" s="88" t="s">
        <v>333</v>
      </c>
      <c r="F8" s="88" t="s">
        <v>326</v>
      </c>
      <c r="G8" s="77" t="s">
        <v>10</v>
      </c>
      <c r="H8" s="77" t="s">
        <v>9</v>
      </c>
      <c r="J8" s="210" t="s">
        <v>332</v>
      </c>
    </row>
    <row r="9" spans="1:10" ht="13.8">
      <c r="A9" s="96"/>
      <c r="B9" s="96"/>
      <c r="C9" s="96"/>
      <c r="D9" s="96"/>
      <c r="E9" s="96"/>
      <c r="F9" s="96"/>
      <c r="G9" s="4"/>
      <c r="H9" s="4"/>
      <c r="J9" s="210" t="s">
        <v>0</v>
      </c>
    </row>
    <row r="10" spans="1:10" ht="13.8">
      <c r="A10" s="96"/>
      <c r="B10" s="96"/>
      <c r="C10" s="96"/>
      <c r="D10" s="96"/>
      <c r="E10" s="96"/>
      <c r="F10" s="96"/>
      <c r="G10" s="4"/>
      <c r="H10" s="4"/>
    </row>
    <row r="11" spans="1:10" ht="13.8">
      <c r="A11" s="85"/>
      <c r="B11" s="85"/>
      <c r="C11" s="85"/>
      <c r="D11" s="85"/>
      <c r="E11" s="85"/>
      <c r="F11" s="85"/>
      <c r="G11" s="4"/>
      <c r="H11" s="4"/>
    </row>
    <row r="12" spans="1:10" ht="13.8">
      <c r="A12" s="85"/>
      <c r="B12" s="85"/>
      <c r="C12" s="85"/>
      <c r="D12" s="85"/>
      <c r="E12" s="85"/>
      <c r="F12" s="85"/>
      <c r="G12" s="4"/>
      <c r="H12" s="4"/>
    </row>
    <row r="13" spans="1:10" ht="13.8">
      <c r="A13" s="85"/>
      <c r="B13" s="85"/>
      <c r="C13" s="85"/>
      <c r="D13" s="85"/>
      <c r="E13" s="85"/>
      <c r="F13" s="85"/>
      <c r="G13" s="4"/>
      <c r="H13" s="4"/>
    </row>
    <row r="14" spans="1:10" ht="13.8">
      <c r="A14" s="85"/>
      <c r="B14" s="85"/>
      <c r="C14" s="85"/>
      <c r="D14" s="85"/>
      <c r="E14" s="85"/>
      <c r="F14" s="85"/>
      <c r="G14" s="4"/>
      <c r="H14" s="4"/>
    </row>
    <row r="15" spans="1:10" ht="13.8">
      <c r="A15" s="85"/>
      <c r="B15" s="85"/>
      <c r="C15" s="85"/>
      <c r="D15" s="85"/>
      <c r="E15" s="85"/>
      <c r="F15" s="85"/>
      <c r="G15" s="4"/>
      <c r="H15" s="4"/>
    </row>
    <row r="16" spans="1:10" ht="13.8">
      <c r="A16" s="85"/>
      <c r="B16" s="85"/>
      <c r="C16" s="85"/>
      <c r="D16" s="85"/>
      <c r="E16" s="85"/>
      <c r="F16" s="85"/>
      <c r="G16" s="4"/>
      <c r="H16" s="4"/>
    </row>
    <row r="17" spans="1:8" ht="13.8">
      <c r="A17" s="85"/>
      <c r="B17" s="85"/>
      <c r="C17" s="85"/>
      <c r="D17" s="85"/>
      <c r="E17" s="85"/>
      <c r="F17" s="85"/>
      <c r="G17" s="4"/>
      <c r="H17" s="4"/>
    </row>
    <row r="18" spans="1:8" ht="13.8">
      <c r="A18" s="85"/>
      <c r="B18" s="85"/>
      <c r="C18" s="85"/>
      <c r="D18" s="85"/>
      <c r="E18" s="85"/>
      <c r="F18" s="85"/>
      <c r="G18" s="4"/>
      <c r="H18" s="4"/>
    </row>
    <row r="19" spans="1:8" ht="13.8">
      <c r="A19" s="85"/>
      <c r="B19" s="85"/>
      <c r="C19" s="85"/>
      <c r="D19" s="85"/>
      <c r="E19" s="85"/>
      <c r="F19" s="85"/>
      <c r="G19" s="4"/>
      <c r="H19" s="4"/>
    </row>
    <row r="20" spans="1:8" ht="13.8">
      <c r="A20" s="85"/>
      <c r="B20" s="85"/>
      <c r="C20" s="85"/>
      <c r="D20" s="85"/>
      <c r="E20" s="85"/>
      <c r="F20" s="85"/>
      <c r="G20" s="4"/>
      <c r="H20" s="4"/>
    </row>
    <row r="21" spans="1:8" ht="13.8">
      <c r="A21" s="85"/>
      <c r="B21" s="85"/>
      <c r="C21" s="85"/>
      <c r="D21" s="85"/>
      <c r="E21" s="85"/>
      <c r="F21" s="85"/>
      <c r="G21" s="4"/>
      <c r="H21" s="4"/>
    </row>
    <row r="22" spans="1:8" ht="13.8">
      <c r="A22" s="85"/>
      <c r="B22" s="85"/>
      <c r="C22" s="85"/>
      <c r="D22" s="85"/>
      <c r="E22" s="85"/>
      <c r="F22" s="85"/>
      <c r="G22" s="4"/>
      <c r="H22" s="4"/>
    </row>
    <row r="23" spans="1:8" ht="13.8">
      <c r="A23" s="85"/>
      <c r="B23" s="85"/>
      <c r="C23" s="85"/>
      <c r="D23" s="85"/>
      <c r="E23" s="85"/>
      <c r="F23" s="85"/>
      <c r="G23" s="4"/>
      <c r="H23" s="4"/>
    </row>
    <row r="24" spans="1:8" ht="13.8">
      <c r="A24" s="85"/>
      <c r="B24" s="85"/>
      <c r="C24" s="85"/>
      <c r="D24" s="85"/>
      <c r="E24" s="85"/>
      <c r="F24" s="85"/>
      <c r="G24" s="4"/>
      <c r="H24" s="4"/>
    </row>
    <row r="25" spans="1:8" ht="13.8">
      <c r="A25" s="85"/>
      <c r="B25" s="85"/>
      <c r="C25" s="85"/>
      <c r="D25" s="85"/>
      <c r="E25" s="85"/>
      <c r="F25" s="85"/>
      <c r="G25" s="4"/>
      <c r="H25" s="4"/>
    </row>
    <row r="26" spans="1:8" ht="13.8">
      <c r="A26" s="85"/>
      <c r="B26" s="85"/>
      <c r="C26" s="85"/>
      <c r="D26" s="85"/>
      <c r="E26" s="85"/>
      <c r="F26" s="85"/>
      <c r="G26" s="4"/>
      <c r="H26" s="4"/>
    </row>
    <row r="27" spans="1:8" ht="13.8">
      <c r="A27" s="85"/>
      <c r="B27" s="85"/>
      <c r="C27" s="85"/>
      <c r="D27" s="85"/>
      <c r="E27" s="85"/>
      <c r="F27" s="85"/>
      <c r="G27" s="4"/>
      <c r="H27" s="4"/>
    </row>
    <row r="28" spans="1:8" ht="13.8">
      <c r="A28" s="85"/>
      <c r="B28" s="85"/>
      <c r="C28" s="85"/>
      <c r="D28" s="85"/>
      <c r="E28" s="85"/>
      <c r="F28" s="85"/>
      <c r="G28" s="4"/>
      <c r="H28" s="4"/>
    </row>
    <row r="29" spans="1:8" ht="13.8">
      <c r="A29" s="85"/>
      <c r="B29" s="85"/>
      <c r="C29" s="85"/>
      <c r="D29" s="85"/>
      <c r="E29" s="85"/>
      <c r="F29" s="85"/>
      <c r="G29" s="4"/>
      <c r="H29" s="4"/>
    </row>
    <row r="30" spans="1:8" ht="13.8">
      <c r="A30" s="85"/>
      <c r="B30" s="85"/>
      <c r="C30" s="85"/>
      <c r="D30" s="85"/>
      <c r="E30" s="85"/>
      <c r="F30" s="85"/>
      <c r="G30" s="4"/>
      <c r="H30" s="4"/>
    </row>
    <row r="31" spans="1:8" ht="13.8">
      <c r="A31" s="85"/>
      <c r="B31" s="85"/>
      <c r="C31" s="85"/>
      <c r="D31" s="85"/>
      <c r="E31" s="85"/>
      <c r="F31" s="85"/>
      <c r="G31" s="4"/>
      <c r="H31" s="4"/>
    </row>
    <row r="32" spans="1:8" ht="13.8">
      <c r="A32" s="85"/>
      <c r="B32" s="85"/>
      <c r="C32" s="85"/>
      <c r="D32" s="85"/>
      <c r="E32" s="85"/>
      <c r="F32" s="85"/>
      <c r="G32" s="4"/>
      <c r="H32" s="4"/>
    </row>
    <row r="33" spans="1:9" ht="13.8">
      <c r="A33" s="85"/>
      <c r="B33" s="85"/>
      <c r="C33" s="85"/>
      <c r="D33" s="85"/>
      <c r="E33" s="85"/>
      <c r="F33" s="85"/>
      <c r="G33" s="4"/>
      <c r="H33" s="4"/>
    </row>
    <row r="34" spans="1:9" ht="13.8">
      <c r="A34" s="85"/>
      <c r="B34" s="97"/>
      <c r="C34" s="97"/>
      <c r="D34" s="97"/>
      <c r="E34" s="97"/>
      <c r="F34" s="97" t="s">
        <v>331</v>
      </c>
      <c r="G34" s="84">
        <f>SUM(G9:G33)</f>
        <v>0</v>
      </c>
      <c r="H34" s="84">
        <f>SUM(H9:H33)</f>
        <v>0</v>
      </c>
    </row>
    <row r="35" spans="1:9" ht="13.8">
      <c r="A35" s="208"/>
      <c r="B35" s="208"/>
      <c r="C35" s="208"/>
      <c r="D35" s="208"/>
      <c r="E35" s="208"/>
      <c r="F35" s="208"/>
      <c r="G35" s="208"/>
      <c r="H35" s="179"/>
      <c r="I35" s="179"/>
    </row>
    <row r="36" spans="1:9" ht="13.8">
      <c r="A36" s="209" t="s">
        <v>442</v>
      </c>
      <c r="B36" s="209"/>
      <c r="C36" s="208"/>
      <c r="D36" s="208"/>
      <c r="E36" s="208"/>
      <c r="F36" s="208"/>
      <c r="G36" s="208"/>
      <c r="H36" s="179"/>
      <c r="I36" s="179"/>
    </row>
    <row r="37" spans="1:9" ht="13.8">
      <c r="A37" s="209"/>
      <c r="B37" s="209"/>
      <c r="C37" s="208"/>
      <c r="D37" s="208"/>
      <c r="E37" s="208"/>
      <c r="F37" s="208"/>
      <c r="G37" s="208"/>
      <c r="H37" s="179"/>
      <c r="I37" s="179"/>
    </row>
    <row r="38" spans="1:9" ht="13.8">
      <c r="A38" s="209"/>
      <c r="B38" s="209"/>
      <c r="C38" s="179"/>
      <c r="D38" s="179"/>
      <c r="E38" s="179"/>
      <c r="F38" s="179"/>
      <c r="G38" s="179"/>
      <c r="H38" s="179"/>
      <c r="I38" s="179"/>
    </row>
    <row r="39" spans="1:9" ht="13.8">
      <c r="A39" s="209"/>
      <c r="B39" s="209"/>
      <c r="C39" s="179"/>
      <c r="D39" s="179"/>
      <c r="E39" s="179"/>
      <c r="F39" s="179"/>
      <c r="G39" s="179"/>
      <c r="H39" s="179"/>
      <c r="I39" s="179"/>
    </row>
    <row r="40" spans="1:9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9" ht="13.8">
      <c r="A41" s="185" t="s">
        <v>107</v>
      </c>
      <c r="B41" s="185"/>
      <c r="C41" s="179"/>
      <c r="D41" s="179"/>
      <c r="E41" s="179"/>
      <c r="F41" s="179"/>
      <c r="G41" s="179"/>
      <c r="H41" s="179"/>
      <c r="I41" s="179"/>
    </row>
    <row r="42" spans="1:9" ht="13.8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3.8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3.8">
      <c r="A44" s="185"/>
      <c r="B44" s="185"/>
      <c r="C44" s="185" t="s">
        <v>398</v>
      </c>
      <c r="D44" s="185"/>
      <c r="E44" s="208"/>
      <c r="F44" s="185"/>
      <c r="G44" s="185"/>
      <c r="H44" s="179"/>
      <c r="I44" s="186"/>
    </row>
    <row r="45" spans="1:9" ht="13.8">
      <c r="A45" s="179"/>
      <c r="B45" s="179"/>
      <c r="C45" s="179" t="s">
        <v>265</v>
      </c>
      <c r="D45" s="179"/>
      <c r="E45" s="179"/>
      <c r="F45" s="179"/>
      <c r="G45" s="179"/>
      <c r="H45" s="179"/>
      <c r="I45" s="186"/>
    </row>
    <row r="46" spans="1:9">
      <c r="A46" s="187"/>
      <c r="B46" s="187"/>
      <c r="C46" s="187" t="s">
        <v>139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2"/>
  <sheetViews>
    <sheetView view="pageBreakPreview" topLeftCell="A12" zoomScale="80" zoomScaleSheetLayoutView="80" workbookViewId="0">
      <selection activeCell="F29" sqref="F29"/>
    </sheetView>
  </sheetViews>
  <sheetFormatPr defaultColWidth="9.109375" defaultRowHeight="13.2"/>
  <cols>
    <col min="1" max="1" width="5.44140625" style="180" customWidth="1"/>
    <col min="2" max="2" width="9.109375" style="180" customWidth="1"/>
    <col min="3" max="3" width="20.88671875" style="180" bestFit="1" customWidth="1"/>
    <col min="4" max="4" width="16.5546875" style="180" customWidth="1"/>
    <col min="5" max="5" width="16.88671875" style="180" customWidth="1"/>
    <col min="6" max="6" width="13.109375" style="180" customWidth="1"/>
    <col min="7" max="7" width="14.33203125" style="180" customWidth="1"/>
    <col min="8" max="8" width="11.6640625" style="180" customWidth="1"/>
    <col min="9" max="9" width="13.44140625" style="180" customWidth="1"/>
    <col min="10" max="10" width="10.77734375" style="180" customWidth="1"/>
    <col min="11" max="11" width="14.33203125" style="180" customWidth="1"/>
    <col min="12" max="12" width="17.6640625" style="180" customWidth="1"/>
    <col min="13" max="13" width="12.88671875" style="180" customWidth="1"/>
    <col min="14" max="16384" width="9.109375" style="180"/>
  </cols>
  <sheetData>
    <row r="2" spans="1:13" ht="13.8">
      <c r="A2" s="517" t="s">
        <v>443</v>
      </c>
      <c r="B2" s="517"/>
      <c r="C2" s="517"/>
      <c r="D2" s="517"/>
      <c r="E2" s="517"/>
      <c r="F2" s="336"/>
      <c r="G2" s="75"/>
      <c r="H2" s="75"/>
      <c r="I2" s="75"/>
      <c r="J2" s="75"/>
      <c r="K2" s="254"/>
      <c r="L2" s="255"/>
      <c r="M2" s="255" t="s">
        <v>109</v>
      </c>
    </row>
    <row r="3" spans="1:13" ht="13.8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54"/>
      <c r="L3" s="510" t="s">
        <v>1059</v>
      </c>
      <c r="M3" s="510"/>
    </row>
    <row r="4" spans="1:13" ht="13.8">
      <c r="A4" s="74"/>
      <c r="B4" s="74"/>
      <c r="C4" s="74"/>
      <c r="D4" s="72"/>
      <c r="E4" s="72"/>
      <c r="F4" s="72"/>
      <c r="G4" s="72"/>
      <c r="H4" s="72"/>
      <c r="I4" s="72"/>
      <c r="J4" s="72"/>
      <c r="K4" s="254"/>
      <c r="L4" s="254"/>
      <c r="M4" s="254"/>
    </row>
    <row r="5" spans="1:13" ht="13.8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3.8">
      <c r="A6" s="416" t="str">
        <f>'ფორმა N1'!A5</f>
        <v>პ/გ საქართველოს პატრიოტთა ალიანსი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3.8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3.8">
      <c r="A8" s="253"/>
      <c r="B8" s="362"/>
      <c r="C8" s="253"/>
      <c r="D8" s="253"/>
      <c r="E8" s="253"/>
      <c r="F8" s="253"/>
      <c r="G8" s="253"/>
      <c r="H8" s="253"/>
      <c r="I8" s="253"/>
      <c r="J8" s="253"/>
      <c r="K8" s="76"/>
      <c r="L8" s="76"/>
      <c r="M8" s="76"/>
    </row>
    <row r="9" spans="1:13" ht="55.2">
      <c r="A9" s="88" t="s">
        <v>64</v>
      </c>
      <c r="B9" s="88" t="s">
        <v>479</v>
      </c>
      <c r="C9" s="88" t="s">
        <v>444</v>
      </c>
      <c r="D9" s="88" t="s">
        <v>445</v>
      </c>
      <c r="E9" s="88" t="s">
        <v>446</v>
      </c>
      <c r="F9" s="88" t="s">
        <v>447</v>
      </c>
      <c r="G9" s="88" t="s">
        <v>448</v>
      </c>
      <c r="H9" s="88" t="s">
        <v>449</v>
      </c>
      <c r="I9" s="88" t="s">
        <v>450</v>
      </c>
      <c r="J9" s="88" t="s">
        <v>451</v>
      </c>
      <c r="K9" s="88" t="s">
        <v>452</v>
      </c>
      <c r="L9" s="88" t="s">
        <v>453</v>
      </c>
      <c r="M9" s="88" t="s">
        <v>311</v>
      </c>
    </row>
    <row r="10" spans="1:13" ht="55.2">
      <c r="A10" s="96">
        <v>1</v>
      </c>
      <c r="B10" s="369"/>
      <c r="C10" s="337" t="s">
        <v>975</v>
      </c>
      <c r="D10" s="460" t="s">
        <v>976</v>
      </c>
      <c r="E10" s="461" t="s">
        <v>977</v>
      </c>
      <c r="F10" s="462" t="s">
        <v>978</v>
      </c>
      <c r="G10" s="96"/>
      <c r="H10" s="96"/>
      <c r="I10" s="96"/>
      <c r="J10" s="96"/>
      <c r="K10" s="4"/>
      <c r="L10" s="453">
        <v>6218.22</v>
      </c>
      <c r="M10" s="96"/>
    </row>
    <row r="11" spans="1:13" ht="55.2">
      <c r="A11" s="96">
        <v>2</v>
      </c>
      <c r="B11" s="369"/>
      <c r="C11" s="337" t="s">
        <v>975</v>
      </c>
      <c r="D11" s="463" t="s">
        <v>979</v>
      </c>
      <c r="E11" s="464">
        <v>200179145</v>
      </c>
      <c r="F11" s="462" t="s">
        <v>978</v>
      </c>
      <c r="G11" s="96"/>
      <c r="H11" s="96"/>
      <c r="I11" s="96"/>
      <c r="J11" s="96"/>
      <c r="K11" s="4"/>
      <c r="L11" s="453">
        <v>19146</v>
      </c>
      <c r="M11" s="96"/>
    </row>
    <row r="12" spans="1:13" ht="55.2">
      <c r="A12" s="96">
        <v>3</v>
      </c>
      <c r="B12" s="369"/>
      <c r="C12" s="337" t="s">
        <v>975</v>
      </c>
      <c r="D12" s="463" t="s">
        <v>980</v>
      </c>
      <c r="E12" s="465">
        <v>202052820</v>
      </c>
      <c r="F12" s="462" t="s">
        <v>978</v>
      </c>
      <c r="G12" s="85"/>
      <c r="H12" s="85"/>
      <c r="I12" s="85"/>
      <c r="J12" s="85"/>
      <c r="K12" s="4"/>
      <c r="L12" s="453">
        <v>21500</v>
      </c>
      <c r="M12" s="85"/>
    </row>
    <row r="13" spans="1:13" ht="55.2">
      <c r="A13" s="96">
        <v>4</v>
      </c>
      <c r="B13" s="369"/>
      <c r="C13" s="466" t="s">
        <v>975</v>
      </c>
      <c r="D13" s="85" t="s">
        <v>981</v>
      </c>
      <c r="E13" s="467">
        <v>204433032</v>
      </c>
      <c r="F13" s="462" t="s">
        <v>978</v>
      </c>
      <c r="G13" s="85"/>
      <c r="H13" s="458"/>
      <c r="I13" s="85"/>
      <c r="J13" s="85"/>
      <c r="K13" s="4"/>
      <c r="L13" s="453">
        <v>1000</v>
      </c>
      <c r="M13" s="85"/>
    </row>
    <row r="14" spans="1:13" ht="55.2">
      <c r="A14" s="96">
        <v>5</v>
      </c>
      <c r="B14" s="369"/>
      <c r="C14" s="466" t="s">
        <v>975</v>
      </c>
      <c r="D14" s="85" t="s">
        <v>982</v>
      </c>
      <c r="E14" s="467">
        <v>202221577</v>
      </c>
      <c r="F14" s="462" t="s">
        <v>978</v>
      </c>
      <c r="G14" s="85"/>
      <c r="H14" s="458"/>
      <c r="I14" s="85"/>
      <c r="J14" s="85"/>
      <c r="K14" s="4"/>
      <c r="L14" s="453">
        <v>2400</v>
      </c>
      <c r="M14" s="85"/>
    </row>
    <row r="15" spans="1:13" ht="55.2">
      <c r="A15" s="96">
        <v>6</v>
      </c>
      <c r="B15" s="369"/>
      <c r="C15" s="466" t="s">
        <v>975</v>
      </c>
      <c r="D15" s="85" t="s">
        <v>983</v>
      </c>
      <c r="E15" s="467">
        <v>205075014</v>
      </c>
      <c r="F15" s="462" t="s">
        <v>978</v>
      </c>
      <c r="G15" s="85"/>
      <c r="H15" s="458"/>
      <c r="I15" s="85"/>
      <c r="J15" s="85"/>
      <c r="K15" s="4"/>
      <c r="L15" s="453">
        <v>990</v>
      </c>
      <c r="M15" s="85"/>
    </row>
    <row r="16" spans="1:13" ht="13.8">
      <c r="A16" s="96">
        <v>7</v>
      </c>
      <c r="B16" s="369"/>
      <c r="C16" s="468"/>
      <c r="D16" s="85"/>
      <c r="E16" s="469"/>
      <c r="F16" s="85"/>
      <c r="G16" s="85"/>
      <c r="H16" s="85"/>
      <c r="I16" s="85"/>
      <c r="J16" s="85"/>
      <c r="K16" s="4"/>
      <c r="L16" s="4"/>
      <c r="M16" s="85"/>
    </row>
    <row r="17" spans="1:13" ht="13.8">
      <c r="A17" s="96">
        <v>8</v>
      </c>
      <c r="B17" s="369"/>
      <c r="C17" s="468"/>
      <c r="D17" s="85"/>
      <c r="E17" s="465"/>
      <c r="F17" s="85"/>
      <c r="G17" s="85"/>
      <c r="H17" s="85"/>
      <c r="I17" s="85"/>
      <c r="J17" s="85"/>
      <c r="K17" s="4"/>
      <c r="L17" s="4"/>
      <c r="M17" s="85"/>
    </row>
    <row r="18" spans="1:13" ht="13.8">
      <c r="A18" s="85" t="s">
        <v>271</v>
      </c>
      <c r="B18" s="370"/>
      <c r="C18" s="337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3.8">
      <c r="A19" s="85"/>
      <c r="B19" s="370"/>
      <c r="C19" s="337"/>
      <c r="D19" s="97"/>
      <c r="E19" s="97"/>
      <c r="F19" s="97"/>
      <c r="G19" s="97"/>
      <c r="H19" s="85"/>
      <c r="I19" s="85"/>
      <c r="J19" s="85"/>
      <c r="K19" s="85" t="s">
        <v>454</v>
      </c>
      <c r="L19" s="84">
        <f>SUM(L10:L18)</f>
        <v>51254.22</v>
      </c>
      <c r="M19" s="85"/>
    </row>
    <row r="20" spans="1:13" ht="13.8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179"/>
    </row>
    <row r="21" spans="1:13" ht="13.8">
      <c r="A21" s="209" t="s">
        <v>455</v>
      </c>
      <c r="B21" s="209"/>
      <c r="C21" s="209"/>
      <c r="D21" s="208"/>
      <c r="E21" s="208"/>
      <c r="F21" s="208"/>
      <c r="G21" s="208"/>
      <c r="H21" s="208"/>
      <c r="I21" s="208"/>
      <c r="J21" s="208"/>
      <c r="K21" s="208"/>
      <c r="L21" s="179"/>
    </row>
    <row r="22" spans="1:13" ht="13.8">
      <c r="A22" s="209" t="s">
        <v>456</v>
      </c>
      <c r="B22" s="209"/>
      <c r="C22" s="209"/>
      <c r="D22" s="208"/>
      <c r="E22" s="208"/>
      <c r="F22" s="208"/>
      <c r="G22" s="208"/>
      <c r="H22" s="208"/>
      <c r="I22" s="208"/>
      <c r="J22" s="208"/>
      <c r="K22" s="208"/>
      <c r="L22" s="179"/>
    </row>
    <row r="23" spans="1:13" ht="13.8">
      <c r="A23" s="195" t="s">
        <v>457</v>
      </c>
      <c r="B23" s="195"/>
      <c r="C23" s="209"/>
      <c r="D23" s="179"/>
      <c r="E23" s="179"/>
      <c r="F23" s="179"/>
      <c r="G23" s="179"/>
      <c r="H23" s="179"/>
      <c r="I23" s="179"/>
      <c r="J23" s="179"/>
      <c r="K23" s="179"/>
      <c r="L23" s="179"/>
    </row>
    <row r="24" spans="1:13" ht="13.8">
      <c r="A24" s="195" t="s">
        <v>458</v>
      </c>
      <c r="B24" s="195"/>
      <c r="C24" s="209"/>
      <c r="D24" s="179"/>
      <c r="E24" s="179"/>
      <c r="F24" s="179"/>
      <c r="G24" s="179"/>
      <c r="H24" s="179"/>
      <c r="I24" s="179"/>
      <c r="J24" s="179"/>
      <c r="K24" s="179"/>
      <c r="L24" s="179"/>
    </row>
    <row r="25" spans="1:13" ht="15" customHeight="1">
      <c r="A25" s="522" t="s">
        <v>475</v>
      </c>
      <c r="B25" s="522"/>
      <c r="C25" s="522"/>
      <c r="D25" s="522"/>
      <c r="E25" s="522"/>
      <c r="F25" s="522"/>
      <c r="G25" s="522"/>
      <c r="H25" s="522"/>
      <c r="I25" s="522"/>
      <c r="J25" s="522"/>
      <c r="K25" s="522"/>
      <c r="L25" s="522"/>
    </row>
    <row r="26" spans="1:13" ht="15" customHeight="1">
      <c r="A26" s="522"/>
      <c r="B26" s="522"/>
      <c r="C26" s="522"/>
      <c r="D26" s="522"/>
      <c r="E26" s="522"/>
      <c r="F26" s="522"/>
      <c r="G26" s="522"/>
      <c r="H26" s="522"/>
      <c r="I26" s="522"/>
      <c r="J26" s="522"/>
      <c r="K26" s="522"/>
      <c r="L26" s="522"/>
    </row>
    <row r="27" spans="1:13" ht="12.75" customHeight="1">
      <c r="A27" s="361"/>
      <c r="B27" s="361"/>
      <c r="C27" s="361"/>
      <c r="D27" s="361"/>
      <c r="E27" s="361"/>
      <c r="F27" s="361"/>
      <c r="G27" s="361"/>
      <c r="H27" s="361"/>
      <c r="I27" s="361"/>
      <c r="J27" s="361"/>
      <c r="K27" s="361"/>
      <c r="L27" s="361"/>
    </row>
    <row r="28" spans="1:13" ht="13.8">
      <c r="A28" s="518" t="s">
        <v>107</v>
      </c>
      <c r="B28" s="518"/>
      <c r="C28" s="518"/>
      <c r="D28" s="338"/>
      <c r="E28" s="339"/>
      <c r="F28" s="339"/>
      <c r="G28" s="338"/>
      <c r="H28" s="338"/>
      <c r="I28" s="338"/>
      <c r="J28" s="338"/>
      <c r="K28" s="338"/>
      <c r="L28" s="179"/>
    </row>
    <row r="29" spans="1:13" ht="13.8">
      <c r="A29" s="338"/>
      <c r="B29" s="338"/>
      <c r="C29" s="339"/>
      <c r="D29" s="338"/>
      <c r="E29" s="339"/>
      <c r="F29" s="339"/>
      <c r="G29" s="338"/>
      <c r="H29" s="338"/>
      <c r="I29" s="338"/>
      <c r="J29" s="338"/>
      <c r="K29" s="340"/>
      <c r="L29" s="179"/>
    </row>
    <row r="30" spans="1:13" ht="15" customHeight="1">
      <c r="A30" s="338"/>
      <c r="B30" s="338"/>
      <c r="C30" s="339"/>
      <c r="D30" s="519" t="s">
        <v>263</v>
      </c>
      <c r="E30" s="519"/>
      <c r="F30" s="341"/>
      <c r="G30" s="342"/>
      <c r="H30" s="520" t="s">
        <v>459</v>
      </c>
      <c r="I30" s="520"/>
      <c r="J30" s="520"/>
      <c r="K30" s="343"/>
      <c r="L30" s="179"/>
    </row>
    <row r="31" spans="1:13" ht="13.8">
      <c r="A31" s="338"/>
      <c r="B31" s="338"/>
      <c r="C31" s="339"/>
      <c r="D31" s="338"/>
      <c r="E31" s="339"/>
      <c r="F31" s="339"/>
      <c r="G31" s="338"/>
      <c r="H31" s="521"/>
      <c r="I31" s="521"/>
      <c r="J31" s="521"/>
      <c r="K31" s="343"/>
      <c r="L31" s="179"/>
    </row>
    <row r="32" spans="1:13" ht="13.8">
      <c r="A32" s="338"/>
      <c r="B32" s="338"/>
      <c r="C32" s="339"/>
      <c r="D32" s="516" t="s">
        <v>139</v>
      </c>
      <c r="E32" s="516"/>
      <c r="F32" s="341"/>
      <c r="G32" s="342"/>
      <c r="H32" s="338"/>
      <c r="I32" s="338"/>
      <c r="J32" s="338"/>
      <c r="K32" s="338"/>
      <c r="L32" s="179"/>
    </row>
  </sheetData>
  <mergeCells count="7">
    <mergeCell ref="D32:E32"/>
    <mergeCell ref="A2:E2"/>
    <mergeCell ref="L3:M3"/>
    <mergeCell ref="A28:C28"/>
    <mergeCell ref="D30:E30"/>
    <mergeCell ref="H30:J31"/>
    <mergeCell ref="A25:L26"/>
  </mergeCells>
  <dataValidations count="1">
    <dataValidation type="list" allowBlank="1" showInputMessage="1" showErrorMessage="1" sqref="C10:C15 C18:C19 H13:H1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topLeftCell="A5" zoomScale="80" zoomScaleSheetLayoutView="80" workbookViewId="0">
      <selection activeCell="C2" sqref="C2:D2"/>
    </sheetView>
  </sheetViews>
  <sheetFormatPr defaultColWidth="9.109375" defaultRowHeight="13.8"/>
  <cols>
    <col min="1" max="1" width="14.33203125" style="2" bestFit="1" customWidth="1"/>
    <col min="2" max="2" width="77.88671875" style="2" customWidth="1"/>
    <col min="3" max="3" width="14.6640625" style="2" customWidth="1"/>
    <col min="4" max="4" width="14.88671875" style="2" customWidth="1"/>
    <col min="5" max="16384" width="9.109375" style="2"/>
  </cols>
  <sheetData>
    <row r="1" spans="1:5">
      <c r="A1" s="72" t="s">
        <v>422</v>
      </c>
      <c r="B1" s="74"/>
      <c r="C1" s="524" t="s">
        <v>109</v>
      </c>
      <c r="D1" s="524"/>
    </row>
    <row r="2" spans="1:5">
      <c r="A2" s="72" t="s">
        <v>423</v>
      </c>
      <c r="B2" s="74"/>
      <c r="C2" s="510" t="s">
        <v>1059</v>
      </c>
      <c r="D2" s="510"/>
    </row>
    <row r="3" spans="1:5">
      <c r="A3" s="74" t="s">
        <v>140</v>
      </c>
      <c r="B3" s="74"/>
      <c r="C3" s="73"/>
      <c r="D3" s="73"/>
    </row>
    <row r="4" spans="1:5">
      <c r="A4" s="72"/>
      <c r="B4" s="74"/>
      <c r="C4" s="73"/>
      <c r="D4" s="73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>
      <c r="A6" s="117" t="str">
        <f>'ფორმა N1'!A5</f>
        <v>პ/გ საქართველოს პატრიოტთა ალიანსი</v>
      </c>
      <c r="B6" s="118"/>
      <c r="C6" s="118"/>
      <c r="D6" s="59"/>
      <c r="E6" s="5"/>
    </row>
    <row r="7" spans="1:5">
      <c r="A7" s="75"/>
      <c r="B7" s="75"/>
      <c r="C7" s="75"/>
      <c r="D7" s="74"/>
      <c r="E7" s="5"/>
    </row>
    <row r="8" spans="1:5" s="6" customFormat="1">
      <c r="A8" s="98"/>
      <c r="B8" s="98"/>
      <c r="C8" s="76"/>
      <c r="D8" s="76"/>
    </row>
    <row r="9" spans="1:5" s="6" customFormat="1" ht="27.6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>
      <c r="A10" s="13">
        <v>1</v>
      </c>
      <c r="B10" s="13" t="s">
        <v>108</v>
      </c>
      <c r="C10" s="80">
        <f>SUM(C11,C14,C17,C20:C22)</f>
        <v>336676</v>
      </c>
      <c r="D10" s="80">
        <f>SUM(D11,D14,D17,D20:D22)</f>
        <v>336676</v>
      </c>
    </row>
    <row r="11" spans="1:5" s="9" customFormat="1" ht="16.2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6.2">
      <c r="A12" s="16" t="s">
        <v>30</v>
      </c>
      <c r="B12" s="16" t="s">
        <v>70</v>
      </c>
      <c r="C12" s="33"/>
      <c r="D12" s="34"/>
    </row>
    <row r="13" spans="1:5" s="9" customFormat="1" ht="16.2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0">
        <f>SUM(C15:C16)</f>
        <v>0</v>
      </c>
      <c r="D14" s="80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0">
        <f>SUM(C18:C19)</f>
        <v>0</v>
      </c>
      <c r="D17" s="80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>
        <v>336676</v>
      </c>
      <c r="D20" s="34">
        <v>336676</v>
      </c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3.2"/>
    <row r="26" spans="1:9">
      <c r="A26" s="67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7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3.2">
      <c r="B31" s="64" t="s">
        <v>139</v>
      </c>
    </row>
    <row r="32" spans="1:9" s="23" customFormat="1" ht="13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3.664062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2" t="s">
        <v>424</v>
      </c>
      <c r="B1" s="75"/>
      <c r="C1" s="512" t="s">
        <v>109</v>
      </c>
      <c r="D1" s="512"/>
      <c r="E1" s="89"/>
    </row>
    <row r="2" spans="1:5" s="6" customFormat="1">
      <c r="A2" s="72" t="s">
        <v>421</v>
      </c>
      <c r="B2" s="75"/>
      <c r="C2" s="510" t="s">
        <v>1059</v>
      </c>
      <c r="D2" s="510"/>
      <c r="E2" s="89"/>
    </row>
    <row r="3" spans="1:5" s="6" customFormat="1">
      <c r="A3" s="74" t="s">
        <v>140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16" t="str">
        <f>'ფორმა N1'!A5</f>
        <v>პ/გ საქართველოს პატრიოტთა ალიანსი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27.6">
      <c r="A9" s="87" t="s">
        <v>64</v>
      </c>
      <c r="B9" s="87" t="s">
        <v>317</v>
      </c>
      <c r="C9" s="77" t="s">
        <v>10</v>
      </c>
      <c r="D9" s="77" t="s">
        <v>9</v>
      </c>
      <c r="E9" s="89"/>
    </row>
    <row r="10" spans="1:5" s="9" customFormat="1" ht="16.2">
      <c r="A10" s="96" t="s">
        <v>292</v>
      </c>
      <c r="B10" s="96"/>
      <c r="C10" s="4"/>
      <c r="D10" s="4"/>
      <c r="E10" s="91"/>
    </row>
    <row r="11" spans="1:5" s="10" customFormat="1">
      <c r="A11" s="96" t="s">
        <v>293</v>
      </c>
      <c r="B11" s="96"/>
      <c r="C11" s="4"/>
      <c r="D11" s="4"/>
      <c r="E11" s="92"/>
    </row>
    <row r="12" spans="1:5" s="10" customFormat="1">
      <c r="A12" s="96" t="s">
        <v>294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9">
      <c r="A17" s="97"/>
      <c r="B17" s="97" t="s">
        <v>319</v>
      </c>
      <c r="C17" s="84">
        <f>SUM(C10:C16)</f>
        <v>0</v>
      </c>
      <c r="D17" s="84">
        <f>SUM(D10:D16)</f>
        <v>0</v>
      </c>
      <c r="E17" s="94"/>
    </row>
    <row r="18" spans="1:9">
      <c r="A18" s="44"/>
      <c r="B18" s="44"/>
    </row>
    <row r="19" spans="1:9">
      <c r="A19" s="2" t="s">
        <v>380</v>
      </c>
      <c r="E19" s="5"/>
    </row>
    <row r="20" spans="1:9">
      <c r="A20" s="2" t="s">
        <v>382</v>
      </c>
    </row>
    <row r="21" spans="1:9">
      <c r="A21" s="195"/>
    </row>
    <row r="22" spans="1:9">
      <c r="A22" s="195" t="s">
        <v>381</v>
      </c>
    </row>
    <row r="23" spans="1:9" s="23" customFormat="1" ht="13.2"/>
    <row r="24" spans="1:9">
      <c r="A24" s="67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7"/>
      <c r="B27" s="67" t="s">
        <v>412</v>
      </c>
      <c r="D27" s="12"/>
      <c r="E27"/>
      <c r="F27"/>
      <c r="G27"/>
      <c r="H27"/>
      <c r="I27"/>
    </row>
    <row r="28" spans="1:9">
      <c r="B28" s="2" t="s">
        <v>413</v>
      </c>
      <c r="D28" s="12"/>
      <c r="E28"/>
      <c r="F28"/>
      <c r="G28"/>
      <c r="H28"/>
      <c r="I28"/>
    </row>
    <row r="29" spans="1:9" customFormat="1" ht="13.2">
      <c r="A29" s="64"/>
      <c r="B29" s="64" t="s">
        <v>139</v>
      </c>
    </row>
    <row r="30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55" zoomScale="80" zoomScaleSheetLayoutView="80" workbookViewId="0">
      <selection activeCell="G75" sqref="G75"/>
    </sheetView>
  </sheetViews>
  <sheetFormatPr defaultColWidth="9.109375" defaultRowHeight="13.8"/>
  <cols>
    <col min="1" max="1" width="9.77734375" style="29" customWidth="1"/>
    <col min="2" max="2" width="51.77734375" style="28" customWidth="1"/>
    <col min="3" max="4" width="14.88671875" style="2" customWidth="1"/>
    <col min="5" max="5" width="0.88671875" style="2" customWidth="1"/>
    <col min="6" max="16384" width="9.109375" style="2"/>
  </cols>
  <sheetData>
    <row r="1" spans="1:5">
      <c r="A1" s="72" t="s">
        <v>224</v>
      </c>
      <c r="B1" s="119"/>
      <c r="C1" s="525" t="s">
        <v>198</v>
      </c>
      <c r="D1" s="525"/>
      <c r="E1" s="103"/>
    </row>
    <row r="2" spans="1:5">
      <c r="A2" s="74" t="s">
        <v>140</v>
      </c>
      <c r="B2" s="119"/>
      <c r="C2" s="75"/>
      <c r="D2" s="510" t="s">
        <v>1059</v>
      </c>
      <c r="E2" s="510"/>
    </row>
    <row r="3" spans="1:5">
      <c r="A3" s="114"/>
      <c r="B3" s="119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117" t="str">
        <f>'ფორმა N1'!A5</f>
        <v>პ/გ საქართველოს პატრიოტთა ალიანსი</v>
      </c>
      <c r="B5" s="118"/>
      <c r="C5" s="118"/>
      <c r="D5" s="59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20"/>
      <c r="C7" s="121"/>
      <c r="D7" s="121"/>
      <c r="E7" s="103"/>
    </row>
    <row r="8" spans="1:5" ht="41.4">
      <c r="A8" s="122" t="s">
        <v>113</v>
      </c>
      <c r="B8" s="122" t="s">
        <v>190</v>
      </c>
      <c r="C8" s="122" t="s">
        <v>298</v>
      </c>
      <c r="D8" s="122" t="s">
        <v>252</v>
      </c>
      <c r="E8" s="103"/>
    </row>
    <row r="9" spans="1:5">
      <c r="A9" s="49"/>
      <c r="B9" s="50"/>
      <c r="C9" s="151"/>
      <c r="D9" s="151"/>
      <c r="E9" s="103"/>
    </row>
    <row r="10" spans="1:5">
      <c r="A10" s="51" t="s">
        <v>191</v>
      </c>
      <c r="B10" s="52"/>
      <c r="C10" s="123">
        <f>SUM(C11,C34)</f>
        <v>158499.10999999999</v>
      </c>
      <c r="D10" s="123">
        <f>SUM(D11,D34)</f>
        <v>111722.5</v>
      </c>
      <c r="E10" s="103"/>
    </row>
    <row r="11" spans="1:5">
      <c r="A11" s="53" t="s">
        <v>192</v>
      </c>
      <c r="B11" s="54"/>
      <c r="C11" s="83">
        <f>SUM(C12:C32)</f>
        <v>38204.67</v>
      </c>
      <c r="D11" s="83">
        <f>SUM(D12:D32)</f>
        <v>27614.95</v>
      </c>
      <c r="E11" s="103"/>
    </row>
    <row r="12" spans="1:5">
      <c r="A12" s="57">
        <v>1110</v>
      </c>
      <c r="B12" s="56" t="s">
        <v>142</v>
      </c>
      <c r="C12" s="8"/>
      <c r="D12" s="8"/>
      <c r="E12" s="103"/>
    </row>
    <row r="13" spans="1:5">
      <c r="A13" s="57">
        <v>1120</v>
      </c>
      <c r="B13" s="56" t="s">
        <v>143</v>
      </c>
      <c r="C13" s="8"/>
      <c r="D13" s="8"/>
      <c r="E13" s="103"/>
    </row>
    <row r="14" spans="1:5">
      <c r="A14" s="57">
        <v>1211</v>
      </c>
      <c r="B14" s="56" t="s">
        <v>144</v>
      </c>
      <c r="C14" s="8">
        <v>6286.15</v>
      </c>
      <c r="D14" s="487">
        <v>11849.07</v>
      </c>
      <c r="E14" s="103"/>
    </row>
    <row r="15" spans="1:5">
      <c r="A15" s="57">
        <v>1212</v>
      </c>
      <c r="B15" s="56" t="s">
        <v>145</v>
      </c>
      <c r="C15" s="8"/>
      <c r="D15" s="8"/>
      <c r="E15" s="103"/>
    </row>
    <row r="16" spans="1:5">
      <c r="A16" s="57">
        <v>1213</v>
      </c>
      <c r="B16" s="56" t="s">
        <v>146</v>
      </c>
      <c r="C16" s="8"/>
      <c r="D16" s="8"/>
      <c r="E16" s="103"/>
    </row>
    <row r="17" spans="1:5">
      <c r="A17" s="57">
        <v>1214</v>
      </c>
      <c r="B17" s="56" t="s">
        <v>147</v>
      </c>
      <c r="C17" s="8"/>
      <c r="D17" s="8"/>
      <c r="E17" s="103"/>
    </row>
    <row r="18" spans="1:5">
      <c r="A18" s="57">
        <v>1215</v>
      </c>
      <c r="B18" s="56" t="s">
        <v>148</v>
      </c>
      <c r="C18" s="8"/>
      <c r="D18" s="8"/>
      <c r="E18" s="103"/>
    </row>
    <row r="19" spans="1:5">
      <c r="A19" s="57">
        <v>1300</v>
      </c>
      <c r="B19" s="56" t="s">
        <v>149</v>
      </c>
      <c r="C19" s="8"/>
      <c r="D19" s="8"/>
      <c r="E19" s="103"/>
    </row>
    <row r="20" spans="1:5">
      <c r="A20" s="57">
        <v>1410</v>
      </c>
      <c r="B20" s="56" t="s">
        <v>150</v>
      </c>
      <c r="C20" s="8"/>
      <c r="D20" s="8"/>
      <c r="E20" s="103"/>
    </row>
    <row r="21" spans="1:5">
      <c r="A21" s="57">
        <v>1421</v>
      </c>
      <c r="B21" s="56" t="s">
        <v>151</v>
      </c>
      <c r="C21" s="8"/>
      <c r="D21" s="8"/>
      <c r="E21" s="103"/>
    </row>
    <row r="22" spans="1:5">
      <c r="A22" s="57">
        <v>1422</v>
      </c>
      <c r="B22" s="56" t="s">
        <v>152</v>
      </c>
      <c r="C22" s="8"/>
      <c r="D22" s="8"/>
      <c r="E22" s="103"/>
    </row>
    <row r="23" spans="1:5">
      <c r="A23" s="57">
        <v>1423</v>
      </c>
      <c r="B23" s="56" t="s">
        <v>153</v>
      </c>
      <c r="C23" s="8"/>
      <c r="D23" s="8"/>
      <c r="E23" s="103"/>
    </row>
    <row r="24" spans="1:5">
      <c r="A24" s="57">
        <v>1431</v>
      </c>
      <c r="B24" s="56" t="s">
        <v>154</v>
      </c>
      <c r="C24" s="8"/>
      <c r="D24" s="8"/>
      <c r="E24" s="103"/>
    </row>
    <row r="25" spans="1:5">
      <c r="A25" s="57">
        <v>1432</v>
      </c>
      <c r="B25" s="56" t="s">
        <v>155</v>
      </c>
      <c r="C25" s="8"/>
      <c r="D25" s="8"/>
      <c r="E25" s="103"/>
    </row>
    <row r="26" spans="1:5">
      <c r="A26" s="57">
        <v>1433</v>
      </c>
      <c r="B26" s="56" t="s">
        <v>156</v>
      </c>
      <c r="C26" s="8">
        <v>1098.6400000000001</v>
      </c>
      <c r="D26" s="8">
        <v>664.78</v>
      </c>
      <c r="E26" s="103"/>
    </row>
    <row r="27" spans="1:5">
      <c r="A27" s="57">
        <v>1441</v>
      </c>
      <c r="B27" s="56" t="s">
        <v>157</v>
      </c>
      <c r="C27" s="8">
        <v>15718.78</v>
      </c>
      <c r="D27" s="8"/>
      <c r="E27" s="103"/>
    </row>
    <row r="28" spans="1:5">
      <c r="A28" s="57">
        <v>1442</v>
      </c>
      <c r="B28" s="56" t="s">
        <v>158</v>
      </c>
      <c r="C28" s="8">
        <v>15101.1</v>
      </c>
      <c r="D28" s="8">
        <v>15101.1</v>
      </c>
      <c r="E28" s="103"/>
    </row>
    <row r="29" spans="1:5">
      <c r="A29" s="57">
        <v>1443</v>
      </c>
      <c r="B29" s="56" t="s">
        <v>159</v>
      </c>
      <c r="C29" s="8"/>
      <c r="D29" s="8"/>
      <c r="E29" s="103"/>
    </row>
    <row r="30" spans="1:5">
      <c r="A30" s="57">
        <v>1444</v>
      </c>
      <c r="B30" s="56" t="s">
        <v>160</v>
      </c>
      <c r="C30" s="8"/>
      <c r="D30" s="8"/>
      <c r="E30" s="103"/>
    </row>
    <row r="31" spans="1:5">
      <c r="A31" s="57">
        <v>1445</v>
      </c>
      <c r="B31" s="56" t="s">
        <v>161</v>
      </c>
      <c r="C31" s="8"/>
      <c r="D31" s="8"/>
      <c r="E31" s="103"/>
    </row>
    <row r="32" spans="1:5">
      <c r="A32" s="57">
        <v>1446</v>
      </c>
      <c r="B32" s="56" t="s">
        <v>162</v>
      </c>
      <c r="C32" s="8"/>
      <c r="D32" s="8"/>
      <c r="E32" s="103"/>
    </row>
    <row r="33" spans="1:5">
      <c r="A33" s="30"/>
      <c r="E33" s="103"/>
    </row>
    <row r="34" spans="1:5">
      <c r="A34" s="58" t="s">
        <v>193</v>
      </c>
      <c r="B34" s="56"/>
      <c r="C34" s="83">
        <f>SUM(C35:C42)</f>
        <v>120294.44</v>
      </c>
      <c r="D34" s="83">
        <f>SUM(D35:D42)</f>
        <v>84107.55</v>
      </c>
      <c r="E34" s="103"/>
    </row>
    <row r="35" spans="1:5">
      <c r="A35" s="57">
        <v>2110</v>
      </c>
      <c r="B35" s="56" t="s">
        <v>100</v>
      </c>
      <c r="C35" s="8"/>
      <c r="D35" s="8"/>
      <c r="E35" s="103"/>
    </row>
    <row r="36" spans="1:5">
      <c r="A36" s="57">
        <v>2120</v>
      </c>
      <c r="B36" s="56" t="s">
        <v>163</v>
      </c>
      <c r="C36" s="8">
        <v>119759.59</v>
      </c>
      <c r="D36" s="25">
        <v>83679.67</v>
      </c>
      <c r="E36" s="103"/>
    </row>
    <row r="37" spans="1:5">
      <c r="A37" s="57">
        <v>2130</v>
      </c>
      <c r="B37" s="56" t="s">
        <v>101</v>
      </c>
      <c r="C37" s="8">
        <v>534.85</v>
      </c>
      <c r="D37" s="8">
        <v>427.88</v>
      </c>
      <c r="E37" s="103"/>
    </row>
    <row r="38" spans="1:5">
      <c r="A38" s="57">
        <v>2140</v>
      </c>
      <c r="B38" s="56" t="s">
        <v>387</v>
      </c>
      <c r="C38" s="8"/>
      <c r="D38" s="8"/>
      <c r="E38" s="103"/>
    </row>
    <row r="39" spans="1:5">
      <c r="A39" s="57">
        <v>2150</v>
      </c>
      <c r="B39" s="56" t="s">
        <v>391</v>
      </c>
      <c r="C39" s="8"/>
      <c r="D39" s="8"/>
      <c r="E39" s="103"/>
    </row>
    <row r="40" spans="1:5">
      <c r="A40" s="57">
        <v>2220</v>
      </c>
      <c r="B40" s="56" t="s">
        <v>102</v>
      </c>
      <c r="C40" s="8"/>
      <c r="D40" s="8"/>
      <c r="E40" s="103"/>
    </row>
    <row r="41" spans="1:5">
      <c r="A41" s="57">
        <v>2300</v>
      </c>
      <c r="B41" s="56" t="s">
        <v>164</v>
      </c>
      <c r="C41" s="8"/>
      <c r="D41" s="8"/>
      <c r="E41" s="103"/>
    </row>
    <row r="42" spans="1:5">
      <c r="A42" s="57">
        <v>2400</v>
      </c>
      <c r="B42" s="56" t="s">
        <v>165</v>
      </c>
      <c r="C42" s="8"/>
      <c r="D42" s="8"/>
      <c r="E42" s="103"/>
    </row>
    <row r="43" spans="1:5">
      <c r="A43" s="31"/>
      <c r="E43" s="103"/>
    </row>
    <row r="44" spans="1:5">
      <c r="A44" s="55" t="s">
        <v>197</v>
      </c>
      <c r="B44" s="56"/>
      <c r="C44" s="83">
        <f>SUM(C45,C64)</f>
        <v>158499.10999999999</v>
      </c>
      <c r="D44" s="83">
        <f>SUM(D45,D64)</f>
        <v>111722.5</v>
      </c>
      <c r="E44" s="103"/>
    </row>
    <row r="45" spans="1:5">
      <c r="A45" s="58" t="s">
        <v>194</v>
      </c>
      <c r="B45" s="56"/>
      <c r="C45" s="83">
        <f>SUM(C46:C61)</f>
        <v>86.8</v>
      </c>
      <c r="D45" s="83">
        <f>SUM(D46:D61)</f>
        <v>0</v>
      </c>
      <c r="E45" s="103"/>
    </row>
    <row r="46" spans="1:5">
      <c r="A46" s="57">
        <v>3100</v>
      </c>
      <c r="B46" s="56" t="s">
        <v>166</v>
      </c>
      <c r="C46" s="8"/>
      <c r="D46" s="8"/>
      <c r="E46" s="103"/>
    </row>
    <row r="47" spans="1:5">
      <c r="A47" s="57">
        <v>3210</v>
      </c>
      <c r="B47" s="56" t="s">
        <v>167</v>
      </c>
      <c r="C47" s="8">
        <v>86.8</v>
      </c>
      <c r="D47" s="8"/>
      <c r="E47" s="103"/>
    </row>
    <row r="48" spans="1:5">
      <c r="A48" s="57">
        <v>3221</v>
      </c>
      <c r="B48" s="56" t="s">
        <v>168</v>
      </c>
      <c r="C48" s="8"/>
      <c r="D48" s="8"/>
      <c r="E48" s="103"/>
    </row>
    <row r="49" spans="1:5">
      <c r="A49" s="57">
        <v>3222</v>
      </c>
      <c r="B49" s="56" t="s">
        <v>169</v>
      </c>
      <c r="C49" s="8"/>
      <c r="D49" s="8"/>
      <c r="E49" s="103"/>
    </row>
    <row r="50" spans="1:5">
      <c r="A50" s="57">
        <v>3223</v>
      </c>
      <c r="B50" s="56" t="s">
        <v>170</v>
      </c>
      <c r="C50" s="8"/>
      <c r="D50" s="8"/>
      <c r="E50" s="103"/>
    </row>
    <row r="51" spans="1:5">
      <c r="A51" s="57">
        <v>3224</v>
      </c>
      <c r="B51" s="56" t="s">
        <v>171</v>
      </c>
      <c r="C51" s="8"/>
      <c r="D51" s="8"/>
      <c r="E51" s="103"/>
    </row>
    <row r="52" spans="1:5">
      <c r="A52" s="57">
        <v>3231</v>
      </c>
      <c r="B52" s="56" t="s">
        <v>172</v>
      </c>
      <c r="C52" s="8"/>
      <c r="D52" s="8"/>
      <c r="E52" s="103"/>
    </row>
    <row r="53" spans="1:5">
      <c r="A53" s="57">
        <v>3232</v>
      </c>
      <c r="B53" s="56" t="s">
        <v>173</v>
      </c>
      <c r="C53" s="8"/>
      <c r="D53" s="8"/>
      <c r="E53" s="103"/>
    </row>
    <row r="54" spans="1:5">
      <c r="A54" s="57">
        <v>3234</v>
      </c>
      <c r="B54" s="56" t="s">
        <v>174</v>
      </c>
      <c r="C54" s="8"/>
      <c r="D54" s="8"/>
      <c r="E54" s="103"/>
    </row>
    <row r="55" spans="1:5" ht="27.6">
      <c r="A55" s="57">
        <v>3236</v>
      </c>
      <c r="B55" s="56" t="s">
        <v>189</v>
      </c>
      <c r="C55" s="8"/>
      <c r="D55" s="8"/>
      <c r="E55" s="103"/>
    </row>
    <row r="56" spans="1:5" ht="41.4">
      <c r="A56" s="57">
        <v>3237</v>
      </c>
      <c r="B56" s="56" t="s">
        <v>175</v>
      </c>
      <c r="C56" s="8"/>
      <c r="D56" s="8"/>
      <c r="E56" s="103"/>
    </row>
    <row r="57" spans="1:5">
      <c r="A57" s="57">
        <v>3241</v>
      </c>
      <c r="B57" s="56" t="s">
        <v>176</v>
      </c>
      <c r="C57" s="8"/>
      <c r="D57" s="8"/>
      <c r="E57" s="103"/>
    </row>
    <row r="58" spans="1:5">
      <c r="A58" s="57">
        <v>3242</v>
      </c>
      <c r="B58" s="56" t="s">
        <v>177</v>
      </c>
      <c r="C58" s="8"/>
      <c r="D58" s="8"/>
      <c r="E58" s="103"/>
    </row>
    <row r="59" spans="1:5">
      <c r="A59" s="57">
        <v>3243</v>
      </c>
      <c r="B59" s="56" t="s">
        <v>178</v>
      </c>
      <c r="C59" s="8"/>
      <c r="D59" s="8"/>
      <c r="E59" s="103"/>
    </row>
    <row r="60" spans="1:5">
      <c r="A60" s="57">
        <v>3245</v>
      </c>
      <c r="B60" s="56" t="s">
        <v>179</v>
      </c>
      <c r="C60" s="8"/>
      <c r="D60" s="8"/>
      <c r="E60" s="103"/>
    </row>
    <row r="61" spans="1:5">
      <c r="A61" s="57">
        <v>3246</v>
      </c>
      <c r="B61" s="56" t="s">
        <v>180</v>
      </c>
      <c r="C61" s="8"/>
      <c r="D61" s="8"/>
      <c r="E61" s="103"/>
    </row>
    <row r="62" spans="1:5">
      <c r="A62" s="31"/>
      <c r="E62" s="103"/>
    </row>
    <row r="63" spans="1:5">
      <c r="A63" s="32"/>
      <c r="E63" s="103"/>
    </row>
    <row r="64" spans="1:5">
      <c r="A64" s="58" t="s">
        <v>195</v>
      </c>
      <c r="B64" s="56"/>
      <c r="C64" s="83">
        <f>SUM(C65:C67)</f>
        <v>158412.31</v>
      </c>
      <c r="D64" s="83">
        <f>SUM(D65:D67)</f>
        <v>111722.5</v>
      </c>
      <c r="E64" s="103"/>
    </row>
    <row r="65" spans="1:5">
      <c r="A65" s="57">
        <v>5100</v>
      </c>
      <c r="B65" s="56" t="s">
        <v>250</v>
      </c>
      <c r="C65" s="8"/>
      <c r="D65" s="8"/>
      <c r="E65" s="103"/>
    </row>
    <row r="66" spans="1:5">
      <c r="A66" s="57">
        <v>5220</v>
      </c>
      <c r="B66" s="56" t="s">
        <v>400</v>
      </c>
      <c r="C66" s="8">
        <v>158412.31</v>
      </c>
      <c r="D66" s="8">
        <v>111722.5</v>
      </c>
      <c r="E66" s="103"/>
    </row>
    <row r="67" spans="1:5">
      <c r="A67" s="57">
        <v>5230</v>
      </c>
      <c r="B67" s="56" t="s">
        <v>401</v>
      </c>
      <c r="C67" s="8"/>
      <c r="D67" s="8"/>
      <c r="E67" s="103"/>
    </row>
    <row r="68" spans="1:5">
      <c r="A68" s="31"/>
      <c r="E68" s="103"/>
    </row>
    <row r="69" spans="1:5">
      <c r="A69" s="2"/>
      <c r="E69" s="103"/>
    </row>
    <row r="70" spans="1:5">
      <c r="A70" s="55" t="s">
        <v>196</v>
      </c>
      <c r="B70" s="56"/>
      <c r="C70" s="8"/>
      <c r="D70" s="8"/>
      <c r="E70" s="103"/>
    </row>
    <row r="71" spans="1:5" ht="27.6">
      <c r="A71" s="57">
        <v>1</v>
      </c>
      <c r="B71" s="56" t="s">
        <v>181</v>
      </c>
      <c r="C71" s="8"/>
      <c r="D71" s="8"/>
      <c r="E71" s="103"/>
    </row>
    <row r="72" spans="1:5">
      <c r="A72" s="57">
        <v>2</v>
      </c>
      <c r="B72" s="56" t="s">
        <v>182</v>
      </c>
      <c r="C72" s="8"/>
      <c r="D72" s="8"/>
      <c r="E72" s="103"/>
    </row>
    <row r="73" spans="1:5">
      <c r="A73" s="57">
        <v>3</v>
      </c>
      <c r="B73" s="56" t="s">
        <v>183</v>
      </c>
      <c r="C73" s="8"/>
      <c r="D73" s="8"/>
      <c r="E73" s="103"/>
    </row>
    <row r="74" spans="1:5">
      <c r="A74" s="57">
        <v>4</v>
      </c>
      <c r="B74" s="56" t="s">
        <v>351</v>
      </c>
      <c r="C74" s="8"/>
      <c r="D74" s="8"/>
      <c r="E74" s="103"/>
    </row>
    <row r="75" spans="1:5">
      <c r="A75" s="57">
        <v>5</v>
      </c>
      <c r="B75" s="56" t="s">
        <v>184</v>
      </c>
      <c r="C75" s="8"/>
      <c r="D75" s="8"/>
      <c r="E75" s="103"/>
    </row>
    <row r="76" spans="1:5">
      <c r="A76" s="57">
        <v>6</v>
      </c>
      <c r="B76" s="56" t="s">
        <v>185</v>
      </c>
      <c r="C76" s="8"/>
      <c r="D76" s="8"/>
      <c r="E76" s="103"/>
    </row>
    <row r="77" spans="1:5">
      <c r="A77" s="57">
        <v>7</v>
      </c>
      <c r="B77" s="56" t="s">
        <v>186</v>
      </c>
      <c r="C77" s="8"/>
      <c r="D77" s="8"/>
      <c r="E77" s="103"/>
    </row>
    <row r="78" spans="1:5">
      <c r="A78" s="57">
        <v>8</v>
      </c>
      <c r="B78" s="56" t="s">
        <v>187</v>
      </c>
      <c r="C78" s="8"/>
      <c r="D78" s="8"/>
      <c r="E78" s="103"/>
    </row>
    <row r="79" spans="1:5">
      <c r="A79" s="57">
        <v>9</v>
      </c>
      <c r="B79" s="56" t="s">
        <v>188</v>
      </c>
      <c r="C79" s="8"/>
      <c r="D79" s="8"/>
      <c r="E79" s="103"/>
    </row>
    <row r="83" spans="1:9">
      <c r="A83" s="2"/>
      <c r="B83" s="2"/>
    </row>
    <row r="84" spans="1:9">
      <c r="A84" s="67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412</v>
      </c>
      <c r="D87" s="12"/>
      <c r="E87"/>
      <c r="F87"/>
      <c r="G87"/>
      <c r="H87"/>
      <c r="I87"/>
    </row>
    <row r="88" spans="1:9">
      <c r="A88"/>
      <c r="B88" s="2" t="s">
        <v>413</v>
      </c>
      <c r="D88" s="12"/>
      <c r="E88"/>
      <c r="F88"/>
      <c r="G88"/>
      <c r="H88"/>
      <c r="I88"/>
    </row>
    <row r="89" spans="1:9" customFormat="1" ht="13.2">
      <c r="B89" s="64" t="s">
        <v>139</v>
      </c>
    </row>
    <row r="90" spans="1:9" customFormat="1" ht="13.2"/>
    <row r="91" spans="1:9" customFormat="1" ht="13.2"/>
    <row r="92" spans="1:9" customFormat="1" ht="13.2"/>
    <row r="93" spans="1:9" customFormat="1" ht="13.2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10" sqref="I10"/>
    </sheetView>
  </sheetViews>
  <sheetFormatPr defaultColWidth="9.109375" defaultRowHeight="13.8"/>
  <cols>
    <col min="1" max="1" width="4.88671875" style="2" customWidth="1"/>
    <col min="2" max="2" width="23.109375" style="2" customWidth="1"/>
    <col min="3" max="3" width="24.10937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>
      <c r="A1" s="72" t="s">
        <v>418</v>
      </c>
      <c r="B1" s="74"/>
      <c r="C1" s="74"/>
      <c r="D1" s="74"/>
      <c r="E1" s="74"/>
      <c r="F1" s="74"/>
      <c r="G1" s="74"/>
      <c r="H1" s="74"/>
      <c r="I1" s="512" t="s">
        <v>109</v>
      </c>
      <c r="J1" s="512"/>
      <c r="K1" s="103"/>
    </row>
    <row r="2" spans="1:11">
      <c r="A2" s="74" t="s">
        <v>140</v>
      </c>
      <c r="B2" s="74"/>
      <c r="C2" s="74"/>
      <c r="D2" s="74"/>
      <c r="E2" s="74"/>
      <c r="F2" s="74"/>
      <c r="G2" s="74"/>
      <c r="H2" s="74"/>
      <c r="I2" s="510" t="s">
        <v>1059</v>
      </c>
      <c r="J2" s="510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202" t="str">
        <f>'ფორმა N1'!A5</f>
        <v>პ/გ საქართველოს პატრიოტთა ალიანსი</v>
      </c>
      <c r="B5" s="357"/>
      <c r="C5" s="357"/>
      <c r="D5" s="357"/>
      <c r="E5" s="357"/>
      <c r="F5" s="358"/>
      <c r="G5" s="357"/>
      <c r="H5" s="357"/>
      <c r="I5" s="357"/>
      <c r="J5" s="357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1.4">
      <c r="A8" s="127" t="s">
        <v>64</v>
      </c>
      <c r="B8" s="127" t="s">
        <v>111</v>
      </c>
      <c r="C8" s="128" t="s">
        <v>113</v>
      </c>
      <c r="D8" s="128" t="s">
        <v>270</v>
      </c>
      <c r="E8" s="128" t="s">
        <v>112</v>
      </c>
      <c r="F8" s="126" t="s">
        <v>251</v>
      </c>
      <c r="G8" s="126" t="s">
        <v>289</v>
      </c>
      <c r="H8" s="126" t="s">
        <v>290</v>
      </c>
      <c r="I8" s="126" t="s">
        <v>252</v>
      </c>
      <c r="J8" s="129" t="s">
        <v>114</v>
      </c>
      <c r="K8" s="103"/>
    </row>
    <row r="9" spans="1:11" s="27" customFormat="1">
      <c r="A9" s="153">
        <v>1</v>
      </c>
      <c r="B9" s="153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03"/>
    </row>
    <row r="10" spans="1:11" s="27" customFormat="1" ht="14.4">
      <c r="A10" s="152">
        <v>1</v>
      </c>
      <c r="B10" s="536" t="s">
        <v>1060</v>
      </c>
      <c r="C10" s="537" t="s">
        <v>1061</v>
      </c>
      <c r="D10" s="538" t="s">
        <v>221</v>
      </c>
      <c r="E10" s="539">
        <v>41631</v>
      </c>
      <c r="F10" s="540">
        <v>6286.15</v>
      </c>
      <c r="G10" s="487">
        <v>1682643.38</v>
      </c>
      <c r="H10" s="487">
        <v>1677080.46</v>
      </c>
      <c r="I10" s="487">
        <v>11849.07</v>
      </c>
      <c r="J10" s="540"/>
      <c r="K10" s="103"/>
    </row>
    <row r="11" spans="1:11" ht="14.4">
      <c r="A11" s="102">
        <v>2</v>
      </c>
      <c r="B11" s="536" t="s">
        <v>1060</v>
      </c>
      <c r="C11" s="537" t="s">
        <v>1062</v>
      </c>
      <c r="D11" s="538" t="s">
        <v>221</v>
      </c>
      <c r="E11" s="539">
        <v>42723</v>
      </c>
      <c r="F11" s="242"/>
      <c r="G11" s="242"/>
      <c r="H11" s="242"/>
      <c r="I11" s="242">
        <v>0</v>
      </c>
      <c r="J11" s="242" t="s">
        <v>1063</v>
      </c>
    </row>
    <row r="12" spans="1:11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212" t="s">
        <v>107</v>
      </c>
      <c r="C15" s="102"/>
      <c r="D15" s="102"/>
      <c r="E15" s="102"/>
      <c r="F15" s="213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>
      <c r="A17" s="102"/>
      <c r="B17" s="102"/>
      <c r="C17" s="251"/>
      <c r="D17" s="102"/>
      <c r="E17" s="102"/>
      <c r="F17" s="251"/>
      <c r="G17" s="252"/>
      <c r="H17" s="252"/>
      <c r="I17" s="99"/>
      <c r="J17" s="99"/>
    </row>
    <row r="18" spans="1:10">
      <c r="A18" s="99"/>
      <c r="B18" s="102"/>
      <c r="C18" s="214" t="s">
        <v>263</v>
      </c>
      <c r="D18" s="214"/>
      <c r="E18" s="102"/>
      <c r="F18" s="102" t="s">
        <v>268</v>
      </c>
      <c r="G18" s="99"/>
      <c r="H18" s="99"/>
      <c r="I18" s="99"/>
      <c r="J18" s="99"/>
    </row>
    <row r="19" spans="1:10">
      <c r="A19" s="99"/>
      <c r="B19" s="102"/>
      <c r="C19" s="215" t="s">
        <v>139</v>
      </c>
      <c r="D19" s="102"/>
      <c r="E19" s="102"/>
      <c r="F19" s="102" t="s">
        <v>264</v>
      </c>
      <c r="G19" s="99"/>
      <c r="H19" s="99"/>
      <c r="I19" s="99"/>
      <c r="J19" s="99"/>
    </row>
    <row r="20" spans="1:10" customFormat="1">
      <c r="A20" s="99"/>
      <c r="B20" s="102"/>
      <c r="C20" s="102"/>
      <c r="D20" s="215"/>
      <c r="E20" s="99"/>
      <c r="F20" s="99"/>
      <c r="G20" s="99"/>
      <c r="H20" s="99"/>
      <c r="I20" s="99"/>
      <c r="J20" s="99"/>
    </row>
    <row r="21" spans="1:10" customFormat="1" ht="13.2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3.2"/>
    <row r="23" spans="1:10" customFormat="1" ht="13.2"/>
    <row r="24" spans="1:10" customFormat="1" ht="13.2"/>
    <row r="25" spans="1:10" customFormat="1" ht="13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B12" sqref="B12:D15"/>
    </sheetView>
  </sheetViews>
  <sheetFormatPr defaultColWidth="9.109375" defaultRowHeight="13.8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>
      <c r="A1" s="72" t="s">
        <v>296</v>
      </c>
      <c r="B1" s="74"/>
      <c r="C1" s="512" t="s">
        <v>109</v>
      </c>
      <c r="D1" s="512"/>
      <c r="E1" s="106"/>
    </row>
    <row r="2" spans="1:7">
      <c r="A2" s="74" t="s">
        <v>140</v>
      </c>
      <c r="B2" s="74"/>
      <c r="C2" s="510" t="s">
        <v>1059</v>
      </c>
      <c r="D2" s="511"/>
      <c r="E2" s="106"/>
    </row>
    <row r="3" spans="1:7">
      <c r="A3" s="72"/>
      <c r="B3" s="74"/>
      <c r="C3" s="73"/>
      <c r="D3" s="73"/>
      <c r="E3" s="106"/>
    </row>
    <row r="4" spans="1:7">
      <c r="A4" s="75" t="s">
        <v>269</v>
      </c>
      <c r="B4" s="100"/>
      <c r="C4" s="101"/>
      <c r="D4" s="74"/>
      <c r="E4" s="106"/>
    </row>
    <row r="5" spans="1:7">
      <c r="A5" s="218" t="str">
        <f>'ფორმა N1'!A5</f>
        <v>პ/გ საქართველოს პატრიოტთა ალიანსი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244</v>
      </c>
      <c r="C8" s="77" t="s">
        <v>66</v>
      </c>
      <c r="D8" s="77" t="s">
        <v>67</v>
      </c>
      <c r="E8" s="106"/>
    </row>
    <row r="9" spans="1:7" s="7" customFormat="1" ht="16.5" customHeight="1">
      <c r="A9" s="219">
        <v>1</v>
      </c>
      <c r="B9" s="219" t="s">
        <v>65</v>
      </c>
      <c r="C9" s="83">
        <f>SUM(C10,C26)</f>
        <v>1355167</v>
      </c>
      <c r="D9" s="83">
        <f>SUM(D10,D26)</f>
        <v>1355167</v>
      </c>
      <c r="E9" s="106"/>
    </row>
    <row r="10" spans="1:7" s="7" customFormat="1" ht="16.5" customHeight="1">
      <c r="A10" s="85">
        <v>1.1000000000000001</v>
      </c>
      <c r="B10" s="85" t="s">
        <v>80</v>
      </c>
      <c r="C10" s="83">
        <f>SUM(C11,C12,C16,C19,C25,C26)</f>
        <v>1355167</v>
      </c>
      <c r="D10" s="83">
        <f>SUM(D11,D12,D16,D19,D24,D25)</f>
        <v>1355167</v>
      </c>
      <c r="E10" s="106"/>
    </row>
    <row r="11" spans="1:7" s="9" customFormat="1" ht="16.5" customHeight="1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302</v>
      </c>
      <c r="C12" s="105">
        <f>C13</f>
        <v>33000</v>
      </c>
      <c r="D12" s="105">
        <f>D13</f>
        <v>33000</v>
      </c>
      <c r="E12" s="106"/>
      <c r="G12" s="66"/>
    </row>
    <row r="13" spans="1:7" s="3" customFormat="1" ht="16.5" customHeight="1">
      <c r="A13" s="95" t="s">
        <v>81</v>
      </c>
      <c r="B13" s="95" t="s">
        <v>305</v>
      </c>
      <c r="C13" s="453">
        <v>33000</v>
      </c>
      <c r="D13" s="453">
        <v>33000</v>
      </c>
      <c r="E13" s="106"/>
    </row>
    <row r="14" spans="1:7" s="3" customFormat="1" ht="16.5" customHeight="1">
      <c r="A14" s="95" t="s">
        <v>468</v>
      </c>
      <c r="B14" s="95" t="s">
        <v>467</v>
      </c>
      <c r="C14" s="8"/>
      <c r="D14" s="8"/>
      <c r="E14" s="106"/>
    </row>
    <row r="15" spans="1:7" s="3" customFormat="1" ht="16.5" customHeight="1">
      <c r="A15" s="95" t="s">
        <v>469</v>
      </c>
      <c r="B15" s="95" t="s">
        <v>97</v>
      </c>
      <c r="C15" s="8"/>
      <c r="D15" s="8"/>
      <c r="E15" s="106"/>
    </row>
    <row r="16" spans="1:7" s="3" customFormat="1" ht="16.5" customHeight="1">
      <c r="A16" s="86" t="s">
        <v>82</v>
      </c>
      <c r="B16" s="86" t="s">
        <v>83</v>
      </c>
      <c r="C16" s="105">
        <f>SUM(C17:C18)</f>
        <v>1311667</v>
      </c>
      <c r="D16" s="105">
        <f>SUM(D17:D18)</f>
        <v>1311667</v>
      </c>
      <c r="E16" s="106"/>
    </row>
    <row r="17" spans="1:5" s="3" customFormat="1" ht="16.5" customHeight="1">
      <c r="A17" s="95" t="s">
        <v>84</v>
      </c>
      <c r="B17" s="95" t="s">
        <v>86</v>
      </c>
      <c r="C17" s="453">
        <v>1059160</v>
      </c>
      <c r="D17" s="453">
        <v>1059160</v>
      </c>
      <c r="E17" s="106"/>
    </row>
    <row r="18" spans="1:5" s="3" customFormat="1" ht="27.6">
      <c r="A18" s="95" t="s">
        <v>85</v>
      </c>
      <c r="B18" s="95" t="s">
        <v>110</v>
      </c>
      <c r="C18" s="453">
        <v>252507</v>
      </c>
      <c r="D18" s="453">
        <v>252507</v>
      </c>
      <c r="E18" s="106"/>
    </row>
    <row r="19" spans="1:5" s="3" customFormat="1" ht="16.5" customHeight="1">
      <c r="A19" s="86" t="s">
        <v>87</v>
      </c>
      <c r="B19" s="86" t="s">
        <v>393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88</v>
      </c>
      <c r="B20" s="95" t="s">
        <v>89</v>
      </c>
      <c r="C20" s="8"/>
      <c r="D20" s="8"/>
      <c r="E20" s="106"/>
    </row>
    <row r="21" spans="1:5" s="3" customFormat="1" ht="27.6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>
      <c r="A23" s="95" t="s">
        <v>94</v>
      </c>
      <c r="B23" s="95" t="s">
        <v>410</v>
      </c>
      <c r="C23" s="8"/>
      <c r="D23" s="8"/>
      <c r="E23" s="106"/>
    </row>
    <row r="24" spans="1:5" s="3" customFormat="1" ht="16.5" customHeight="1">
      <c r="A24" s="86" t="s">
        <v>95</v>
      </c>
      <c r="B24" s="86" t="s">
        <v>411</v>
      </c>
      <c r="C24" s="242"/>
      <c r="D24" s="8"/>
      <c r="E24" s="106"/>
    </row>
    <row r="25" spans="1:5" s="3" customFormat="1">
      <c r="A25" s="86" t="s">
        <v>246</v>
      </c>
      <c r="B25" s="86" t="s">
        <v>417</v>
      </c>
      <c r="C25">
        <v>10500</v>
      </c>
      <c r="D25">
        <v>10500</v>
      </c>
      <c r="E25" s="106"/>
    </row>
    <row r="26" spans="1:5" ht="16.5" customHeight="1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06"/>
    </row>
    <row r="28" spans="1:5">
      <c r="A28" s="224" t="s">
        <v>98</v>
      </c>
      <c r="B28" s="224" t="s">
        <v>303</v>
      </c>
      <c r="C28" s="8"/>
      <c r="D28" s="8"/>
      <c r="E28" s="106"/>
    </row>
    <row r="29" spans="1:5">
      <c r="A29" s="224" t="s">
        <v>99</v>
      </c>
      <c r="B29" s="224" t="s">
        <v>306</v>
      </c>
      <c r="C29" s="8"/>
      <c r="D29" s="8"/>
      <c r="E29" s="106"/>
    </row>
    <row r="30" spans="1:5">
      <c r="A30" s="224" t="s">
        <v>419</v>
      </c>
      <c r="B30" s="224" t="s">
        <v>304</v>
      </c>
      <c r="C30" s="8"/>
      <c r="D30" s="8"/>
      <c r="E30" s="106"/>
    </row>
    <row r="31" spans="1:5">
      <c r="A31" s="86" t="s">
        <v>33</v>
      </c>
      <c r="B31" s="86" t="s">
        <v>467</v>
      </c>
      <c r="C31" s="105">
        <f>SUM(C32:C34)</f>
        <v>0</v>
      </c>
      <c r="D31" s="105">
        <f>SUM(D32:D34)</f>
        <v>0</v>
      </c>
      <c r="E31" s="106"/>
    </row>
    <row r="32" spans="1:5">
      <c r="A32" s="224" t="s">
        <v>12</v>
      </c>
      <c r="B32" s="224" t="s">
        <v>470</v>
      </c>
      <c r="C32" s="8"/>
      <c r="D32" s="8"/>
      <c r="E32" s="106"/>
    </row>
    <row r="33" spans="1:9">
      <c r="A33" s="224" t="s">
        <v>13</v>
      </c>
      <c r="B33" s="224" t="s">
        <v>471</v>
      </c>
      <c r="C33" s="8"/>
      <c r="D33" s="8"/>
      <c r="E33" s="106"/>
    </row>
    <row r="34" spans="1:9">
      <c r="A34" s="224" t="s">
        <v>276</v>
      </c>
      <c r="B34" s="224" t="s">
        <v>472</v>
      </c>
      <c r="C34" s="8"/>
      <c r="D34" s="8"/>
      <c r="E34" s="106"/>
    </row>
    <row r="35" spans="1:9">
      <c r="A35" s="86" t="s">
        <v>34</v>
      </c>
      <c r="B35" s="238" t="s">
        <v>416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107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266</v>
      </c>
      <c r="D43" s="109"/>
      <c r="E43" s="108"/>
      <c r="F43" s="108"/>
      <c r="G43"/>
      <c r="H43"/>
      <c r="I43"/>
    </row>
    <row r="44" spans="1:9">
      <c r="A44"/>
      <c r="B44" s="2" t="s">
        <v>265</v>
      </c>
      <c r="D44" s="109"/>
      <c r="E44" s="108"/>
      <c r="F44" s="108"/>
      <c r="G44"/>
      <c r="H44"/>
      <c r="I44"/>
    </row>
    <row r="45" spans="1:9" customFormat="1" ht="13.2">
      <c r="B45" s="64" t="s">
        <v>139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:H2"/>
    </sheetView>
  </sheetViews>
  <sheetFormatPr defaultColWidth="9.109375" defaultRowHeight="13.8"/>
  <cols>
    <col min="1" max="1" width="12" style="179" customWidth="1"/>
    <col min="2" max="2" width="13.33203125" style="179" customWidth="1"/>
    <col min="3" max="3" width="21.44140625" style="179" customWidth="1"/>
    <col min="4" max="4" width="17.88671875" style="179" customWidth="1"/>
    <col min="5" max="5" width="12.6640625" style="179" customWidth="1"/>
    <col min="6" max="6" width="36.88671875" style="179" customWidth="1"/>
    <col min="7" max="7" width="22.33203125" style="179" customWidth="1"/>
    <col min="8" max="8" width="0.5546875" style="179" customWidth="1"/>
    <col min="9" max="16384" width="9.109375" style="179"/>
  </cols>
  <sheetData>
    <row r="1" spans="1:8">
      <c r="A1" s="72" t="s">
        <v>354</v>
      </c>
      <c r="B1" s="74"/>
      <c r="C1" s="74"/>
      <c r="D1" s="74"/>
      <c r="E1" s="74"/>
      <c r="F1" s="74"/>
      <c r="G1" s="159" t="s">
        <v>109</v>
      </c>
      <c r="H1" s="160"/>
    </row>
    <row r="2" spans="1:8">
      <c r="A2" s="74" t="s">
        <v>140</v>
      </c>
      <c r="B2" s="74"/>
      <c r="C2" s="74"/>
      <c r="D2" s="74"/>
      <c r="E2" s="74"/>
      <c r="F2" s="74"/>
      <c r="G2" s="510" t="s">
        <v>1059</v>
      </c>
      <c r="H2" s="510"/>
    </row>
    <row r="3" spans="1:8">
      <c r="A3" s="74"/>
      <c r="B3" s="74"/>
      <c r="C3" s="74"/>
      <c r="D3" s="74"/>
      <c r="E3" s="74"/>
      <c r="F3" s="74"/>
      <c r="G3" s="100"/>
      <c r="H3" s="160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202" t="str">
        <f>'ფორმა N1'!A5</f>
        <v>პ/გ საქართველოს პატრიოტთა ალიანსი</v>
      </c>
      <c r="B5" s="202"/>
      <c r="C5" s="202"/>
      <c r="D5" s="202"/>
      <c r="E5" s="202"/>
      <c r="F5" s="202"/>
      <c r="G5" s="202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61" t="s">
        <v>307</v>
      </c>
      <c r="B8" s="161" t="s">
        <v>141</v>
      </c>
      <c r="C8" s="162" t="s">
        <v>352</v>
      </c>
      <c r="D8" s="162" t="s">
        <v>353</v>
      </c>
      <c r="E8" s="162" t="s">
        <v>270</v>
      </c>
      <c r="F8" s="161" t="s">
        <v>312</v>
      </c>
      <c r="G8" s="162" t="s">
        <v>308</v>
      </c>
      <c r="H8" s="103"/>
    </row>
    <row r="9" spans="1:8">
      <c r="A9" s="163" t="s">
        <v>309</v>
      </c>
      <c r="B9" s="164"/>
      <c r="C9" s="165"/>
      <c r="D9" s="166"/>
      <c r="E9" s="166"/>
      <c r="F9" s="166"/>
      <c r="G9" s="167"/>
      <c r="H9" s="103"/>
    </row>
    <row r="10" spans="1:8" ht="14.4">
      <c r="A10" s="164">
        <v>1</v>
      </c>
      <c r="B10" s="488">
        <v>43615</v>
      </c>
      <c r="C10" s="489">
        <v>1889.8</v>
      </c>
      <c r="D10" s="490"/>
      <c r="E10" s="491" t="s">
        <v>221</v>
      </c>
      <c r="F10" s="490"/>
      <c r="G10" s="492">
        <v>1889.8</v>
      </c>
      <c r="H10" s="103"/>
    </row>
    <row r="11" spans="1:8" ht="14.4">
      <c r="A11" s="164">
        <v>2</v>
      </c>
      <c r="B11" s="488"/>
      <c r="C11" s="493"/>
      <c r="D11" s="494">
        <v>76.400000000000006</v>
      </c>
      <c r="E11" s="490"/>
      <c r="F11" s="490" t="s">
        <v>332</v>
      </c>
      <c r="G11" s="495">
        <f>G10-D11</f>
        <v>1813.3999999999999</v>
      </c>
      <c r="H11" s="103"/>
    </row>
    <row r="12" spans="1:8" ht="14.4">
      <c r="A12" s="164">
        <v>3</v>
      </c>
      <c r="B12" s="488"/>
      <c r="C12" s="493"/>
      <c r="D12" s="494">
        <v>76.400000000000006</v>
      </c>
      <c r="E12" s="490"/>
      <c r="F12" s="490" t="s">
        <v>332</v>
      </c>
      <c r="G12" s="495">
        <f t="shared" ref="G12:G34" si="0">G11-D12</f>
        <v>1736.9999999999998</v>
      </c>
      <c r="H12" s="103"/>
    </row>
    <row r="13" spans="1:8" ht="14.4">
      <c r="A13" s="164">
        <v>4</v>
      </c>
      <c r="B13" s="150"/>
      <c r="C13" s="496"/>
      <c r="D13" s="497">
        <v>76.400000000000006</v>
      </c>
      <c r="E13" s="498"/>
      <c r="F13" s="498" t="s">
        <v>332</v>
      </c>
      <c r="G13" s="499">
        <f t="shared" si="0"/>
        <v>1660.5999999999997</v>
      </c>
      <c r="H13" s="103"/>
    </row>
    <row r="14" spans="1:8" ht="14.4">
      <c r="A14" s="164">
        <v>5</v>
      </c>
      <c r="B14" s="150"/>
      <c r="C14" s="168"/>
      <c r="D14" s="494">
        <v>76.400000000000006</v>
      </c>
      <c r="E14" s="169"/>
      <c r="F14" s="169" t="s">
        <v>332</v>
      </c>
      <c r="G14" s="499">
        <f t="shared" si="0"/>
        <v>1584.1999999999996</v>
      </c>
      <c r="H14" s="103"/>
    </row>
    <row r="15" spans="1:8" ht="14.4">
      <c r="A15" s="164">
        <v>6</v>
      </c>
      <c r="B15" s="150"/>
      <c r="C15" s="168"/>
      <c r="D15" s="494">
        <v>80</v>
      </c>
      <c r="E15" s="169"/>
      <c r="F15" s="169" t="s">
        <v>332</v>
      </c>
      <c r="G15" s="499">
        <f t="shared" si="0"/>
        <v>1504.1999999999996</v>
      </c>
      <c r="H15" s="103"/>
    </row>
    <row r="16" spans="1:8" ht="14.4">
      <c r="A16" s="164">
        <v>7</v>
      </c>
      <c r="B16" s="150"/>
      <c r="C16" s="168"/>
      <c r="D16" s="494">
        <v>76.400000000000006</v>
      </c>
      <c r="E16" s="169"/>
      <c r="F16" s="169" t="s">
        <v>332</v>
      </c>
      <c r="G16" s="499">
        <f t="shared" si="0"/>
        <v>1427.7999999999995</v>
      </c>
      <c r="H16" s="103"/>
    </row>
    <row r="17" spans="1:8" ht="14.4">
      <c r="A17" s="164">
        <v>8</v>
      </c>
      <c r="B17" s="150"/>
      <c r="C17" s="168"/>
      <c r="D17" s="494">
        <v>76.400000000000006</v>
      </c>
      <c r="E17" s="169"/>
      <c r="F17" s="169" t="s">
        <v>332</v>
      </c>
      <c r="G17" s="499">
        <f t="shared" si="0"/>
        <v>1351.3999999999994</v>
      </c>
      <c r="H17" s="103"/>
    </row>
    <row r="18" spans="1:8" ht="14.4">
      <c r="A18" s="164">
        <v>9</v>
      </c>
      <c r="B18" s="150"/>
      <c r="C18" s="168"/>
      <c r="D18" s="494">
        <v>80</v>
      </c>
      <c r="E18" s="169"/>
      <c r="F18" s="169" t="s">
        <v>332</v>
      </c>
      <c r="G18" s="499">
        <f t="shared" si="0"/>
        <v>1271.3999999999994</v>
      </c>
      <c r="H18" s="103"/>
    </row>
    <row r="19" spans="1:8" ht="14.4">
      <c r="A19" s="164">
        <v>10</v>
      </c>
      <c r="B19" s="150"/>
      <c r="C19" s="168"/>
      <c r="D19" s="494">
        <v>76.400000000000006</v>
      </c>
      <c r="E19" s="169"/>
      <c r="F19" s="169" t="s">
        <v>332</v>
      </c>
      <c r="G19" s="499">
        <f t="shared" si="0"/>
        <v>1194.9999999999993</v>
      </c>
      <c r="H19" s="103"/>
    </row>
    <row r="20" spans="1:8" ht="14.4">
      <c r="A20" s="164">
        <v>11</v>
      </c>
      <c r="B20" s="150"/>
      <c r="C20" s="168"/>
      <c r="D20" s="494">
        <v>76.400000000000006</v>
      </c>
      <c r="E20" s="169"/>
      <c r="F20" s="169" t="s">
        <v>332</v>
      </c>
      <c r="G20" s="499">
        <f t="shared" si="0"/>
        <v>1118.5999999999992</v>
      </c>
      <c r="H20" s="103"/>
    </row>
    <row r="21" spans="1:8" ht="14.4">
      <c r="A21" s="164">
        <v>12</v>
      </c>
      <c r="B21" s="150"/>
      <c r="C21" s="168"/>
      <c r="D21" s="494">
        <v>80</v>
      </c>
      <c r="E21" s="169"/>
      <c r="F21" s="169" t="s">
        <v>332</v>
      </c>
      <c r="G21" s="499">
        <f t="shared" si="0"/>
        <v>1038.5999999999992</v>
      </c>
      <c r="H21" s="103"/>
    </row>
    <row r="22" spans="1:8" ht="14.4">
      <c r="A22" s="164">
        <v>13</v>
      </c>
      <c r="B22" s="150"/>
      <c r="C22" s="168"/>
      <c r="D22" s="494">
        <v>80</v>
      </c>
      <c r="E22" s="169"/>
      <c r="F22" s="169" t="s">
        <v>332</v>
      </c>
      <c r="G22" s="499">
        <f t="shared" si="0"/>
        <v>958.59999999999923</v>
      </c>
      <c r="H22" s="103"/>
    </row>
    <row r="23" spans="1:8" ht="14.4">
      <c r="A23" s="164">
        <v>14</v>
      </c>
      <c r="B23" s="150"/>
      <c r="C23" s="168"/>
      <c r="D23" s="494">
        <v>76.400000000000006</v>
      </c>
      <c r="E23" s="169"/>
      <c r="F23" s="169" t="s">
        <v>332</v>
      </c>
      <c r="G23" s="499">
        <f t="shared" si="0"/>
        <v>882.19999999999925</v>
      </c>
      <c r="H23" s="103"/>
    </row>
    <row r="24" spans="1:8" ht="14.4">
      <c r="A24" s="164">
        <v>15</v>
      </c>
      <c r="B24" s="150"/>
      <c r="C24" s="168"/>
      <c r="D24" s="494">
        <v>76.400000000000006</v>
      </c>
      <c r="E24" s="169"/>
      <c r="F24" s="169" t="s">
        <v>332</v>
      </c>
      <c r="G24" s="499">
        <f t="shared" si="0"/>
        <v>805.79999999999927</v>
      </c>
      <c r="H24" s="103"/>
    </row>
    <row r="25" spans="1:8" ht="14.4">
      <c r="A25" s="164">
        <v>16</v>
      </c>
      <c r="B25" s="150"/>
      <c r="C25" s="168"/>
      <c r="D25" s="494">
        <v>76.400000000000006</v>
      </c>
      <c r="E25" s="169"/>
      <c r="F25" s="169" t="s">
        <v>332</v>
      </c>
      <c r="G25" s="499">
        <f t="shared" si="0"/>
        <v>729.3999999999993</v>
      </c>
      <c r="H25" s="103"/>
    </row>
    <row r="26" spans="1:8" ht="14.4">
      <c r="A26" s="164">
        <v>17</v>
      </c>
      <c r="B26" s="150"/>
      <c r="C26" s="168"/>
      <c r="D26" s="494">
        <v>76.400000000000006</v>
      </c>
      <c r="E26" s="169"/>
      <c r="F26" s="169" t="s">
        <v>332</v>
      </c>
      <c r="G26" s="499">
        <f t="shared" si="0"/>
        <v>652.99999999999932</v>
      </c>
      <c r="H26" s="103"/>
    </row>
    <row r="27" spans="1:8" ht="14.4">
      <c r="A27" s="164">
        <v>18</v>
      </c>
      <c r="B27" s="150"/>
      <c r="C27" s="168"/>
      <c r="D27" s="494">
        <v>76.400000000000006</v>
      </c>
      <c r="E27" s="169"/>
      <c r="F27" s="169" t="s">
        <v>332</v>
      </c>
      <c r="G27" s="499">
        <f t="shared" si="0"/>
        <v>576.59999999999934</v>
      </c>
      <c r="H27" s="103"/>
    </row>
    <row r="28" spans="1:8" ht="14.4">
      <c r="A28" s="164">
        <v>19</v>
      </c>
      <c r="B28" s="150"/>
      <c r="C28" s="168"/>
      <c r="D28" s="494">
        <v>76.400000000000006</v>
      </c>
      <c r="E28" s="169"/>
      <c r="F28" s="169" t="s">
        <v>332</v>
      </c>
      <c r="G28" s="499">
        <f t="shared" si="0"/>
        <v>500.19999999999936</v>
      </c>
      <c r="H28" s="103"/>
    </row>
    <row r="29" spans="1:8" ht="14.4">
      <c r="A29" s="164">
        <v>20</v>
      </c>
      <c r="B29" s="150"/>
      <c r="C29" s="168"/>
      <c r="D29" s="494">
        <v>76.400000000000006</v>
      </c>
      <c r="E29" s="169"/>
      <c r="F29" s="169" t="s">
        <v>332</v>
      </c>
      <c r="G29" s="499">
        <f t="shared" si="0"/>
        <v>423.79999999999939</v>
      </c>
      <c r="H29" s="103"/>
    </row>
    <row r="30" spans="1:8" ht="14.4">
      <c r="A30" s="164">
        <v>21</v>
      </c>
      <c r="B30" s="150"/>
      <c r="C30" s="171"/>
      <c r="D30" s="494">
        <v>76.400000000000006</v>
      </c>
      <c r="E30" s="172"/>
      <c r="F30" s="169" t="s">
        <v>332</v>
      </c>
      <c r="G30" s="499">
        <f t="shared" si="0"/>
        <v>347.39999999999941</v>
      </c>
      <c r="H30" s="103"/>
    </row>
    <row r="31" spans="1:8" ht="14.4">
      <c r="A31" s="164">
        <v>22</v>
      </c>
      <c r="B31" s="150"/>
      <c r="C31" s="171"/>
      <c r="D31" s="494">
        <v>80</v>
      </c>
      <c r="E31" s="172"/>
      <c r="F31" s="169" t="s">
        <v>332</v>
      </c>
      <c r="G31" s="499">
        <f t="shared" si="0"/>
        <v>267.39999999999941</v>
      </c>
      <c r="H31" s="103"/>
    </row>
    <row r="32" spans="1:8" ht="14.4">
      <c r="A32" s="164">
        <v>23</v>
      </c>
      <c r="B32" s="150"/>
      <c r="C32" s="171"/>
      <c r="D32" s="494">
        <v>76.400000000000006</v>
      </c>
      <c r="E32" s="172"/>
      <c r="F32" s="169" t="s">
        <v>332</v>
      </c>
      <c r="G32" s="499">
        <f t="shared" si="0"/>
        <v>190.9999999999994</v>
      </c>
      <c r="H32" s="103"/>
    </row>
    <row r="33" spans="1:10" ht="14.4">
      <c r="A33" s="164">
        <v>24</v>
      </c>
      <c r="B33" s="150"/>
      <c r="C33" s="171"/>
      <c r="D33" s="494">
        <v>76.400000000000006</v>
      </c>
      <c r="E33" s="172"/>
      <c r="F33" s="169" t="s">
        <v>332</v>
      </c>
      <c r="G33" s="499">
        <f t="shared" si="0"/>
        <v>114.5999999999994</v>
      </c>
      <c r="H33" s="103"/>
    </row>
    <row r="34" spans="1:10" ht="14.4">
      <c r="A34" s="164">
        <v>25</v>
      </c>
      <c r="B34" s="150"/>
      <c r="C34" s="171"/>
      <c r="D34" s="500">
        <v>114.6</v>
      </c>
      <c r="E34" s="172"/>
      <c r="F34" s="169" t="s">
        <v>332</v>
      </c>
      <c r="G34" s="499">
        <f t="shared" si="0"/>
        <v>-5.9685589803848416E-13</v>
      </c>
      <c r="H34" s="103"/>
    </row>
    <row r="35" spans="1:10" ht="14.4">
      <c r="A35" s="164">
        <v>26</v>
      </c>
      <c r="B35" s="150"/>
      <c r="C35" s="171"/>
      <c r="D35" s="172"/>
      <c r="E35" s="172"/>
      <c r="F35" s="172"/>
      <c r="G35" s="170" t="str">
        <f t="shared" ref="G35:G38" si="1">IF(ISBLANK(B35),"",G34+C35-D35)</f>
        <v/>
      </c>
      <c r="H35" s="103"/>
    </row>
    <row r="36" spans="1:10" ht="14.4">
      <c r="A36" s="164">
        <v>27</v>
      </c>
      <c r="B36" s="150"/>
      <c r="C36" s="171"/>
      <c r="D36" s="172"/>
      <c r="E36" s="172"/>
      <c r="F36" s="172"/>
      <c r="G36" s="170" t="str">
        <f t="shared" si="1"/>
        <v/>
      </c>
      <c r="H36" s="103"/>
    </row>
    <row r="37" spans="1:10" ht="14.4">
      <c r="A37" s="164">
        <v>28</v>
      </c>
      <c r="B37" s="150"/>
      <c r="C37" s="171"/>
      <c r="D37" s="172"/>
      <c r="E37" s="172"/>
      <c r="F37" s="172"/>
      <c r="G37" s="170" t="str">
        <f t="shared" si="1"/>
        <v/>
      </c>
      <c r="H37" s="103"/>
    </row>
    <row r="38" spans="1:10" ht="14.4">
      <c r="A38" s="164">
        <v>29</v>
      </c>
      <c r="B38" s="150"/>
      <c r="C38" s="171"/>
      <c r="D38" s="172"/>
      <c r="E38" s="172"/>
      <c r="F38" s="172"/>
      <c r="G38" s="170" t="str">
        <f t="shared" si="1"/>
        <v/>
      </c>
      <c r="H38" s="103"/>
    </row>
    <row r="39" spans="1:10" ht="14.4">
      <c r="A39" s="164" t="s">
        <v>273</v>
      </c>
      <c r="B39" s="150"/>
      <c r="C39" s="171"/>
      <c r="D39" s="172"/>
      <c r="E39" s="172"/>
      <c r="F39" s="172"/>
      <c r="G39" s="170" t="str">
        <f>IF(ISBLANK(B39),"",#REF!+C39-D39)</f>
        <v/>
      </c>
      <c r="H39" s="103"/>
    </row>
    <row r="40" spans="1:10">
      <c r="A40" s="173" t="s">
        <v>310</v>
      </c>
      <c r="B40" s="174"/>
      <c r="C40" s="175"/>
      <c r="D40" s="176"/>
      <c r="E40" s="176"/>
      <c r="F40" s="177"/>
      <c r="G40" s="178" t="str">
        <f>G39</f>
        <v/>
      </c>
      <c r="H40" s="103"/>
    </row>
    <row r="44" spans="1:10">
      <c r="B44" s="181" t="s">
        <v>107</v>
      </c>
      <c r="F44" s="182"/>
    </row>
    <row r="45" spans="1:10">
      <c r="F45" s="180"/>
      <c r="G45" s="180"/>
      <c r="H45" s="180"/>
      <c r="I45" s="180"/>
      <c r="J45" s="180"/>
    </row>
    <row r="46" spans="1:10">
      <c r="C46" s="183"/>
      <c r="F46" s="183"/>
      <c r="G46" s="184"/>
      <c r="H46" s="180"/>
      <c r="I46" s="180"/>
      <c r="J46" s="180"/>
    </row>
    <row r="47" spans="1:10">
      <c r="A47" s="180"/>
      <c r="C47" s="185" t="s">
        <v>263</v>
      </c>
      <c r="F47" s="186" t="s">
        <v>268</v>
      </c>
      <c r="G47" s="184"/>
      <c r="H47" s="180"/>
      <c r="I47" s="180"/>
      <c r="J47" s="180"/>
    </row>
    <row r="48" spans="1:10">
      <c r="A48" s="180"/>
      <c r="C48" s="187" t="s">
        <v>139</v>
      </c>
      <c r="F48" s="179" t="s">
        <v>264</v>
      </c>
      <c r="G48" s="180"/>
      <c r="H48" s="180"/>
      <c r="I48" s="180"/>
      <c r="J48" s="180"/>
    </row>
    <row r="49" spans="2:2" s="180" customFormat="1">
      <c r="B49" s="179"/>
    </row>
    <row r="50" spans="2:2" s="180" customFormat="1" ht="13.2"/>
    <row r="51" spans="2:2" s="180" customFormat="1" ht="13.2"/>
    <row r="52" spans="2:2" s="180" customFormat="1" ht="13.2"/>
    <row r="53" spans="2:2" s="180" customFormat="1" ht="13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topLeftCell="B36" zoomScaleSheetLayoutView="100" workbookViewId="0">
      <selection activeCell="M15" sqref="M15"/>
    </sheetView>
  </sheetViews>
  <sheetFormatPr defaultColWidth="9.109375" defaultRowHeight="13.8"/>
  <cols>
    <col min="1" max="1" width="42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8.88671875" style="25" customWidth="1"/>
    <col min="6" max="6" width="8.10937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2" s="23" customFormat="1">
      <c r="A1" s="135" t="s">
        <v>299</v>
      </c>
      <c r="B1" s="136"/>
      <c r="C1" s="136"/>
      <c r="D1" s="136"/>
      <c r="E1" s="136"/>
      <c r="F1" s="76"/>
      <c r="G1" s="76"/>
      <c r="H1" s="76"/>
      <c r="I1" s="524" t="s">
        <v>109</v>
      </c>
      <c r="J1" s="524"/>
      <c r="K1" s="142"/>
    </row>
    <row r="2" spans="1:12" s="23" customFormat="1">
      <c r="A2" s="103" t="s">
        <v>140</v>
      </c>
      <c r="B2" s="136"/>
      <c r="C2" s="136"/>
      <c r="D2" s="136"/>
      <c r="E2" s="136"/>
      <c r="F2" s="137"/>
      <c r="G2" s="138"/>
      <c r="H2" s="138"/>
      <c r="I2" s="510" t="s">
        <v>1059</v>
      </c>
      <c r="J2" s="510"/>
      <c r="K2" s="142"/>
    </row>
    <row r="3" spans="1:12" s="23" customFormat="1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>
      <c r="A5" s="117" t="str">
        <f>'ფორმა N1'!A5</f>
        <v>პ/გ საქართველოს პატრიოტთა ალიანსი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55.2">
      <c r="A7" s="131"/>
      <c r="B7" s="526" t="s">
        <v>220</v>
      </c>
      <c r="C7" s="526"/>
      <c r="D7" s="526" t="s">
        <v>287</v>
      </c>
      <c r="E7" s="526"/>
      <c r="F7" s="526" t="s">
        <v>288</v>
      </c>
      <c r="G7" s="526"/>
      <c r="H7" s="149" t="s">
        <v>274</v>
      </c>
      <c r="I7" s="526" t="s">
        <v>223</v>
      </c>
      <c r="J7" s="526"/>
      <c r="K7" s="143"/>
    </row>
    <row r="8" spans="1:12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>
      <c r="A9" s="60" t="s">
        <v>116</v>
      </c>
      <c r="B9" s="80">
        <f>SUM(B10,B14,B17)</f>
        <v>228</v>
      </c>
      <c r="C9" s="80">
        <f>SUM(C10,C14,C17)</f>
        <v>120294.44</v>
      </c>
      <c r="D9" s="80">
        <f t="shared" ref="D9:J9" si="0">SUM(D10,D14,D17)</f>
        <v>11</v>
      </c>
      <c r="E9" s="80">
        <f>SUM(E10,E14,E17)</f>
        <v>269</v>
      </c>
      <c r="F9" s="80">
        <f t="shared" si="0"/>
        <v>2</v>
      </c>
      <c r="G9" s="80">
        <f>SUM(G10,G14,G17)</f>
        <v>18400</v>
      </c>
      <c r="H9" s="80">
        <f>SUM(H10,H14,H17)</f>
        <v>17786.887999999999</v>
      </c>
      <c r="I9" s="80">
        <f>SUM(I10,I14,I17)</f>
        <v>237</v>
      </c>
      <c r="J9" s="80">
        <f t="shared" si="0"/>
        <v>84107.551999999996</v>
      </c>
      <c r="K9" s="143"/>
    </row>
    <row r="10" spans="1:12">
      <c r="A10" s="61" t="s">
        <v>117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>
      <c r="A14" s="61" t="s">
        <v>121</v>
      </c>
      <c r="B14" s="131">
        <f>SUM(B15:B16)</f>
        <v>227</v>
      </c>
      <c r="C14" s="131">
        <f>SUM(C15:C16)</f>
        <v>119759.59</v>
      </c>
      <c r="D14" s="131">
        <f t="shared" ref="D14:J14" si="2">SUM(D15:D16)</f>
        <v>11</v>
      </c>
      <c r="E14" s="131">
        <f>SUM(E15:E16)</f>
        <v>269</v>
      </c>
      <c r="F14" s="131">
        <f t="shared" si="2"/>
        <v>2</v>
      </c>
      <c r="G14" s="131">
        <f>SUM(G15:G16)</f>
        <v>18400</v>
      </c>
      <c r="H14" s="131">
        <f>SUM(H15:H16)</f>
        <v>17679.917999999998</v>
      </c>
      <c r="I14" s="131">
        <f>SUM(I15:I16)</f>
        <v>236</v>
      </c>
      <c r="J14" s="131">
        <f t="shared" si="2"/>
        <v>83679.671999999991</v>
      </c>
      <c r="K14" s="143"/>
    </row>
    <row r="15" spans="1:12">
      <c r="A15" s="61" t="s">
        <v>122</v>
      </c>
      <c r="B15" s="26">
        <v>4</v>
      </c>
      <c r="C15" s="26">
        <v>31360</v>
      </c>
      <c r="D15" s="26"/>
      <c r="E15" s="26"/>
      <c r="F15" s="26">
        <v>2</v>
      </c>
      <c r="G15" s="26">
        <f>C15-J15</f>
        <v>18400</v>
      </c>
      <c r="H15" s="26"/>
      <c r="I15" s="26">
        <v>2</v>
      </c>
      <c r="J15" s="26">
        <v>12960</v>
      </c>
      <c r="K15" s="143"/>
    </row>
    <row r="16" spans="1:12">
      <c r="A16" s="61" t="s">
        <v>123</v>
      </c>
      <c r="B16" s="26">
        <v>223</v>
      </c>
      <c r="C16" s="26">
        <v>88399.59</v>
      </c>
      <c r="D16" s="26">
        <v>11</v>
      </c>
      <c r="E16" s="26">
        <v>269</v>
      </c>
      <c r="F16" s="26"/>
      <c r="G16" s="26"/>
      <c r="H16" s="26">
        <f>C16*20/100</f>
        <v>17679.917999999998</v>
      </c>
      <c r="I16" s="26">
        <f>B16+D16</f>
        <v>234</v>
      </c>
      <c r="J16" s="26">
        <f>C16-H16</f>
        <v>70719.671999999991</v>
      </c>
      <c r="K16" s="143"/>
    </row>
    <row r="17" spans="1:11">
      <c r="A17" s="61" t="s">
        <v>124</v>
      </c>
      <c r="B17" s="131">
        <f>SUM(B18:B19,B22,B23)</f>
        <v>1</v>
      </c>
      <c r="C17" s="131">
        <f>SUM(C18:C19,C22,C23)</f>
        <v>534.85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106.97</v>
      </c>
      <c r="I17" s="131">
        <f>SUM(I18:I19,I22,I23)</f>
        <v>1</v>
      </c>
      <c r="J17" s="131">
        <f t="shared" si="3"/>
        <v>427.88</v>
      </c>
      <c r="K17" s="143"/>
    </row>
    <row r="18" spans="1:11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>
      <c r="A19" s="61" t="s">
        <v>126</v>
      </c>
      <c r="B19" s="131">
        <f>SUM(B20:B21)</f>
        <v>1</v>
      </c>
      <c r="C19" s="131">
        <f>SUM(C20:C21)</f>
        <v>534.85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106.97</v>
      </c>
      <c r="I19" s="131">
        <f>SUM(I20:I21)</f>
        <v>1</v>
      </c>
      <c r="J19" s="131">
        <f t="shared" si="4"/>
        <v>427.88</v>
      </c>
      <c r="K19" s="143"/>
    </row>
    <row r="20" spans="1:11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>
      <c r="A21" s="61" t="s">
        <v>128</v>
      </c>
      <c r="B21" s="26">
        <v>1</v>
      </c>
      <c r="C21" s="25">
        <v>534.85</v>
      </c>
      <c r="D21" s="26"/>
      <c r="E21" s="26"/>
      <c r="F21" s="26"/>
      <c r="G21" s="26"/>
      <c r="H21" s="26">
        <f>C21*20/100</f>
        <v>106.97</v>
      </c>
      <c r="I21" s="26">
        <v>1</v>
      </c>
      <c r="J21" s="26">
        <f>C21-H21</f>
        <v>427.88</v>
      </c>
      <c r="K21" s="143"/>
    </row>
    <row r="22" spans="1:11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>
      <c r="A24" s="60" t="s">
        <v>131</v>
      </c>
      <c r="B24" s="80">
        <f>SUM(B25:B31)</f>
        <v>0</v>
      </c>
      <c r="C24" s="80">
        <f>SUM(C25:C31)</f>
        <v>0</v>
      </c>
      <c r="D24" s="80">
        <f t="shared" ref="C24:J24" si="5">SUM(D25:D31)</f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>
      <c r="A25" s="61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>
      <c r="A26" s="61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>
      <c r="A27" s="61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>
      <c r="A28" s="61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>
      <c r="A29" s="61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>
      <c r="A30" s="61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>
      <c r="A31" s="61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>
      <c r="A32" s="60" t="s">
        <v>132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>
      <c r="A33" s="61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>
      <c r="A34" s="61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>
      <c r="A35" s="61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>
      <c r="A36" s="60" t="s">
        <v>133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>
      <c r="A39" s="61" t="s">
        <v>136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27.6">
      <c r="A40" s="61" t="s">
        <v>402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/>
    <row r="45" spans="1:11" s="23" customFormat="1">
      <c r="A45" s="25"/>
    </row>
    <row r="46" spans="1:11" s="2" customFormat="1">
      <c r="A46" s="69" t="s">
        <v>107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68"/>
      <c r="C48" s="68"/>
      <c r="F48" s="68"/>
      <c r="G48" s="71"/>
      <c r="H48" s="68"/>
      <c r="I48"/>
      <c r="J48"/>
    </row>
    <row r="49" spans="1:10" s="2" customFormat="1">
      <c r="B49" s="67" t="s">
        <v>263</v>
      </c>
      <c r="F49" s="12" t="s">
        <v>268</v>
      </c>
      <c r="G49" s="70"/>
      <c r="I49"/>
      <c r="J49"/>
    </row>
    <row r="50" spans="1:10" s="2" customFormat="1">
      <c r="B50" s="64" t="s">
        <v>139</v>
      </c>
      <c r="F50" s="2" t="s">
        <v>264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J45"/>
  <sheetViews>
    <sheetView view="pageBreakPreview" topLeftCell="A12" zoomScaleSheetLayoutView="100" workbookViewId="0">
      <selection activeCell="J19" sqref="J19"/>
    </sheetView>
  </sheetViews>
  <sheetFormatPr defaultColWidth="9.109375" defaultRowHeight="13.2"/>
  <cols>
    <col min="1" max="1" width="6" style="194" customWidth="1"/>
    <col min="2" max="2" width="12" style="194" customWidth="1"/>
    <col min="3" max="3" width="14.77734375" style="569" customWidth="1"/>
    <col min="4" max="4" width="18.44140625" style="569" customWidth="1"/>
    <col min="5" max="5" width="12.6640625" style="569" customWidth="1"/>
    <col min="6" max="6" width="12.88671875" style="569" customWidth="1"/>
    <col min="7" max="7" width="17.6640625" style="379" customWidth="1"/>
    <col min="8" max="8" width="14.33203125" style="194" customWidth="1"/>
    <col min="9" max="9" width="17.109375" style="194" customWidth="1"/>
    <col min="10" max="16384" width="9.109375" style="194"/>
  </cols>
  <sheetData>
    <row r="1" spans="1:10" ht="13.8">
      <c r="A1" s="188" t="s">
        <v>492</v>
      </c>
      <c r="B1" s="188"/>
      <c r="C1" s="553"/>
      <c r="D1" s="553"/>
      <c r="E1" s="553"/>
      <c r="F1" s="553"/>
      <c r="G1" s="378"/>
      <c r="H1" s="189"/>
      <c r="I1" s="364" t="s">
        <v>109</v>
      </c>
    </row>
    <row r="2" spans="1:10" ht="13.8">
      <c r="A2" s="146" t="s">
        <v>140</v>
      </c>
      <c r="B2" s="146"/>
      <c r="C2" s="553"/>
      <c r="D2" s="553"/>
      <c r="E2" s="553"/>
      <c r="F2" s="553"/>
      <c r="G2" s="378"/>
      <c r="H2" s="189"/>
      <c r="I2" s="510" t="s">
        <v>1059</v>
      </c>
      <c r="J2" s="510"/>
    </row>
    <row r="3" spans="1:10" ht="13.8">
      <c r="A3" s="189"/>
      <c r="B3" s="189"/>
      <c r="C3" s="553"/>
      <c r="D3" s="553"/>
      <c r="E3" s="553"/>
      <c r="F3" s="553"/>
      <c r="G3" s="378"/>
      <c r="H3" s="189"/>
      <c r="I3" s="139"/>
    </row>
    <row r="4" spans="1:10" ht="13.8">
      <c r="A4" s="112" t="s">
        <v>269</v>
      </c>
      <c r="B4" s="112"/>
      <c r="C4" s="554"/>
      <c r="D4" s="554"/>
      <c r="E4" s="574"/>
      <c r="F4" s="578"/>
      <c r="G4" s="378"/>
      <c r="H4" s="189"/>
      <c r="I4" s="190"/>
    </row>
    <row r="5" spans="1:10" s="379" customFormat="1" ht="13.8">
      <c r="A5" s="375" t="str">
        <f>'ფორმა N1'!A5</f>
        <v>პ/გ საქართველოს პატრიოტთა ალიანსი</v>
      </c>
      <c r="B5" s="375"/>
      <c r="C5" s="555"/>
      <c r="D5" s="555"/>
      <c r="E5" s="555"/>
      <c r="F5" s="579"/>
      <c r="G5" s="378"/>
      <c r="H5" s="378"/>
      <c r="I5" s="377"/>
    </row>
    <row r="6" spans="1:10" ht="15">
      <c r="A6" s="140"/>
      <c r="B6" s="140"/>
      <c r="C6" s="556"/>
      <c r="D6" s="556"/>
      <c r="E6" s="556"/>
      <c r="F6" s="553"/>
      <c r="G6" s="378"/>
      <c r="H6" s="189"/>
      <c r="I6" s="189"/>
    </row>
    <row r="7" spans="1:10" ht="55.2">
      <c r="A7" s="381" t="s">
        <v>64</v>
      </c>
      <c r="B7" s="381" t="s">
        <v>483</v>
      </c>
      <c r="C7" s="557" t="s">
        <v>484</v>
      </c>
      <c r="D7" s="557" t="s">
        <v>485</v>
      </c>
      <c r="E7" s="557" t="s">
        <v>486</v>
      </c>
      <c r="F7" s="557" t="s">
        <v>363</v>
      </c>
      <c r="G7" s="628" t="s">
        <v>487</v>
      </c>
      <c r="H7" s="382" t="s">
        <v>488</v>
      </c>
      <c r="I7" s="382" t="s">
        <v>489</v>
      </c>
    </row>
    <row r="8" spans="1:10" ht="13.8">
      <c r="A8" s="381">
        <v>1</v>
      </c>
      <c r="B8" s="381">
        <v>2</v>
      </c>
      <c r="C8" s="558">
        <v>3</v>
      </c>
      <c r="D8" s="557">
        <v>4</v>
      </c>
      <c r="E8" s="558">
        <v>5</v>
      </c>
      <c r="F8" s="557">
        <v>6</v>
      </c>
      <c r="G8" s="629">
        <v>7</v>
      </c>
      <c r="H8" s="382">
        <v>8</v>
      </c>
      <c r="I8" s="382">
        <v>9</v>
      </c>
    </row>
    <row r="9" spans="1:10" ht="27.6">
      <c r="A9" s="383">
        <v>1</v>
      </c>
      <c r="B9" s="383" t="s">
        <v>1064</v>
      </c>
      <c r="C9" s="559" t="s">
        <v>1065</v>
      </c>
      <c r="D9" s="559" t="s">
        <v>1066</v>
      </c>
      <c r="E9" s="559" t="s">
        <v>1067</v>
      </c>
      <c r="F9" s="559" t="s">
        <v>1068</v>
      </c>
      <c r="G9" s="591" t="s">
        <v>1069</v>
      </c>
      <c r="H9" s="541" t="s">
        <v>1070</v>
      </c>
      <c r="I9" s="542" t="s">
        <v>1071</v>
      </c>
    </row>
    <row r="10" spans="1:10" ht="27.6">
      <c r="A10" s="383">
        <v>2</v>
      </c>
      <c r="B10" s="383" t="s">
        <v>1064</v>
      </c>
      <c r="C10" s="559" t="s">
        <v>1065</v>
      </c>
      <c r="D10" s="559" t="s">
        <v>1066</v>
      </c>
      <c r="E10" s="559" t="s">
        <v>1072</v>
      </c>
      <c r="F10" s="559" t="s">
        <v>1073</v>
      </c>
      <c r="G10" s="591" t="s">
        <v>1074</v>
      </c>
      <c r="H10" s="541">
        <v>402003318</v>
      </c>
      <c r="I10" s="542" t="s">
        <v>1071</v>
      </c>
    </row>
    <row r="11" spans="1:10" ht="27.6">
      <c r="A11" s="383">
        <v>3</v>
      </c>
      <c r="B11" s="383" t="s">
        <v>1064</v>
      </c>
      <c r="C11" s="559" t="s">
        <v>1065</v>
      </c>
      <c r="D11" s="559" t="s">
        <v>1066</v>
      </c>
      <c r="E11" s="559" t="s">
        <v>1075</v>
      </c>
      <c r="F11" s="559" t="s">
        <v>1076</v>
      </c>
      <c r="G11" s="591" t="s">
        <v>1077</v>
      </c>
      <c r="H11" s="541" t="s">
        <v>1070</v>
      </c>
      <c r="I11" s="542" t="s">
        <v>1071</v>
      </c>
    </row>
    <row r="12" spans="1:10" ht="27.6">
      <c r="A12" s="383">
        <v>4</v>
      </c>
      <c r="B12" s="383" t="s">
        <v>1064</v>
      </c>
      <c r="C12" s="559" t="s">
        <v>1065</v>
      </c>
      <c r="D12" s="559" t="s">
        <v>1066</v>
      </c>
      <c r="E12" s="559" t="s">
        <v>1078</v>
      </c>
      <c r="F12" s="559" t="s">
        <v>1079</v>
      </c>
      <c r="G12" s="591" t="s">
        <v>1080</v>
      </c>
      <c r="H12" s="541" t="s">
        <v>1070</v>
      </c>
      <c r="I12" s="542" t="s">
        <v>1071</v>
      </c>
    </row>
    <row r="13" spans="1:10" ht="27.6">
      <c r="A13" s="383">
        <v>5</v>
      </c>
      <c r="B13" s="547" t="s">
        <v>1064</v>
      </c>
      <c r="C13" s="548" t="s">
        <v>1081</v>
      </c>
      <c r="D13" s="548" t="s">
        <v>1082</v>
      </c>
      <c r="E13" s="575" t="s">
        <v>1176</v>
      </c>
      <c r="F13" s="548" t="s">
        <v>1083</v>
      </c>
      <c r="G13" s="590" t="s">
        <v>1147</v>
      </c>
      <c r="H13" s="549" t="s">
        <v>1084</v>
      </c>
      <c r="I13" s="549" t="s">
        <v>1085</v>
      </c>
    </row>
    <row r="14" spans="1:10" ht="27.6">
      <c r="A14" s="383">
        <v>6</v>
      </c>
      <c r="B14" s="547" t="s">
        <v>1064</v>
      </c>
      <c r="C14" s="560" t="s">
        <v>1175</v>
      </c>
      <c r="D14" s="570" t="s">
        <v>1155</v>
      </c>
      <c r="E14" s="576" t="s">
        <v>1176</v>
      </c>
      <c r="F14" s="548" t="s">
        <v>1127</v>
      </c>
      <c r="G14" s="630" t="s">
        <v>1146</v>
      </c>
      <c r="H14" s="549" t="s">
        <v>1108</v>
      </c>
      <c r="I14" s="549" t="s">
        <v>1087</v>
      </c>
    </row>
    <row r="15" spans="1:10" ht="27.6">
      <c r="A15" s="383">
        <v>7</v>
      </c>
      <c r="B15" s="547" t="s">
        <v>1064</v>
      </c>
      <c r="C15" s="561" t="s">
        <v>1190</v>
      </c>
      <c r="D15" s="570" t="s">
        <v>1156</v>
      </c>
      <c r="E15" s="576" t="s">
        <v>1176</v>
      </c>
      <c r="F15" s="548" t="s">
        <v>1128</v>
      </c>
      <c r="G15" s="630" t="s">
        <v>1147</v>
      </c>
      <c r="H15" s="549" t="s">
        <v>1109</v>
      </c>
      <c r="I15" s="549" t="s">
        <v>1088</v>
      </c>
    </row>
    <row r="16" spans="1:10" ht="27.6">
      <c r="A16" s="383">
        <v>8</v>
      </c>
      <c r="B16" s="547" t="s">
        <v>1064</v>
      </c>
      <c r="C16" s="548" t="s">
        <v>1191</v>
      </c>
      <c r="D16" s="570" t="s">
        <v>1154</v>
      </c>
      <c r="E16" s="576" t="s">
        <v>1176</v>
      </c>
      <c r="F16" s="548" t="s">
        <v>1126</v>
      </c>
      <c r="G16" s="630" t="s">
        <v>1145</v>
      </c>
      <c r="H16" s="549" t="s">
        <v>1107</v>
      </c>
      <c r="I16" s="549" t="s">
        <v>1086</v>
      </c>
    </row>
    <row r="17" spans="1:9" ht="30.6" customHeight="1">
      <c r="A17" s="383">
        <v>9</v>
      </c>
      <c r="B17" s="547" t="s">
        <v>1064</v>
      </c>
      <c r="C17" s="562" t="s">
        <v>1198</v>
      </c>
      <c r="D17" s="571" t="s">
        <v>1157</v>
      </c>
      <c r="E17" s="577" t="s">
        <v>1204</v>
      </c>
      <c r="F17" s="562" t="s">
        <v>1129</v>
      </c>
      <c r="G17" s="630" t="s">
        <v>1148</v>
      </c>
      <c r="H17" s="543" t="s">
        <v>1110</v>
      </c>
      <c r="I17" s="543" t="s">
        <v>1089</v>
      </c>
    </row>
    <row r="18" spans="1:9" ht="27.6">
      <c r="A18" s="383">
        <v>10</v>
      </c>
      <c r="B18" s="547" t="s">
        <v>1064</v>
      </c>
      <c r="C18" s="562" t="s">
        <v>1201</v>
      </c>
      <c r="D18" s="571" t="s">
        <v>1158</v>
      </c>
      <c r="E18" s="577" t="s">
        <v>1202</v>
      </c>
      <c r="F18" s="562" t="s">
        <v>1130</v>
      </c>
      <c r="G18" s="630" t="s">
        <v>1209</v>
      </c>
      <c r="H18" s="543" t="s">
        <v>1111</v>
      </c>
      <c r="I18" s="543" t="s">
        <v>1090</v>
      </c>
    </row>
    <row r="19" spans="1:9" ht="27.6">
      <c r="A19" s="383">
        <v>11</v>
      </c>
      <c r="B19" s="547" t="s">
        <v>1064</v>
      </c>
      <c r="C19" s="562" t="s">
        <v>1197</v>
      </c>
      <c r="D19" s="571" t="s">
        <v>1159</v>
      </c>
      <c r="E19" s="577" t="s">
        <v>1200</v>
      </c>
      <c r="F19" s="562" t="s">
        <v>1131</v>
      </c>
      <c r="G19" s="630" t="s">
        <v>1146</v>
      </c>
      <c r="H19" s="543" t="s">
        <v>1112</v>
      </c>
      <c r="I19" s="543" t="s">
        <v>1091</v>
      </c>
    </row>
    <row r="20" spans="1:9" ht="27.6">
      <c r="A20" s="383">
        <v>12</v>
      </c>
      <c r="B20" s="547" t="s">
        <v>1064</v>
      </c>
      <c r="C20" s="562" t="s">
        <v>1196</v>
      </c>
      <c r="D20" s="571" t="s">
        <v>1160</v>
      </c>
      <c r="E20" s="577" t="s">
        <v>1194</v>
      </c>
      <c r="F20" s="562" t="s">
        <v>1132</v>
      </c>
      <c r="G20" s="630" t="s">
        <v>1149</v>
      </c>
      <c r="H20" s="543" t="s">
        <v>1113</v>
      </c>
      <c r="I20" s="543" t="s">
        <v>1092</v>
      </c>
    </row>
    <row r="21" spans="1:9" ht="27.6">
      <c r="A21" s="383">
        <v>13</v>
      </c>
      <c r="B21" s="547" t="s">
        <v>1064</v>
      </c>
      <c r="C21" s="562" t="s">
        <v>1195</v>
      </c>
      <c r="D21" s="571" t="s">
        <v>1161</v>
      </c>
      <c r="E21" s="577" t="s">
        <v>1203</v>
      </c>
      <c r="F21" s="562" t="s">
        <v>1133</v>
      </c>
      <c r="G21" s="630" t="s">
        <v>1150</v>
      </c>
      <c r="H21" s="543" t="s">
        <v>1114</v>
      </c>
      <c r="I21" s="543" t="s">
        <v>1093</v>
      </c>
    </row>
    <row r="22" spans="1:9" ht="27.6">
      <c r="A22" s="383">
        <v>14</v>
      </c>
      <c r="B22" s="547" t="s">
        <v>1064</v>
      </c>
      <c r="C22" s="562" t="s">
        <v>1177</v>
      </c>
      <c r="D22" s="571" t="s">
        <v>1162</v>
      </c>
      <c r="E22" s="577" t="s">
        <v>1199</v>
      </c>
      <c r="F22" s="562" t="s">
        <v>1134</v>
      </c>
      <c r="G22" s="630" t="s">
        <v>1151</v>
      </c>
      <c r="H22" s="543" t="s">
        <v>1115</v>
      </c>
      <c r="I22" s="543" t="s">
        <v>1094</v>
      </c>
    </row>
    <row r="23" spans="1:9" ht="27.6">
      <c r="A23" s="383">
        <v>15</v>
      </c>
      <c r="B23" s="547" t="s">
        <v>1064</v>
      </c>
      <c r="C23" s="563" t="s">
        <v>1178</v>
      </c>
      <c r="D23" s="572" t="s">
        <v>1163</v>
      </c>
      <c r="E23" s="577" t="s">
        <v>1193</v>
      </c>
      <c r="F23" s="563" t="s">
        <v>1135</v>
      </c>
      <c r="G23" s="550" t="s">
        <v>1152</v>
      </c>
      <c r="H23" s="544" t="s">
        <v>1116</v>
      </c>
      <c r="I23" s="544" t="s">
        <v>1095</v>
      </c>
    </row>
    <row r="24" spans="1:9" ht="27.6">
      <c r="A24" s="383">
        <v>16</v>
      </c>
      <c r="B24" s="547" t="s">
        <v>1064</v>
      </c>
      <c r="C24" s="562" t="s">
        <v>1179</v>
      </c>
      <c r="D24" s="571" t="s">
        <v>1164</v>
      </c>
      <c r="E24" s="577" t="s">
        <v>1176</v>
      </c>
      <c r="F24" s="562" t="s">
        <v>1136</v>
      </c>
      <c r="G24" s="630" t="s">
        <v>1149</v>
      </c>
      <c r="H24" s="543" t="s">
        <v>1117</v>
      </c>
      <c r="I24" s="543" t="s">
        <v>1096</v>
      </c>
    </row>
    <row r="25" spans="1:9" ht="27.6">
      <c r="A25" s="383">
        <v>17</v>
      </c>
      <c r="B25" s="547" t="s">
        <v>1064</v>
      </c>
      <c r="C25" s="562" t="s">
        <v>1180</v>
      </c>
      <c r="D25" s="571" t="s">
        <v>1165</v>
      </c>
      <c r="E25" s="577" t="s">
        <v>1176</v>
      </c>
      <c r="F25" s="562" t="s">
        <v>1137</v>
      </c>
      <c r="G25" s="630" t="s">
        <v>1147</v>
      </c>
      <c r="H25" s="543" t="s">
        <v>1118</v>
      </c>
      <c r="I25" s="543" t="s">
        <v>1097</v>
      </c>
    </row>
    <row r="26" spans="1:9" ht="27.6">
      <c r="A26" s="383">
        <v>18</v>
      </c>
      <c r="B26" s="547" t="s">
        <v>1064</v>
      </c>
      <c r="C26" s="562" t="s">
        <v>1181</v>
      </c>
      <c r="D26" s="571" t="s">
        <v>1166</v>
      </c>
      <c r="E26" s="577" t="s">
        <v>1192</v>
      </c>
      <c r="F26" s="562" t="s">
        <v>1138</v>
      </c>
      <c r="G26" s="630" t="s">
        <v>1210</v>
      </c>
      <c r="H26" s="543" t="s">
        <v>1037</v>
      </c>
      <c r="I26" s="543" t="s">
        <v>1098</v>
      </c>
    </row>
    <row r="27" spans="1:9" ht="13.8">
      <c r="A27" s="383">
        <v>19</v>
      </c>
      <c r="B27" s="547" t="s">
        <v>1064</v>
      </c>
      <c r="C27" s="562" t="s">
        <v>1182</v>
      </c>
      <c r="D27" s="571" t="s">
        <v>1167</v>
      </c>
      <c r="E27" s="577" t="s">
        <v>1192</v>
      </c>
      <c r="F27" s="562" t="s">
        <v>1130</v>
      </c>
      <c r="G27" s="630" t="s">
        <v>1211</v>
      </c>
      <c r="H27" s="543" t="s">
        <v>1119</v>
      </c>
      <c r="I27" s="543" t="s">
        <v>1099</v>
      </c>
    </row>
    <row r="28" spans="1:9" ht="27.6">
      <c r="A28" s="383">
        <v>20</v>
      </c>
      <c r="B28" s="547" t="s">
        <v>1064</v>
      </c>
      <c r="C28" s="562" t="s">
        <v>1183</v>
      </c>
      <c r="D28" s="571" t="s">
        <v>1168</v>
      </c>
      <c r="E28" s="577" t="s">
        <v>1192</v>
      </c>
      <c r="F28" s="562" t="s">
        <v>1137</v>
      </c>
      <c r="G28" s="630" t="s">
        <v>1147</v>
      </c>
      <c r="H28" s="543" t="s">
        <v>1041</v>
      </c>
      <c r="I28" s="543" t="s">
        <v>1100</v>
      </c>
    </row>
    <row r="29" spans="1:9" ht="27.6">
      <c r="A29" s="383">
        <v>21</v>
      </c>
      <c r="B29" s="547" t="s">
        <v>1064</v>
      </c>
      <c r="C29" s="562" t="s">
        <v>1184</v>
      </c>
      <c r="D29" s="571" t="s">
        <v>1169</v>
      </c>
      <c r="E29" s="577" t="s">
        <v>1192</v>
      </c>
      <c r="F29" s="562" t="s">
        <v>1139</v>
      </c>
      <c r="G29" s="630" t="s">
        <v>1211</v>
      </c>
      <c r="H29" s="543" t="s">
        <v>1120</v>
      </c>
      <c r="I29" s="543" t="s">
        <v>1101</v>
      </c>
    </row>
    <row r="30" spans="1:9" ht="13.8">
      <c r="A30" s="383">
        <v>22</v>
      </c>
      <c r="B30" s="547" t="s">
        <v>1064</v>
      </c>
      <c r="C30" s="562" t="s">
        <v>1185</v>
      </c>
      <c r="D30" s="571" t="s">
        <v>1170</v>
      </c>
      <c r="E30" s="577" t="s">
        <v>1192</v>
      </c>
      <c r="F30" s="562" t="s">
        <v>1140</v>
      </c>
      <c r="G30" s="630" t="s">
        <v>1147</v>
      </c>
      <c r="H30" s="543" t="s">
        <v>1121</v>
      </c>
      <c r="I30" s="543" t="s">
        <v>1102</v>
      </c>
    </row>
    <row r="31" spans="1:9" ht="27" customHeight="1">
      <c r="A31" s="383">
        <v>23</v>
      </c>
      <c r="B31" s="547" t="s">
        <v>1064</v>
      </c>
      <c r="C31" s="563" t="s">
        <v>1186</v>
      </c>
      <c r="D31" s="572" t="s">
        <v>1171</v>
      </c>
      <c r="E31" s="577" t="s">
        <v>1192</v>
      </c>
      <c r="F31" s="563" t="s">
        <v>1141</v>
      </c>
      <c r="G31" s="550" t="s">
        <v>1147</v>
      </c>
      <c r="H31" s="544" t="s">
        <v>1122</v>
      </c>
      <c r="I31" s="544" t="s">
        <v>1103</v>
      </c>
    </row>
    <row r="32" spans="1:9" ht="30.6" customHeight="1">
      <c r="A32" s="383">
        <v>24</v>
      </c>
      <c r="B32" s="547" t="s">
        <v>1064</v>
      </c>
      <c r="C32" s="562" t="s">
        <v>1187</v>
      </c>
      <c r="D32" s="571" t="s">
        <v>1172</v>
      </c>
      <c r="E32" s="577" t="s">
        <v>1192</v>
      </c>
      <c r="F32" s="562" t="s">
        <v>1142</v>
      </c>
      <c r="G32" s="630" t="s">
        <v>1147</v>
      </c>
      <c r="H32" s="543" t="s">
        <v>1123</v>
      </c>
      <c r="I32" s="543" t="s">
        <v>1104</v>
      </c>
    </row>
    <row r="33" spans="1:9" ht="27.6">
      <c r="A33" s="383">
        <v>25</v>
      </c>
      <c r="B33" s="547" t="s">
        <v>1064</v>
      </c>
      <c r="C33" s="562" t="s">
        <v>1188</v>
      </c>
      <c r="D33" s="571" t="s">
        <v>1173</v>
      </c>
      <c r="E33" s="577" t="s">
        <v>1192</v>
      </c>
      <c r="F33" s="562" t="s">
        <v>1143</v>
      </c>
      <c r="G33" s="630" t="s">
        <v>1152</v>
      </c>
      <c r="H33" s="543" t="s">
        <v>1124</v>
      </c>
      <c r="I33" s="543" t="s">
        <v>1105</v>
      </c>
    </row>
    <row r="34" spans="1:9" ht="13.8">
      <c r="A34" s="383">
        <v>26</v>
      </c>
      <c r="B34" s="547" t="s">
        <v>1064</v>
      </c>
      <c r="C34" s="562" t="s">
        <v>1189</v>
      </c>
      <c r="D34" s="571" t="s">
        <v>1174</v>
      </c>
      <c r="E34" s="577" t="s">
        <v>1192</v>
      </c>
      <c r="F34" s="562" t="s">
        <v>1144</v>
      </c>
      <c r="G34" s="630" t="s">
        <v>1153</v>
      </c>
      <c r="H34" s="543" t="s">
        <v>1125</v>
      </c>
      <c r="I34" s="543" t="s">
        <v>1106</v>
      </c>
    </row>
    <row r="35" spans="1:9" ht="27.6">
      <c r="A35" s="383">
        <v>27</v>
      </c>
      <c r="B35" s="547" t="s">
        <v>1064</v>
      </c>
      <c r="C35" s="564" t="s">
        <v>1178</v>
      </c>
      <c r="D35" s="573" t="s">
        <v>1205</v>
      </c>
      <c r="E35" s="559" t="s">
        <v>1206</v>
      </c>
      <c r="F35" s="562" t="s">
        <v>1207</v>
      </c>
      <c r="G35" s="590" t="s">
        <v>1212</v>
      </c>
      <c r="H35" s="551">
        <v>431949528</v>
      </c>
      <c r="I35" s="552" t="s">
        <v>1208</v>
      </c>
    </row>
    <row r="36" spans="1:9" ht="13.8">
      <c r="A36" s="545"/>
      <c r="B36" s="545"/>
      <c r="C36" s="565"/>
      <c r="D36" s="565"/>
      <c r="E36" s="565"/>
      <c r="F36" s="565"/>
      <c r="G36" s="631"/>
      <c r="H36" s="546"/>
      <c r="I36" s="546"/>
    </row>
    <row r="37" spans="1:9" ht="13.8">
      <c r="A37" s="545"/>
      <c r="B37" s="545"/>
      <c r="C37" s="565"/>
      <c r="D37" s="565"/>
      <c r="E37" s="565"/>
      <c r="F37" s="565"/>
      <c r="G37" s="631"/>
      <c r="H37" s="546"/>
      <c r="I37" s="546"/>
    </row>
    <row r="38" spans="1:9">
      <c r="A38" s="191"/>
      <c r="B38" s="191"/>
      <c r="C38" s="566"/>
      <c r="D38" s="566"/>
      <c r="E38" s="566"/>
      <c r="F38" s="566"/>
      <c r="G38" s="387"/>
      <c r="H38" s="191"/>
      <c r="I38" s="191"/>
    </row>
    <row r="39" spans="1:9">
      <c r="A39" s="191"/>
      <c r="B39" s="191"/>
      <c r="C39" s="566"/>
      <c r="D39" s="566"/>
      <c r="E39" s="566"/>
      <c r="F39" s="566"/>
      <c r="G39" s="387"/>
      <c r="H39" s="191"/>
      <c r="I39" s="191"/>
    </row>
    <row r="40" spans="1:9" ht="13.8">
      <c r="A40" s="385"/>
      <c r="B40" s="385"/>
      <c r="C40" s="566"/>
      <c r="D40" s="566"/>
      <c r="E40" s="566"/>
      <c r="F40" s="566"/>
      <c r="G40" s="387"/>
      <c r="H40" s="191"/>
      <c r="I40" s="191"/>
    </row>
    <row r="41" spans="1:9" ht="13.8">
      <c r="A41" s="21"/>
      <c r="B41" s="21"/>
      <c r="C41" s="567" t="s">
        <v>107</v>
      </c>
      <c r="D41" s="568"/>
      <c r="E41" s="568"/>
      <c r="F41" s="580"/>
      <c r="G41" s="389"/>
      <c r="H41" s="21"/>
      <c r="I41" s="21"/>
    </row>
    <row r="42" spans="1:9" ht="13.8">
      <c r="A42" s="21"/>
      <c r="B42" s="21"/>
      <c r="C42" s="568"/>
      <c r="D42" s="527"/>
      <c r="E42" s="527"/>
      <c r="G42" s="392"/>
      <c r="H42" s="386"/>
    </row>
    <row r="43" spans="1:9" ht="13.8">
      <c r="C43" s="568"/>
      <c r="D43" s="528" t="s">
        <v>263</v>
      </c>
      <c r="E43" s="528"/>
      <c r="G43" s="529" t="s">
        <v>490</v>
      </c>
      <c r="H43" s="529"/>
    </row>
    <row r="44" spans="1:9" ht="13.8">
      <c r="C44" s="568"/>
      <c r="D44" s="568"/>
      <c r="E44" s="568"/>
      <c r="G44" s="530"/>
      <c r="H44" s="530"/>
    </row>
    <row r="45" spans="1:9" ht="13.8">
      <c r="C45" s="568"/>
      <c r="D45" s="531" t="s">
        <v>139</v>
      </c>
      <c r="E45" s="531"/>
      <c r="G45" s="530"/>
      <c r="H45" s="530"/>
    </row>
  </sheetData>
  <mergeCells count="5">
    <mergeCell ref="D42:E42"/>
    <mergeCell ref="D43:E43"/>
    <mergeCell ref="G43:H45"/>
    <mergeCell ref="D45:E45"/>
    <mergeCell ref="I2:J2"/>
  </mergeCells>
  <dataValidations count="1">
    <dataValidation type="list" allowBlank="1" showInputMessage="1" showErrorMessage="1" sqref="C21:C34 B9:B3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29"/>
  <sheetViews>
    <sheetView view="pageBreakPreview" zoomScale="80" zoomScaleSheetLayoutView="80" workbookViewId="0">
      <selection activeCell="C33" sqref="C33"/>
    </sheetView>
  </sheetViews>
  <sheetFormatPr defaultColWidth="9.109375" defaultRowHeight="13.2"/>
  <cols>
    <col min="1" max="1" width="6.88671875" style="379" customWidth="1"/>
    <col min="2" max="2" width="11" style="379" customWidth="1"/>
    <col min="3" max="3" width="18.6640625" style="379" customWidth="1"/>
    <col min="4" max="4" width="14.88671875" style="379" customWidth="1"/>
    <col min="5" max="5" width="12.6640625" style="379" customWidth="1"/>
    <col min="6" max="6" width="13.44140625" style="379" bestFit="1" customWidth="1"/>
    <col min="7" max="7" width="10.6640625" style="379" customWidth="1"/>
    <col min="8" max="8" width="10.5546875" style="379" customWidth="1"/>
    <col min="9" max="9" width="12.109375" style="379" bestFit="1" customWidth="1"/>
    <col min="10" max="10" width="12.44140625" style="379" customWidth="1"/>
    <col min="11" max="11" width="17.6640625" style="379" customWidth="1"/>
    <col min="12" max="16384" width="9.109375" style="379"/>
  </cols>
  <sheetData>
    <row r="1" spans="1:12" s="194" customFormat="1" ht="13.8">
      <c r="A1" s="188" t="s">
        <v>300</v>
      </c>
      <c r="B1" s="188"/>
      <c r="C1" s="188"/>
      <c r="D1" s="189"/>
      <c r="E1" s="189"/>
      <c r="F1" s="189"/>
      <c r="G1" s="189"/>
      <c r="H1" s="189"/>
      <c r="I1" s="189"/>
      <c r="J1" s="189"/>
      <c r="K1" s="364" t="s">
        <v>109</v>
      </c>
    </row>
    <row r="2" spans="1:12" s="194" customFormat="1" ht="13.8">
      <c r="A2" s="146" t="s">
        <v>140</v>
      </c>
      <c r="B2" s="146"/>
      <c r="C2" s="146"/>
      <c r="D2" s="189"/>
      <c r="E2" s="189"/>
      <c r="F2" s="189"/>
      <c r="G2" s="189"/>
      <c r="H2" s="189"/>
      <c r="I2" s="189"/>
      <c r="J2" s="189"/>
      <c r="K2" s="510" t="s">
        <v>1059</v>
      </c>
      <c r="L2" s="510"/>
    </row>
    <row r="3" spans="1:12" s="194" customFormat="1" ht="13.8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39"/>
      <c r="L3" s="379"/>
    </row>
    <row r="4" spans="1:12" s="194" customFormat="1" ht="13.8">
      <c r="A4" s="112" t="s">
        <v>269</v>
      </c>
      <c r="B4" s="112"/>
      <c r="C4" s="112"/>
      <c r="D4" s="112"/>
      <c r="E4" s="112"/>
      <c r="F4" s="374"/>
      <c r="G4" s="190"/>
      <c r="H4" s="189"/>
      <c r="I4" s="189"/>
      <c r="J4" s="189"/>
      <c r="K4" s="189"/>
    </row>
    <row r="5" spans="1:12" ht="13.8">
      <c r="A5" s="375" t="str">
        <f>'ფორმა N1'!A5</f>
        <v>პ/გ საქართველოს პატრიოტთა ალიანსი</v>
      </c>
      <c r="B5" s="375"/>
      <c r="C5" s="375"/>
      <c r="D5" s="376"/>
      <c r="E5" s="376"/>
      <c r="F5" s="376"/>
      <c r="G5" s="377"/>
      <c r="H5" s="378"/>
      <c r="I5" s="378"/>
      <c r="J5" s="378"/>
      <c r="K5" s="377"/>
    </row>
    <row r="6" spans="1:12" s="194" customFormat="1" ht="15">
      <c r="A6" s="140"/>
      <c r="B6" s="140"/>
      <c r="C6" s="140"/>
      <c r="D6" s="380"/>
      <c r="E6" s="380"/>
      <c r="F6" s="380"/>
      <c r="G6" s="189"/>
      <c r="H6" s="189"/>
      <c r="I6" s="189"/>
      <c r="J6" s="189"/>
      <c r="K6" s="189"/>
    </row>
    <row r="7" spans="1:12" s="194" customFormat="1" ht="55.2">
      <c r="A7" s="381" t="s">
        <v>64</v>
      </c>
      <c r="B7" s="381" t="s">
        <v>483</v>
      </c>
      <c r="C7" s="381" t="s">
        <v>243</v>
      </c>
      <c r="D7" s="382" t="s">
        <v>240</v>
      </c>
      <c r="E7" s="382" t="s">
        <v>241</v>
      </c>
      <c r="F7" s="382" t="s">
        <v>338</v>
      </c>
      <c r="G7" s="382" t="s">
        <v>242</v>
      </c>
      <c r="H7" s="382" t="s">
        <v>491</v>
      </c>
      <c r="I7" s="382" t="s">
        <v>239</v>
      </c>
      <c r="J7" s="382" t="s">
        <v>488</v>
      </c>
      <c r="K7" s="382" t="s">
        <v>489</v>
      </c>
    </row>
    <row r="8" spans="1:12" s="194" customFormat="1" ht="13.8">
      <c r="A8" s="381">
        <v>1</v>
      </c>
      <c r="B8" s="381">
        <v>2</v>
      </c>
      <c r="C8" s="381">
        <v>3</v>
      </c>
      <c r="D8" s="382">
        <v>4</v>
      </c>
      <c r="E8" s="381">
        <v>5</v>
      </c>
      <c r="F8" s="382">
        <v>6</v>
      </c>
      <c r="G8" s="381">
        <v>7</v>
      </c>
      <c r="H8" s="382">
        <v>8</v>
      </c>
      <c r="I8" s="381">
        <v>9</v>
      </c>
      <c r="J8" s="381">
        <v>10</v>
      </c>
      <c r="K8" s="382">
        <v>11</v>
      </c>
    </row>
    <row r="9" spans="1:12" s="194" customFormat="1" ht="28.8">
      <c r="A9" s="590">
        <v>1</v>
      </c>
      <c r="B9" s="383" t="s">
        <v>1213</v>
      </c>
      <c r="C9" s="26" t="s">
        <v>1214</v>
      </c>
      <c r="D9" s="26" t="s">
        <v>1215</v>
      </c>
      <c r="E9" s="26" t="s">
        <v>1216</v>
      </c>
      <c r="F9" s="26">
        <v>2000</v>
      </c>
      <c r="G9" s="581" t="s">
        <v>1217</v>
      </c>
      <c r="H9" s="26">
        <v>4320</v>
      </c>
      <c r="I9" s="582" t="s">
        <v>1218</v>
      </c>
      <c r="J9" s="384"/>
      <c r="K9" s="384"/>
    </row>
    <row r="10" spans="1:12" ht="28.8">
      <c r="A10" s="590">
        <v>2</v>
      </c>
      <c r="B10" s="590" t="s">
        <v>1213</v>
      </c>
      <c r="C10" s="581" t="s">
        <v>1219</v>
      </c>
      <c r="D10" s="581" t="s">
        <v>1220</v>
      </c>
      <c r="E10" s="581" t="s">
        <v>1221</v>
      </c>
      <c r="F10" s="581">
        <v>2000</v>
      </c>
      <c r="G10" s="581" t="s">
        <v>1222</v>
      </c>
      <c r="H10" s="581">
        <v>8640</v>
      </c>
      <c r="I10" s="627" t="s">
        <v>1218</v>
      </c>
      <c r="J10" s="591"/>
      <c r="K10" s="591"/>
    </row>
    <row r="11" spans="1:12" s="194" customFormat="1" ht="45">
      <c r="A11" s="590">
        <v>3</v>
      </c>
      <c r="B11" s="383" t="s">
        <v>1064</v>
      </c>
      <c r="C11" s="583" t="s">
        <v>1223</v>
      </c>
      <c r="D11" s="583" t="s">
        <v>1224</v>
      </c>
      <c r="E11" s="583" t="s">
        <v>1225</v>
      </c>
      <c r="F11" s="65">
        <v>2007</v>
      </c>
      <c r="G11" s="581" t="s">
        <v>1226</v>
      </c>
      <c r="H11" s="584">
        <v>1700</v>
      </c>
      <c r="I11" s="384"/>
      <c r="J11" s="585">
        <v>211350928</v>
      </c>
      <c r="K11" s="586" t="s">
        <v>1227</v>
      </c>
    </row>
    <row r="12" spans="1:12" s="194" customFormat="1" ht="45">
      <c r="A12" s="590">
        <v>4</v>
      </c>
      <c r="B12" s="383" t="s">
        <v>1064</v>
      </c>
      <c r="C12" s="26" t="s">
        <v>1219</v>
      </c>
      <c r="D12" s="583" t="s">
        <v>1228</v>
      </c>
      <c r="E12" s="583" t="s">
        <v>1229</v>
      </c>
      <c r="F12" s="65">
        <v>2010</v>
      </c>
      <c r="G12" s="581" t="s">
        <v>1230</v>
      </c>
      <c r="H12" s="584">
        <v>1700</v>
      </c>
      <c r="I12" s="384"/>
      <c r="J12" s="585">
        <v>211350928</v>
      </c>
      <c r="K12" s="586" t="s">
        <v>1227</v>
      </c>
    </row>
    <row r="13" spans="1:12" s="194" customFormat="1" ht="45">
      <c r="A13" s="590">
        <v>5</v>
      </c>
      <c r="B13" s="383" t="s">
        <v>1064</v>
      </c>
      <c r="C13" s="26" t="s">
        <v>1219</v>
      </c>
      <c r="D13" s="583" t="s">
        <v>1228</v>
      </c>
      <c r="E13" s="583" t="s">
        <v>1229</v>
      </c>
      <c r="F13" s="65">
        <v>2012</v>
      </c>
      <c r="G13" s="581" t="s">
        <v>1231</v>
      </c>
      <c r="H13" s="584">
        <v>1700</v>
      </c>
      <c r="I13" s="384"/>
      <c r="J13" s="585">
        <v>211350928</v>
      </c>
      <c r="K13" s="586" t="s">
        <v>1227</v>
      </c>
    </row>
    <row r="14" spans="1:12" s="194" customFormat="1" ht="27.6">
      <c r="A14" s="590">
        <v>6</v>
      </c>
      <c r="B14" s="383" t="s">
        <v>1064</v>
      </c>
      <c r="C14" s="587" t="s">
        <v>1232</v>
      </c>
      <c r="D14" s="588" t="s">
        <v>1233</v>
      </c>
      <c r="E14" s="589" t="s">
        <v>1234</v>
      </c>
      <c r="F14" s="590">
        <v>2003</v>
      </c>
      <c r="G14" s="591" t="s">
        <v>1235</v>
      </c>
      <c r="H14" s="591">
        <v>625</v>
      </c>
      <c r="I14" s="592"/>
      <c r="J14" s="593" t="s">
        <v>1236</v>
      </c>
      <c r="K14" s="591" t="s">
        <v>1237</v>
      </c>
    </row>
    <row r="15" spans="1:12" s="194" customFormat="1" ht="27.6">
      <c r="A15" s="590">
        <v>7</v>
      </c>
      <c r="B15" s="383" t="s">
        <v>1064</v>
      </c>
      <c r="C15" s="383" t="s">
        <v>1238</v>
      </c>
      <c r="D15" s="453" t="s">
        <v>1239</v>
      </c>
      <c r="E15" s="384">
        <v>3181</v>
      </c>
      <c r="F15" s="384">
        <v>1991</v>
      </c>
      <c r="G15" s="384" t="s">
        <v>1240</v>
      </c>
      <c r="H15" s="384">
        <v>375</v>
      </c>
      <c r="I15" s="594">
        <v>42887</v>
      </c>
      <c r="J15" s="595" t="s">
        <v>1044</v>
      </c>
      <c r="K15" s="384" t="s">
        <v>1241</v>
      </c>
    </row>
    <row r="16" spans="1:12" s="194" customFormat="1" ht="13.8">
      <c r="A16" s="590">
        <v>8</v>
      </c>
      <c r="B16" s="383"/>
      <c r="C16" s="383"/>
      <c r="D16" s="384"/>
      <c r="E16" s="384"/>
      <c r="F16" s="384"/>
      <c r="G16" s="384"/>
      <c r="H16" s="384"/>
      <c r="I16" s="384"/>
      <c r="J16" s="384"/>
      <c r="K16" s="384"/>
    </row>
    <row r="17" spans="1:11" s="194" customFormat="1" ht="13.8">
      <c r="A17" s="590">
        <v>9</v>
      </c>
      <c r="B17" s="383"/>
      <c r="C17" s="383"/>
      <c r="D17" s="384"/>
      <c r="E17" s="384"/>
      <c r="F17" s="384"/>
      <c r="G17" s="384"/>
      <c r="H17" s="384"/>
      <c r="I17" s="384"/>
      <c r="J17" s="384"/>
      <c r="K17" s="384"/>
    </row>
    <row r="18" spans="1:11" s="194" customFormat="1" ht="13.8">
      <c r="A18" s="590">
        <v>10</v>
      </c>
      <c r="B18" s="383"/>
      <c r="C18" s="383"/>
      <c r="D18" s="384"/>
      <c r="E18" s="384"/>
      <c r="F18" s="384"/>
      <c r="G18" s="384"/>
      <c r="H18" s="384"/>
      <c r="I18" s="384"/>
      <c r="J18" s="384"/>
      <c r="K18" s="384"/>
    </row>
    <row r="19" spans="1:11" s="194" customFormat="1" ht="13.8">
      <c r="A19" s="590">
        <v>11</v>
      </c>
      <c r="B19" s="383"/>
      <c r="C19" s="383"/>
      <c r="D19" s="384"/>
      <c r="E19" s="384"/>
      <c r="F19" s="384"/>
      <c r="G19" s="384"/>
      <c r="H19" s="384"/>
      <c r="I19" s="384"/>
      <c r="J19" s="384"/>
      <c r="K19" s="384"/>
    </row>
    <row r="20" spans="1:11" s="194" customFormat="1" ht="13.8">
      <c r="A20" s="383">
        <v>12</v>
      </c>
      <c r="B20" s="383"/>
      <c r="C20" s="383"/>
      <c r="D20" s="384"/>
      <c r="E20" s="384"/>
      <c r="F20" s="384"/>
      <c r="G20" s="384"/>
      <c r="H20" s="384"/>
      <c r="I20" s="384"/>
      <c r="J20" s="384"/>
      <c r="K20" s="384"/>
    </row>
    <row r="21" spans="1:11" s="194" customFormat="1" ht="13.8">
      <c r="A21" s="383" t="s">
        <v>273</v>
      </c>
      <c r="B21" s="383"/>
      <c r="C21" s="383"/>
      <c r="D21" s="384"/>
      <c r="E21" s="384"/>
      <c r="F21" s="384"/>
      <c r="G21" s="384"/>
      <c r="H21" s="384"/>
      <c r="I21" s="384"/>
      <c r="J21" s="384"/>
      <c r="K21" s="384"/>
    </row>
    <row r="22" spans="1:11">
      <c r="A22" s="387"/>
      <c r="B22" s="387"/>
      <c r="C22" s="387"/>
      <c r="D22" s="387"/>
      <c r="E22" s="387"/>
      <c r="F22" s="387"/>
      <c r="G22" s="387"/>
      <c r="H22" s="387"/>
      <c r="I22" s="387"/>
      <c r="J22" s="387"/>
      <c r="K22" s="387"/>
    </row>
    <row r="23" spans="1:11">
      <c r="A23" s="387"/>
      <c r="B23" s="387"/>
      <c r="C23" s="387"/>
      <c r="D23" s="387"/>
      <c r="E23" s="387"/>
      <c r="F23" s="387"/>
      <c r="G23" s="387"/>
      <c r="H23" s="387"/>
      <c r="I23" s="387"/>
      <c r="J23" s="387"/>
      <c r="K23" s="387"/>
    </row>
    <row r="24" spans="1:11" ht="13.8">
      <c r="A24" s="388"/>
      <c r="B24" s="388"/>
      <c r="C24" s="388"/>
      <c r="D24" s="387"/>
      <c r="E24" s="387"/>
      <c r="F24" s="387"/>
      <c r="G24" s="387"/>
      <c r="H24" s="387"/>
      <c r="I24" s="387"/>
      <c r="J24" s="387"/>
      <c r="K24" s="387"/>
    </row>
    <row r="25" spans="1:11" ht="13.8">
      <c r="A25" s="389"/>
      <c r="B25" s="389"/>
      <c r="C25" s="389"/>
      <c r="D25" s="390" t="s">
        <v>107</v>
      </c>
      <c r="E25" s="389"/>
      <c r="F25" s="389"/>
      <c r="G25" s="391"/>
      <c r="H25" s="389"/>
      <c r="I25" s="389"/>
      <c r="J25" s="389"/>
      <c r="K25" s="389"/>
    </row>
    <row r="26" spans="1:11" ht="13.8">
      <c r="A26" s="389"/>
      <c r="B26" s="389"/>
      <c r="C26" s="389"/>
      <c r="D26" s="389"/>
      <c r="E26" s="392"/>
      <c r="F26" s="389"/>
      <c r="H26" s="392"/>
      <c r="I26" s="392"/>
      <c r="J26" s="393"/>
    </row>
    <row r="27" spans="1:11" ht="13.8">
      <c r="D27" s="389"/>
      <c r="E27" s="394" t="s">
        <v>263</v>
      </c>
      <c r="F27" s="389"/>
      <c r="H27" s="395" t="s">
        <v>268</v>
      </c>
      <c r="I27" s="395"/>
    </row>
    <row r="28" spans="1:11" ht="13.8">
      <c r="D28" s="389"/>
      <c r="E28" s="396" t="s">
        <v>139</v>
      </c>
      <c r="F28" s="389"/>
      <c r="H28" s="389" t="s">
        <v>264</v>
      </c>
      <c r="I28" s="389"/>
    </row>
    <row r="29" spans="1:11" ht="13.8">
      <c r="D29" s="389"/>
      <c r="E29" s="396"/>
    </row>
  </sheetData>
  <mergeCells count="1">
    <mergeCell ref="K2:L2"/>
  </mergeCells>
  <dataValidations count="2">
    <dataValidation type="list" allowBlank="1" showInputMessage="1" showErrorMessage="1" sqref="C14 B9:B21">
      <formula1>"იჯარა, საკუთრება"</formula1>
    </dataValidation>
    <dataValidation allowBlank="1" showInputMessage="1" showErrorMessage="1" error="თვე/დღე/წელი" prompt="თვე/დღე/წელი" sqref="I9:I10"/>
  </dataValidations>
  <pageMargins left="0.19684820647419099" right="0.19684820647419099" top="0.19684820647419099" bottom="0.19684820647419099" header="0.15748031496063" footer="0.15748031496063"/>
  <pageSetup scale="97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ColWidth="9.109375" defaultRowHeight="13.2"/>
  <cols>
    <col min="1" max="1" width="11.6640625" style="180" customWidth="1"/>
    <col min="2" max="2" width="21.5546875" style="180" customWidth="1"/>
    <col min="3" max="3" width="19.109375" style="180" customWidth="1"/>
    <col min="4" max="4" width="23.6640625" style="180" customWidth="1"/>
    <col min="5" max="6" width="16.5546875" style="180" bestFit="1" customWidth="1"/>
    <col min="7" max="7" width="17" style="180" customWidth="1"/>
    <col min="8" max="8" width="19" style="180" customWidth="1"/>
    <col min="9" max="9" width="24.44140625" style="180" customWidth="1"/>
    <col min="10" max="16384" width="9.109375" style="180"/>
  </cols>
  <sheetData>
    <row r="1" spans="1:13" customFormat="1" ht="13.8">
      <c r="A1" s="135" t="s">
        <v>425</v>
      </c>
      <c r="B1" s="136"/>
      <c r="C1" s="136"/>
      <c r="D1" s="136"/>
      <c r="E1" s="136"/>
      <c r="F1" s="136"/>
      <c r="G1" s="136"/>
      <c r="H1" s="142"/>
      <c r="I1" s="76" t="s">
        <v>109</v>
      </c>
    </row>
    <row r="2" spans="1:13" customFormat="1" ht="13.8">
      <c r="A2" s="103" t="s">
        <v>140</v>
      </c>
      <c r="B2" s="136"/>
      <c r="C2" s="136"/>
      <c r="D2" s="136"/>
      <c r="E2" s="136"/>
      <c r="F2" s="136"/>
      <c r="G2" s="136"/>
      <c r="H2" s="142"/>
      <c r="I2" s="510" t="s">
        <v>1059</v>
      </c>
      <c r="J2" s="510"/>
    </row>
    <row r="3" spans="1:13" customFormat="1" ht="13.8">
      <c r="A3" s="136"/>
      <c r="B3" s="136"/>
      <c r="C3" s="136"/>
      <c r="D3" s="136"/>
      <c r="E3" s="136"/>
      <c r="F3" s="136"/>
      <c r="G3" s="136"/>
      <c r="H3" s="139"/>
      <c r="I3" s="139"/>
      <c r="M3" s="180"/>
    </row>
    <row r="4" spans="1:13" customFormat="1" ht="13.8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3.8">
      <c r="A5" s="202" t="str">
        <f>'ფორმა N1'!A5</f>
        <v>პ/გ საქართველოს პატრიოტთა ალიანსი</v>
      </c>
      <c r="B5" s="78"/>
      <c r="C5" s="78"/>
      <c r="D5" s="204"/>
      <c r="E5" s="204"/>
      <c r="F5" s="204"/>
      <c r="G5" s="204"/>
      <c r="H5" s="204"/>
      <c r="I5" s="203"/>
    </row>
    <row r="6" spans="1:13" customFormat="1" ht="1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55.2">
      <c r="A7" s="145" t="s">
        <v>64</v>
      </c>
      <c r="B7" s="134" t="s">
        <v>364</v>
      </c>
      <c r="C7" s="134" t="s">
        <v>365</v>
      </c>
      <c r="D7" s="134" t="s">
        <v>370</v>
      </c>
      <c r="E7" s="134" t="s">
        <v>371</v>
      </c>
      <c r="F7" s="134" t="s">
        <v>366</v>
      </c>
      <c r="G7" s="134" t="s">
        <v>367</v>
      </c>
      <c r="H7" s="134" t="s">
        <v>378</v>
      </c>
      <c r="I7" s="134" t="s">
        <v>368</v>
      </c>
    </row>
    <row r="8" spans="1:13" customFormat="1" ht="13.8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3.8">
      <c r="A9" s="65">
        <v>1</v>
      </c>
      <c r="B9" s="26"/>
      <c r="C9" s="26"/>
      <c r="D9" s="26"/>
      <c r="E9" s="26"/>
      <c r="F9" s="200"/>
      <c r="G9" s="200"/>
      <c r="H9" s="200"/>
      <c r="I9" s="26"/>
    </row>
    <row r="10" spans="1:13" customFormat="1" ht="13.8">
      <c r="A10" s="65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3.8">
      <c r="A11" s="65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3.8">
      <c r="A12" s="65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3.8">
      <c r="A13" s="65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3.8">
      <c r="A14" s="65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3.8">
      <c r="A15" s="65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3.8">
      <c r="A16" s="65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3.8">
      <c r="A17" s="65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3.8">
      <c r="A18" s="65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3.8">
      <c r="A19" s="65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3.8">
      <c r="A20" s="65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3.8">
      <c r="A21" s="65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3.8">
      <c r="A22" s="65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3.8">
      <c r="A23" s="65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3.8">
      <c r="A24" s="65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3.8">
      <c r="A25" s="65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3.8">
      <c r="A26" s="65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3.8">
      <c r="A27" s="65" t="s">
        <v>273</v>
      </c>
      <c r="B27" s="26"/>
      <c r="C27" s="26"/>
      <c r="D27" s="26"/>
      <c r="E27" s="26"/>
      <c r="F27" s="200"/>
      <c r="G27" s="200"/>
      <c r="H27" s="200"/>
      <c r="I27" s="26"/>
    </row>
    <row r="28" spans="1:9">
      <c r="A28" s="205"/>
      <c r="B28" s="205"/>
      <c r="C28" s="205"/>
      <c r="D28" s="205"/>
      <c r="E28" s="205"/>
      <c r="F28" s="205"/>
      <c r="G28" s="205"/>
      <c r="H28" s="205"/>
      <c r="I28" s="205"/>
    </row>
    <row r="29" spans="1:9">
      <c r="A29" s="205"/>
      <c r="B29" s="205"/>
      <c r="C29" s="205"/>
      <c r="D29" s="205"/>
      <c r="E29" s="205"/>
      <c r="F29" s="205"/>
      <c r="G29" s="205"/>
      <c r="H29" s="205"/>
      <c r="I29" s="205"/>
    </row>
    <row r="30" spans="1:9" ht="13.8">
      <c r="A30" s="206"/>
      <c r="B30" s="205"/>
      <c r="C30" s="205"/>
      <c r="D30" s="205"/>
      <c r="E30" s="205"/>
      <c r="F30" s="205"/>
      <c r="G30" s="205"/>
      <c r="H30" s="205"/>
      <c r="I30" s="205"/>
    </row>
    <row r="31" spans="1:9" ht="13.8">
      <c r="A31" s="179"/>
      <c r="B31" s="181" t="s">
        <v>107</v>
      </c>
      <c r="C31" s="179"/>
      <c r="D31" s="179"/>
      <c r="E31" s="182"/>
      <c r="F31" s="179"/>
      <c r="G31" s="179"/>
      <c r="H31" s="179"/>
      <c r="I31" s="179"/>
    </row>
    <row r="32" spans="1:9" ht="13.8">
      <c r="A32" s="179"/>
      <c r="B32" s="179"/>
      <c r="C32" s="183"/>
      <c r="D32" s="179"/>
      <c r="F32" s="183"/>
      <c r="G32" s="211"/>
    </row>
    <row r="33" spans="2:6" ht="13.8">
      <c r="B33" s="179"/>
      <c r="C33" s="185" t="s">
        <v>263</v>
      </c>
      <c r="D33" s="179"/>
      <c r="F33" s="186" t="s">
        <v>268</v>
      </c>
    </row>
    <row r="34" spans="2:6" ht="13.8">
      <c r="B34" s="179"/>
      <c r="C34" s="187" t="s">
        <v>139</v>
      </c>
      <c r="D34" s="179"/>
      <c r="F34" s="179" t="s">
        <v>264</v>
      </c>
    </row>
    <row r="35" spans="2:6" ht="13.8">
      <c r="B35" s="179"/>
      <c r="C35" s="187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topLeftCell="C19" zoomScale="80" zoomScaleSheetLayoutView="80" workbookViewId="0">
      <selection activeCell="K8" sqref="K8"/>
    </sheetView>
  </sheetViews>
  <sheetFormatPr defaultColWidth="9.109375" defaultRowHeight="13.8"/>
  <cols>
    <col min="1" max="1" width="10" style="179" customWidth="1"/>
    <col min="2" max="2" width="20.33203125" style="179" customWidth="1"/>
    <col min="3" max="3" width="23.6640625" style="179" customWidth="1"/>
    <col min="4" max="4" width="18.33203125" style="179" customWidth="1"/>
    <col min="5" max="5" width="17.88671875" style="179" customWidth="1"/>
    <col min="6" max="6" width="17.44140625" style="179" customWidth="1"/>
    <col min="7" max="7" width="29.33203125" style="179" customWidth="1"/>
    <col min="8" max="8" width="27.109375" style="179" customWidth="1"/>
    <col min="9" max="9" width="26.44140625" style="179" customWidth="1"/>
    <col min="10" max="10" width="0.5546875" style="179" customWidth="1"/>
    <col min="11" max="16384" width="9.109375" style="179"/>
  </cols>
  <sheetData>
    <row r="1" spans="1:10">
      <c r="A1" s="72" t="s">
        <v>383</v>
      </c>
      <c r="B1" s="74"/>
      <c r="C1" s="74"/>
      <c r="D1" s="74"/>
      <c r="E1" s="74"/>
      <c r="F1" s="74"/>
      <c r="G1" s="74"/>
      <c r="H1" s="74"/>
      <c r="I1" s="159" t="s">
        <v>198</v>
      </c>
      <c r="J1" s="160"/>
    </row>
    <row r="2" spans="1:10">
      <c r="A2" s="74" t="s">
        <v>140</v>
      </c>
      <c r="B2" s="74"/>
      <c r="C2" s="74"/>
      <c r="D2" s="74"/>
      <c r="E2" s="74"/>
      <c r="F2" s="74"/>
      <c r="G2" s="74"/>
      <c r="H2" s="74"/>
      <c r="I2" s="510" t="s">
        <v>1059</v>
      </c>
      <c r="J2" s="510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60"/>
    </row>
    <row r="4" spans="1:10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202" t="str">
        <f>'ფორმა N1'!A5</f>
        <v>პ/გ საქართველოს პატრიოტთა ალიანსი</v>
      </c>
      <c r="B5" s="202"/>
      <c r="C5" s="202"/>
      <c r="D5" s="202"/>
      <c r="E5" s="202"/>
      <c r="F5" s="202"/>
      <c r="G5" s="202"/>
      <c r="H5" s="202"/>
      <c r="I5" s="202"/>
      <c r="J5" s="186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61" t="s">
        <v>64</v>
      </c>
      <c r="B8" s="355" t="s">
        <v>361</v>
      </c>
      <c r="C8" s="356" t="s">
        <v>403</v>
      </c>
      <c r="D8" s="356" t="s">
        <v>404</v>
      </c>
      <c r="E8" s="356" t="s">
        <v>362</v>
      </c>
      <c r="F8" s="356" t="s">
        <v>375</v>
      </c>
      <c r="G8" s="356" t="s">
        <v>376</v>
      </c>
      <c r="H8" s="356" t="s">
        <v>408</v>
      </c>
      <c r="I8" s="162" t="s">
        <v>377</v>
      </c>
      <c r="J8" s="103"/>
    </row>
    <row r="9" spans="1:10">
      <c r="A9" s="164">
        <v>1</v>
      </c>
      <c r="B9" s="192"/>
      <c r="C9" s="169"/>
      <c r="D9" s="169"/>
      <c r="E9" s="168"/>
      <c r="F9" s="168"/>
      <c r="G9" s="168"/>
      <c r="H9" s="168"/>
      <c r="I9" s="168"/>
      <c r="J9" s="103"/>
    </row>
    <row r="10" spans="1:10">
      <c r="A10" s="164">
        <v>2</v>
      </c>
      <c r="B10" s="192"/>
      <c r="C10" s="169"/>
      <c r="D10" s="169"/>
      <c r="E10" s="168"/>
      <c r="F10" s="168"/>
      <c r="G10" s="168"/>
      <c r="H10" s="168"/>
      <c r="I10" s="168"/>
      <c r="J10" s="103"/>
    </row>
    <row r="11" spans="1:10">
      <c r="A11" s="164">
        <v>3</v>
      </c>
      <c r="B11" s="192"/>
      <c r="C11" s="169"/>
      <c r="D11" s="169"/>
      <c r="E11" s="168"/>
      <c r="F11" s="168"/>
      <c r="G11" s="168"/>
      <c r="H11" s="168"/>
      <c r="I11" s="168"/>
      <c r="J11" s="103"/>
    </row>
    <row r="12" spans="1:10">
      <c r="A12" s="164">
        <v>4</v>
      </c>
      <c r="B12" s="192"/>
      <c r="C12" s="169"/>
      <c r="D12" s="169"/>
      <c r="E12" s="168"/>
      <c r="F12" s="168"/>
      <c r="G12" s="168"/>
      <c r="H12" s="168"/>
      <c r="I12" s="168"/>
      <c r="J12" s="103"/>
    </row>
    <row r="13" spans="1:10">
      <c r="A13" s="164">
        <v>5</v>
      </c>
      <c r="B13" s="192"/>
      <c r="C13" s="169"/>
      <c r="D13" s="169"/>
      <c r="E13" s="168"/>
      <c r="F13" s="168"/>
      <c r="G13" s="168"/>
      <c r="H13" s="168"/>
      <c r="I13" s="168"/>
      <c r="J13" s="103"/>
    </row>
    <row r="14" spans="1:10">
      <c r="A14" s="164">
        <v>6</v>
      </c>
      <c r="B14" s="192"/>
      <c r="C14" s="169"/>
      <c r="D14" s="169"/>
      <c r="E14" s="168"/>
      <c r="F14" s="168"/>
      <c r="G14" s="168"/>
      <c r="H14" s="168"/>
      <c r="I14" s="168"/>
      <c r="J14" s="103"/>
    </row>
    <row r="15" spans="1:10">
      <c r="A15" s="164">
        <v>7</v>
      </c>
      <c r="B15" s="192"/>
      <c r="C15" s="169"/>
      <c r="D15" s="169"/>
      <c r="E15" s="168"/>
      <c r="F15" s="168"/>
      <c r="G15" s="168"/>
      <c r="H15" s="168"/>
      <c r="I15" s="168"/>
      <c r="J15" s="103"/>
    </row>
    <row r="16" spans="1:10">
      <c r="A16" s="164">
        <v>8</v>
      </c>
      <c r="B16" s="192"/>
      <c r="C16" s="169"/>
      <c r="D16" s="169"/>
      <c r="E16" s="168"/>
      <c r="F16" s="168"/>
      <c r="G16" s="168"/>
      <c r="H16" s="168"/>
      <c r="I16" s="168"/>
      <c r="J16" s="103"/>
    </row>
    <row r="17" spans="1:10">
      <c r="A17" s="164">
        <v>9</v>
      </c>
      <c r="B17" s="192"/>
      <c r="C17" s="169"/>
      <c r="D17" s="169"/>
      <c r="E17" s="168"/>
      <c r="F17" s="168"/>
      <c r="G17" s="168"/>
      <c r="H17" s="168"/>
      <c r="I17" s="168"/>
      <c r="J17" s="103"/>
    </row>
    <row r="18" spans="1:10">
      <c r="A18" s="164">
        <v>10</v>
      </c>
      <c r="B18" s="192"/>
      <c r="C18" s="169"/>
      <c r="D18" s="169"/>
      <c r="E18" s="168"/>
      <c r="F18" s="168"/>
      <c r="G18" s="168"/>
      <c r="H18" s="168"/>
      <c r="I18" s="168"/>
      <c r="J18" s="103"/>
    </row>
    <row r="19" spans="1:10">
      <c r="A19" s="164">
        <v>11</v>
      </c>
      <c r="B19" s="192"/>
      <c r="C19" s="169"/>
      <c r="D19" s="169"/>
      <c r="E19" s="168"/>
      <c r="F19" s="168"/>
      <c r="G19" s="168"/>
      <c r="H19" s="168"/>
      <c r="I19" s="168"/>
      <c r="J19" s="103"/>
    </row>
    <row r="20" spans="1:10">
      <c r="A20" s="164">
        <v>12</v>
      </c>
      <c r="B20" s="192"/>
      <c r="C20" s="169"/>
      <c r="D20" s="169"/>
      <c r="E20" s="168"/>
      <c r="F20" s="168"/>
      <c r="G20" s="168"/>
      <c r="H20" s="168"/>
      <c r="I20" s="168"/>
      <c r="J20" s="103"/>
    </row>
    <row r="21" spans="1:10">
      <c r="A21" s="164">
        <v>13</v>
      </c>
      <c r="B21" s="192"/>
      <c r="C21" s="169"/>
      <c r="D21" s="169"/>
      <c r="E21" s="168"/>
      <c r="F21" s="168"/>
      <c r="G21" s="168"/>
      <c r="H21" s="168"/>
      <c r="I21" s="168"/>
      <c r="J21" s="103"/>
    </row>
    <row r="22" spans="1:10">
      <c r="A22" s="164">
        <v>14</v>
      </c>
      <c r="B22" s="192"/>
      <c r="C22" s="169"/>
      <c r="D22" s="169"/>
      <c r="E22" s="168"/>
      <c r="F22" s="168"/>
      <c r="G22" s="168"/>
      <c r="H22" s="168"/>
      <c r="I22" s="168"/>
      <c r="J22" s="103"/>
    </row>
    <row r="23" spans="1:10">
      <c r="A23" s="164">
        <v>15</v>
      </c>
      <c r="B23" s="192"/>
      <c r="C23" s="169"/>
      <c r="D23" s="169"/>
      <c r="E23" s="168"/>
      <c r="F23" s="168"/>
      <c r="G23" s="168"/>
      <c r="H23" s="168"/>
      <c r="I23" s="168"/>
      <c r="J23" s="103"/>
    </row>
    <row r="24" spans="1:10">
      <c r="A24" s="164">
        <v>16</v>
      </c>
      <c r="B24" s="192"/>
      <c r="C24" s="169"/>
      <c r="D24" s="169"/>
      <c r="E24" s="168"/>
      <c r="F24" s="168"/>
      <c r="G24" s="168"/>
      <c r="H24" s="168"/>
      <c r="I24" s="168"/>
      <c r="J24" s="103"/>
    </row>
    <row r="25" spans="1:10">
      <c r="A25" s="164">
        <v>17</v>
      </c>
      <c r="B25" s="192"/>
      <c r="C25" s="169"/>
      <c r="D25" s="169"/>
      <c r="E25" s="168"/>
      <c r="F25" s="168"/>
      <c r="G25" s="168"/>
      <c r="H25" s="168"/>
      <c r="I25" s="168"/>
      <c r="J25" s="103"/>
    </row>
    <row r="26" spans="1:10">
      <c r="A26" s="164">
        <v>18</v>
      </c>
      <c r="B26" s="192"/>
      <c r="C26" s="169"/>
      <c r="D26" s="169"/>
      <c r="E26" s="168"/>
      <c r="F26" s="168"/>
      <c r="G26" s="168"/>
      <c r="H26" s="168"/>
      <c r="I26" s="168"/>
      <c r="J26" s="103"/>
    </row>
    <row r="27" spans="1:10">
      <c r="A27" s="164">
        <v>19</v>
      </c>
      <c r="B27" s="192"/>
      <c r="C27" s="169"/>
      <c r="D27" s="169"/>
      <c r="E27" s="168"/>
      <c r="F27" s="168"/>
      <c r="G27" s="168"/>
      <c r="H27" s="168"/>
      <c r="I27" s="168"/>
      <c r="J27" s="103"/>
    </row>
    <row r="28" spans="1:10">
      <c r="A28" s="164">
        <v>20</v>
      </c>
      <c r="B28" s="192"/>
      <c r="C28" s="169"/>
      <c r="D28" s="169"/>
      <c r="E28" s="168"/>
      <c r="F28" s="168"/>
      <c r="G28" s="168"/>
      <c r="H28" s="168"/>
      <c r="I28" s="168"/>
      <c r="J28" s="103"/>
    </row>
    <row r="29" spans="1:10">
      <c r="A29" s="164">
        <v>21</v>
      </c>
      <c r="B29" s="192"/>
      <c r="C29" s="172"/>
      <c r="D29" s="172"/>
      <c r="E29" s="171"/>
      <c r="F29" s="171"/>
      <c r="G29" s="171"/>
      <c r="H29" s="240"/>
      <c r="I29" s="168"/>
      <c r="J29" s="103"/>
    </row>
    <row r="30" spans="1:10">
      <c r="A30" s="164">
        <v>22</v>
      </c>
      <c r="B30" s="192"/>
      <c r="C30" s="172"/>
      <c r="D30" s="172"/>
      <c r="E30" s="171"/>
      <c r="F30" s="171"/>
      <c r="G30" s="171"/>
      <c r="H30" s="240"/>
      <c r="I30" s="168"/>
      <c r="J30" s="103"/>
    </row>
    <row r="31" spans="1:10">
      <c r="A31" s="164">
        <v>23</v>
      </c>
      <c r="B31" s="192"/>
      <c r="C31" s="172"/>
      <c r="D31" s="172"/>
      <c r="E31" s="171"/>
      <c r="F31" s="171"/>
      <c r="G31" s="171"/>
      <c r="H31" s="240"/>
      <c r="I31" s="168"/>
      <c r="J31" s="103"/>
    </row>
    <row r="32" spans="1:10">
      <c r="A32" s="164">
        <v>24</v>
      </c>
      <c r="B32" s="192"/>
      <c r="C32" s="172"/>
      <c r="D32" s="172"/>
      <c r="E32" s="171"/>
      <c r="F32" s="171"/>
      <c r="G32" s="171"/>
      <c r="H32" s="240"/>
      <c r="I32" s="168"/>
      <c r="J32" s="103"/>
    </row>
    <row r="33" spans="1:12">
      <c r="A33" s="164">
        <v>25</v>
      </c>
      <c r="B33" s="192"/>
      <c r="C33" s="172"/>
      <c r="D33" s="172"/>
      <c r="E33" s="171"/>
      <c r="F33" s="171"/>
      <c r="G33" s="171"/>
      <c r="H33" s="240"/>
      <c r="I33" s="168"/>
      <c r="J33" s="103"/>
    </row>
    <row r="34" spans="1:12">
      <c r="A34" s="164">
        <v>26</v>
      </c>
      <c r="B34" s="192"/>
      <c r="C34" s="172"/>
      <c r="D34" s="172"/>
      <c r="E34" s="171"/>
      <c r="F34" s="171"/>
      <c r="G34" s="171"/>
      <c r="H34" s="240"/>
      <c r="I34" s="168"/>
      <c r="J34" s="103"/>
    </row>
    <row r="35" spans="1:12">
      <c r="A35" s="164">
        <v>27</v>
      </c>
      <c r="B35" s="192"/>
      <c r="C35" s="172"/>
      <c r="D35" s="172"/>
      <c r="E35" s="171"/>
      <c r="F35" s="171"/>
      <c r="G35" s="171"/>
      <c r="H35" s="240"/>
      <c r="I35" s="168"/>
      <c r="J35" s="103"/>
    </row>
    <row r="36" spans="1:12">
      <c r="A36" s="164">
        <v>28</v>
      </c>
      <c r="B36" s="192"/>
      <c r="C36" s="172"/>
      <c r="D36" s="172"/>
      <c r="E36" s="171"/>
      <c r="F36" s="171"/>
      <c r="G36" s="171"/>
      <c r="H36" s="240"/>
      <c r="I36" s="168"/>
      <c r="J36" s="103"/>
    </row>
    <row r="37" spans="1:12">
      <c r="A37" s="164">
        <v>29</v>
      </c>
      <c r="B37" s="192"/>
      <c r="C37" s="172"/>
      <c r="D37" s="172"/>
      <c r="E37" s="171"/>
      <c r="F37" s="171"/>
      <c r="G37" s="171"/>
      <c r="H37" s="240"/>
      <c r="I37" s="168"/>
      <c r="J37" s="103"/>
    </row>
    <row r="38" spans="1:12">
      <c r="A38" s="164" t="s">
        <v>273</v>
      </c>
      <c r="B38" s="192"/>
      <c r="C38" s="172"/>
      <c r="D38" s="172"/>
      <c r="E38" s="171"/>
      <c r="F38" s="171"/>
      <c r="G38" s="241"/>
      <c r="H38" s="250" t="s">
        <v>396</v>
      </c>
      <c r="I38" s="360">
        <f>SUM(I9:I37)</f>
        <v>0</v>
      </c>
      <c r="J38" s="103"/>
    </row>
    <row r="40" spans="1:12">
      <c r="A40" s="179" t="s">
        <v>426</v>
      </c>
    </row>
    <row r="42" spans="1:12">
      <c r="B42" s="181" t="s">
        <v>107</v>
      </c>
      <c r="F42" s="182"/>
    </row>
    <row r="43" spans="1:12">
      <c r="F43" s="180"/>
      <c r="I43" s="180"/>
      <c r="J43" s="180"/>
      <c r="K43" s="180"/>
      <c r="L43" s="180"/>
    </row>
    <row r="44" spans="1:12">
      <c r="C44" s="183"/>
      <c r="F44" s="183"/>
      <c r="G44" s="183"/>
      <c r="H44" s="186"/>
      <c r="I44" s="184"/>
      <c r="J44" s="180"/>
      <c r="K44" s="180"/>
      <c r="L44" s="180"/>
    </row>
    <row r="45" spans="1:12">
      <c r="A45" s="180"/>
      <c r="C45" s="185" t="s">
        <v>263</v>
      </c>
      <c r="F45" s="186" t="s">
        <v>268</v>
      </c>
      <c r="G45" s="185"/>
      <c r="H45" s="185"/>
      <c r="I45" s="184"/>
      <c r="J45" s="180"/>
      <c r="K45" s="180"/>
      <c r="L45" s="180"/>
    </row>
    <row r="46" spans="1:12">
      <c r="A46" s="180"/>
      <c r="C46" s="187" t="s">
        <v>139</v>
      </c>
      <c r="F46" s="179" t="s">
        <v>264</v>
      </c>
      <c r="I46" s="180"/>
      <c r="J46" s="180"/>
      <c r="K46" s="180"/>
      <c r="L46" s="180"/>
    </row>
    <row r="47" spans="1:12" s="180" customFormat="1">
      <c r="B47" s="179"/>
      <c r="C47" s="187"/>
      <c r="G47" s="187"/>
      <c r="H47" s="187"/>
    </row>
    <row r="48" spans="1:12" s="180" customFormat="1" ht="13.2"/>
    <row r="49" s="180" customFormat="1" ht="13.2"/>
    <row r="50" s="180" customFormat="1" ht="13.2"/>
    <row r="51" s="180" customFormat="1" ht="13.2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6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E6" sqref="E6"/>
    </sheetView>
  </sheetViews>
  <sheetFormatPr defaultColWidth="9.109375" defaultRowHeight="13.2"/>
  <cols>
    <col min="1" max="1" width="7.33203125" style="194" customWidth="1"/>
    <col min="2" max="2" width="41.5546875" style="194" customWidth="1"/>
    <col min="3" max="3" width="36.33203125" style="194" customWidth="1"/>
    <col min="4" max="16384" width="9.109375" style="194"/>
  </cols>
  <sheetData>
    <row r="1" spans="1:4" s="6" customFormat="1" ht="18.75" customHeight="1">
      <c r="A1" s="533" t="s">
        <v>493</v>
      </c>
      <c r="B1" s="533"/>
      <c r="C1" s="364" t="s">
        <v>109</v>
      </c>
    </row>
    <row r="2" spans="1:4" s="6" customFormat="1" ht="13.8">
      <c r="A2" s="533"/>
      <c r="B2" s="533"/>
      <c r="C2" s="510" t="s">
        <v>1059</v>
      </c>
      <c r="D2" s="510"/>
    </row>
    <row r="3" spans="1:4" s="6" customFormat="1" ht="13.8">
      <c r="A3" s="397" t="s">
        <v>140</v>
      </c>
      <c r="B3" s="362"/>
      <c r="C3" s="363"/>
    </row>
    <row r="4" spans="1:4" s="6" customFormat="1" ht="13.8">
      <c r="A4" s="112"/>
      <c r="B4" s="362"/>
      <c r="C4" s="363"/>
    </row>
    <row r="5" spans="1:4" s="21" customFormat="1" ht="13.8">
      <c r="A5" s="534" t="s">
        <v>269</v>
      </c>
      <c r="B5" s="534"/>
      <c r="C5" s="112"/>
    </row>
    <row r="6" spans="1:4" s="21" customFormat="1" ht="13.8">
      <c r="A6" s="535" t="str">
        <f>'ფორმა N1'!A5</f>
        <v>პ/გ საქართველოს პატრიოტთა ალიანსი</v>
      </c>
      <c r="B6" s="535"/>
      <c r="C6" s="112"/>
    </row>
    <row r="7" spans="1:4">
      <c r="A7" s="398"/>
      <c r="B7" s="398"/>
      <c r="C7" s="398"/>
    </row>
    <row r="8" spans="1:4">
      <c r="A8" s="398"/>
      <c r="B8" s="398"/>
      <c r="C8" s="398"/>
    </row>
    <row r="9" spans="1:4" ht="30" customHeight="1">
      <c r="A9" s="399" t="s">
        <v>64</v>
      </c>
      <c r="B9" s="399" t="s">
        <v>11</v>
      </c>
      <c r="C9" s="400" t="s">
        <v>9</v>
      </c>
    </row>
    <row r="10" spans="1:4" ht="13.8">
      <c r="A10" s="401">
        <v>1</v>
      </c>
      <c r="B10" s="402" t="s">
        <v>57</v>
      </c>
      <c r="C10" s="417">
        <f>'ფორმა N4'!D9+'ფორმა N5'!D9+'ფორმა N6'!D10</f>
        <v>1671054.07</v>
      </c>
    </row>
    <row r="11" spans="1:4" ht="13.8">
      <c r="A11" s="404">
        <v>1.1000000000000001</v>
      </c>
      <c r="B11" s="402" t="s">
        <v>494</v>
      </c>
      <c r="C11" s="418">
        <f>'ფორმა N4'!D37+'ფორმა N5'!D37</f>
        <v>135124.19</v>
      </c>
    </row>
    <row r="12" spans="1:4" ht="13.8">
      <c r="A12" s="405" t="s">
        <v>30</v>
      </c>
      <c r="B12" s="402" t="s">
        <v>495</v>
      </c>
      <c r="C12" s="418">
        <f>'ფორმა N4'!D38+'ფორმა N5'!D38</f>
        <v>0</v>
      </c>
    </row>
    <row r="13" spans="1:4" ht="13.8">
      <c r="A13" s="404">
        <v>1.2</v>
      </c>
      <c r="B13" s="402" t="s">
        <v>58</v>
      </c>
      <c r="C13" s="418">
        <f>'ფორმა N4'!D10+'ფორმა N5'!D10</f>
        <v>453306</v>
      </c>
    </row>
    <row r="14" spans="1:4" ht="13.8">
      <c r="A14" s="404">
        <v>1.3</v>
      </c>
      <c r="B14" s="402" t="s">
        <v>496</v>
      </c>
      <c r="C14" s="418">
        <f>'ფორმა N4'!D15+'ფორმა N5'!D15+'ფორმა N6'!D17</f>
        <v>0</v>
      </c>
    </row>
    <row r="15" spans="1:4" ht="13.8">
      <c r="A15" s="532"/>
      <c r="B15" s="532"/>
      <c r="C15" s="532"/>
    </row>
    <row r="16" spans="1:4" ht="30" customHeight="1">
      <c r="A16" s="399" t="s">
        <v>64</v>
      </c>
      <c r="B16" s="399" t="s">
        <v>244</v>
      </c>
      <c r="C16" s="400" t="s">
        <v>67</v>
      </c>
    </row>
    <row r="17" spans="1:4" ht="13.8">
      <c r="A17" s="401">
        <v>2</v>
      </c>
      <c r="B17" s="402" t="s">
        <v>497</v>
      </c>
      <c r="C17" s="403">
        <f>'ფორმა N2'!D9+'ფორმა N2'!C26+'ფორმა N3'!D9+'ფორმა N3'!C26</f>
        <v>1676618</v>
      </c>
    </row>
    <row r="18" spans="1:4" ht="13.8">
      <c r="A18" s="406">
        <v>2.1</v>
      </c>
      <c r="B18" s="402" t="s">
        <v>498</v>
      </c>
      <c r="C18" s="402">
        <f>'ფორმა N2'!D17+'ფორმა N3'!D17</f>
        <v>1287292</v>
      </c>
    </row>
    <row r="19" spans="1:4" ht="13.8">
      <c r="A19" s="406">
        <v>2.2000000000000002</v>
      </c>
      <c r="B19" s="402" t="s">
        <v>499</v>
      </c>
      <c r="C19" s="402">
        <f>'ფორმა N2'!D18+'ფორმა N3'!D18</f>
        <v>336676</v>
      </c>
    </row>
    <row r="20" spans="1:4" ht="13.8">
      <c r="A20" s="406">
        <v>2.2999999999999998</v>
      </c>
      <c r="B20" s="402" t="s">
        <v>500</v>
      </c>
      <c r="C20" s="407">
        <f>SUM(C21:C25)</f>
        <v>33000</v>
      </c>
    </row>
    <row r="21" spans="1:4" ht="13.8">
      <c r="A21" s="405" t="s">
        <v>501</v>
      </c>
      <c r="B21" s="408" t="s">
        <v>502</v>
      </c>
      <c r="C21" s="402">
        <f>'ფორმა N2'!D13+'ფორმა N3'!D13</f>
        <v>33000</v>
      </c>
    </row>
    <row r="22" spans="1:4" ht="13.8">
      <c r="A22" s="405" t="s">
        <v>503</v>
      </c>
      <c r="B22" s="408" t="s">
        <v>504</v>
      </c>
      <c r="C22" s="402">
        <f>'ფორმა N2'!C27+'ფორმა N3'!C27</f>
        <v>0</v>
      </c>
    </row>
    <row r="23" spans="1:4" ht="13.8">
      <c r="A23" s="405" t="s">
        <v>505</v>
      </c>
      <c r="B23" s="408" t="s">
        <v>506</v>
      </c>
      <c r="C23" s="402">
        <f>'ფორმა N2'!D14+'ფორმა N3'!D14</f>
        <v>0</v>
      </c>
    </row>
    <row r="24" spans="1:4" ht="13.8">
      <c r="A24" s="405" t="s">
        <v>507</v>
      </c>
      <c r="B24" s="408" t="s">
        <v>508</v>
      </c>
      <c r="C24" s="402">
        <f>'ფორმა N2'!C31+'ფორმა N3'!C31</f>
        <v>0</v>
      </c>
    </row>
    <row r="25" spans="1:4" ht="13.8">
      <c r="A25" s="405" t="s">
        <v>509</v>
      </c>
      <c r="B25" s="408" t="s">
        <v>510</v>
      </c>
      <c r="C25" s="402">
        <f>'ფორმა N2'!D11+'ფორმა N3'!D11</f>
        <v>0</v>
      </c>
    </row>
    <row r="26" spans="1:4" ht="13.8">
      <c r="A26" s="415"/>
      <c r="B26" s="414"/>
      <c r="C26" s="413"/>
    </row>
    <row r="27" spans="1:4" ht="13.8">
      <c r="A27" s="415"/>
      <c r="B27" s="414"/>
      <c r="C27" s="413"/>
    </row>
    <row r="28" spans="1:4" ht="13.8">
      <c r="A28" s="21"/>
      <c r="B28" s="21"/>
      <c r="C28" s="21"/>
      <c r="D28" s="412"/>
    </row>
    <row r="29" spans="1:4" ht="13.8">
      <c r="A29" s="193" t="s">
        <v>107</v>
      </c>
      <c r="B29" s="21"/>
      <c r="C29" s="21"/>
      <c r="D29" s="412"/>
    </row>
    <row r="30" spans="1:4" ht="13.8">
      <c r="A30" s="21"/>
      <c r="B30" s="21"/>
      <c r="C30" s="21"/>
      <c r="D30" s="412"/>
    </row>
    <row r="31" spans="1:4" ht="13.8">
      <c r="A31" s="21"/>
      <c r="B31" s="21"/>
      <c r="C31" s="21"/>
      <c r="D31" s="411"/>
    </row>
    <row r="32" spans="1:4" ht="13.8">
      <c r="B32" s="193" t="s">
        <v>266</v>
      </c>
      <c r="C32" s="21"/>
      <c r="D32" s="411"/>
    </row>
    <row r="33" spans="2:4" ht="13.8">
      <c r="B33" s="21" t="s">
        <v>265</v>
      </c>
      <c r="C33" s="21"/>
      <c r="D33" s="411"/>
    </row>
    <row r="34" spans="2:4">
      <c r="B34" s="410" t="s">
        <v>139</v>
      </c>
      <c r="D34" s="409"/>
    </row>
  </sheetData>
  <mergeCells count="5">
    <mergeCell ref="A15:C15"/>
    <mergeCell ref="A1:B2"/>
    <mergeCell ref="A5:B5"/>
    <mergeCell ref="A6:B6"/>
    <mergeCell ref="C2:D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3.2"/>
  <cols>
    <col min="3" max="3" width="74.554687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3.8">
      <c r="A2" s="62">
        <v>40907</v>
      </c>
      <c r="C2" t="s">
        <v>200</v>
      </c>
      <c r="E2" t="s">
        <v>231</v>
      </c>
      <c r="G2" s="63" t="s">
        <v>236</v>
      </c>
    </row>
    <row r="3" spans="1:7" ht="13.8">
      <c r="A3" s="62">
        <v>40908</v>
      </c>
      <c r="C3" t="s">
        <v>201</v>
      </c>
      <c r="E3" t="s">
        <v>232</v>
      </c>
      <c r="G3" s="63" t="s">
        <v>237</v>
      </c>
    </row>
    <row r="4" spans="1:7" ht="13.8">
      <c r="A4" s="62">
        <v>40909</v>
      </c>
      <c r="C4" t="s">
        <v>202</v>
      </c>
      <c r="E4" t="s">
        <v>233</v>
      </c>
      <c r="G4" s="63" t="s">
        <v>238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A11" zoomScale="80" zoomScaleSheetLayoutView="80" workbookViewId="0">
      <selection activeCell="C2" sqref="C2:D2"/>
    </sheetView>
  </sheetViews>
  <sheetFormatPr defaultColWidth="9.109375" defaultRowHeight="13.8"/>
  <cols>
    <col min="1" max="1" width="14.33203125" style="21" bestFit="1" customWidth="1"/>
    <col min="2" max="2" width="80" style="233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>
      <c r="A1" s="72" t="s">
        <v>267</v>
      </c>
      <c r="B1" s="229"/>
      <c r="C1" s="512" t="s">
        <v>109</v>
      </c>
      <c r="D1" s="512"/>
      <c r="E1" s="111"/>
    </row>
    <row r="2" spans="1:12" s="6" customFormat="1">
      <c r="A2" s="74" t="s">
        <v>140</v>
      </c>
      <c r="B2" s="229"/>
      <c r="C2" s="513" t="s">
        <v>1059</v>
      </c>
      <c r="D2" s="514"/>
      <c r="E2" s="111"/>
    </row>
    <row r="3" spans="1:12" s="6" customFormat="1">
      <c r="A3" s="74"/>
      <c r="B3" s="229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30"/>
      <c r="C4" s="74"/>
      <c r="D4" s="74"/>
      <c r="E4" s="106"/>
      <c r="L4" s="6"/>
    </row>
    <row r="5" spans="1:12" s="2" customFormat="1">
      <c r="A5" s="117" t="str">
        <f>'ფორმა N1'!A5</f>
        <v>პ/გ საქართველოს პატრიოტთა ალიანსი</v>
      </c>
      <c r="B5" s="231"/>
      <c r="C5" s="59"/>
      <c r="D5" s="59"/>
      <c r="E5" s="106"/>
    </row>
    <row r="6" spans="1:12" s="2" customFormat="1">
      <c r="A6" s="75"/>
      <c r="B6" s="230"/>
      <c r="C6" s="74"/>
      <c r="D6" s="74"/>
      <c r="E6" s="106"/>
    </row>
    <row r="7" spans="1:12" s="6" customFormat="1" ht="16.2">
      <c r="A7" s="98"/>
      <c r="B7" s="110"/>
      <c r="C7" s="76"/>
      <c r="D7" s="76"/>
      <c r="E7" s="111"/>
    </row>
    <row r="8" spans="1:12" s="6" customFormat="1" ht="27.6">
      <c r="A8" s="104" t="s">
        <v>64</v>
      </c>
      <c r="B8" s="77" t="s">
        <v>244</v>
      </c>
      <c r="C8" s="77" t="s">
        <v>66</v>
      </c>
      <c r="D8" s="77" t="s">
        <v>67</v>
      </c>
      <c r="E8" s="111"/>
      <c r="F8" s="20"/>
    </row>
    <row r="9" spans="1:12" s="7" customFormat="1">
      <c r="A9" s="219">
        <v>1</v>
      </c>
      <c r="B9" s="219" t="s">
        <v>65</v>
      </c>
      <c r="C9" s="83">
        <f>SUM(C10,C26)</f>
        <v>321451</v>
      </c>
      <c r="D9" s="83">
        <f>D10+D24+D25+D26</f>
        <v>321451</v>
      </c>
      <c r="E9" s="111"/>
    </row>
    <row r="10" spans="1:12" s="7" customFormat="1">
      <c r="A10" s="85">
        <v>1.1000000000000001</v>
      </c>
      <c r="B10" s="85" t="s">
        <v>80</v>
      </c>
      <c r="C10" s="83">
        <f>SUM(C11,C12,C16,C19,C25,C26)</f>
        <v>321451</v>
      </c>
      <c r="D10" s="83">
        <f>D11+D16+D19</f>
        <v>312301</v>
      </c>
      <c r="E10" s="111"/>
    </row>
    <row r="11" spans="1:12" s="9" customFormat="1" ht="16.2">
      <c r="A11" s="86" t="s">
        <v>30</v>
      </c>
      <c r="B11" s="86" t="s">
        <v>79</v>
      </c>
      <c r="C11" s="8"/>
      <c r="D11" s="8"/>
      <c r="E11" s="111"/>
    </row>
    <row r="12" spans="1:12" s="10" customFormat="1">
      <c r="A12" s="86" t="s">
        <v>31</v>
      </c>
      <c r="B12" s="86" t="s">
        <v>302</v>
      </c>
      <c r="C12" s="105">
        <f>SUM(C14:C15)</f>
        <v>0</v>
      </c>
      <c r="D12" s="105">
        <f>SUM(D14:D15)</f>
        <v>0</v>
      </c>
      <c r="E12" s="111"/>
    </row>
    <row r="13" spans="1:12" s="3" customFormat="1">
      <c r="A13" s="95" t="s">
        <v>81</v>
      </c>
      <c r="B13" s="95" t="s">
        <v>305</v>
      </c>
      <c r="C13" s="8"/>
      <c r="D13" s="8"/>
      <c r="E13" s="111"/>
    </row>
    <row r="14" spans="1:12" s="3" customFormat="1">
      <c r="A14" s="95" t="s">
        <v>468</v>
      </c>
      <c r="B14" s="95" t="s">
        <v>467</v>
      </c>
      <c r="C14" s="8"/>
      <c r="D14" s="8"/>
      <c r="E14" s="111"/>
    </row>
    <row r="15" spans="1:12" s="3" customFormat="1">
      <c r="A15" s="95" t="s">
        <v>469</v>
      </c>
      <c r="B15" s="95" t="s">
        <v>97</v>
      </c>
      <c r="C15" s="8"/>
      <c r="D15" s="8"/>
      <c r="E15" s="111"/>
    </row>
    <row r="16" spans="1:12" s="3" customFormat="1">
      <c r="A16" s="86" t="s">
        <v>82</v>
      </c>
      <c r="B16" s="86" t="s">
        <v>83</v>
      </c>
      <c r="C16" s="105">
        <f>SUM(C17:C18)</f>
        <v>312301</v>
      </c>
      <c r="D16" s="485">
        <f>D17+D18</f>
        <v>312301</v>
      </c>
      <c r="E16" s="111"/>
    </row>
    <row r="17" spans="1:5" s="3" customFormat="1">
      <c r="A17" s="95" t="s">
        <v>84</v>
      </c>
      <c r="B17" s="95" t="s">
        <v>86</v>
      </c>
      <c r="C17" s="486">
        <v>228132</v>
      </c>
      <c r="D17" s="486">
        <v>228132</v>
      </c>
      <c r="E17" s="111"/>
    </row>
    <row r="18" spans="1:5" s="3" customFormat="1" ht="27.6">
      <c r="A18" s="95" t="s">
        <v>85</v>
      </c>
      <c r="B18" s="95" t="s">
        <v>110</v>
      </c>
      <c r="C18" s="487">
        <v>84169</v>
      </c>
      <c r="D18" s="487">
        <v>84169</v>
      </c>
      <c r="E18" s="111"/>
    </row>
    <row r="19" spans="1:5" s="3" customFormat="1">
      <c r="A19" s="86" t="s">
        <v>87</v>
      </c>
      <c r="B19" s="86" t="s">
        <v>393</v>
      </c>
      <c r="C19" s="105">
        <f>SUM(C20:C23)</f>
        <v>0</v>
      </c>
      <c r="D19" s="105"/>
      <c r="E19" s="111"/>
    </row>
    <row r="20" spans="1:5" s="3" customFormat="1">
      <c r="A20" s="95" t="s">
        <v>88</v>
      </c>
      <c r="B20" s="95" t="s">
        <v>89</v>
      </c>
      <c r="C20" s="8"/>
      <c r="D20" s="8"/>
      <c r="E20" s="111"/>
    </row>
    <row r="21" spans="1:5" s="3" customFormat="1" ht="27.6">
      <c r="A21" s="95" t="s">
        <v>92</v>
      </c>
      <c r="B21" s="95" t="s">
        <v>90</v>
      </c>
      <c r="C21" s="8"/>
      <c r="D21" s="8"/>
      <c r="E21" s="111"/>
    </row>
    <row r="22" spans="1:5" s="3" customFormat="1">
      <c r="A22" s="95" t="s">
        <v>93</v>
      </c>
      <c r="B22" s="95" t="s">
        <v>91</v>
      </c>
      <c r="C22" s="8"/>
      <c r="D22" s="8"/>
      <c r="E22" s="111"/>
    </row>
    <row r="23" spans="1:5" s="3" customFormat="1">
      <c r="A23" s="95" t="s">
        <v>94</v>
      </c>
      <c r="B23" s="95" t="s">
        <v>410</v>
      </c>
      <c r="C23" s="8"/>
      <c r="D23" s="8"/>
      <c r="E23" s="111"/>
    </row>
    <row r="24" spans="1:5" s="3" customFormat="1">
      <c r="A24" s="86" t="s">
        <v>95</v>
      </c>
      <c r="B24" s="86" t="s">
        <v>411</v>
      </c>
      <c r="C24" s="242"/>
      <c r="D24" s="8"/>
      <c r="E24" s="111"/>
    </row>
    <row r="25" spans="1:5" s="3" customFormat="1">
      <c r="A25" s="86" t="s">
        <v>246</v>
      </c>
      <c r="B25" s="86" t="s">
        <v>417</v>
      </c>
      <c r="C25" s="8">
        <v>9150</v>
      </c>
      <c r="D25" s="8">
        <v>9150</v>
      </c>
      <c r="E25" s="111"/>
    </row>
    <row r="26" spans="1:5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11"/>
    </row>
    <row r="27" spans="1:5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11"/>
    </row>
    <row r="28" spans="1:5">
      <c r="A28" s="224" t="s">
        <v>98</v>
      </c>
      <c r="B28" s="224" t="s">
        <v>303</v>
      </c>
      <c r="C28" s="8"/>
      <c r="D28" s="8"/>
      <c r="E28" s="111"/>
    </row>
    <row r="29" spans="1:5">
      <c r="A29" s="224" t="s">
        <v>99</v>
      </c>
      <c r="B29" s="224" t="s">
        <v>306</v>
      </c>
      <c r="C29" s="8"/>
      <c r="D29" s="8"/>
      <c r="E29" s="111"/>
    </row>
    <row r="30" spans="1:5">
      <c r="A30" s="224" t="s">
        <v>419</v>
      </c>
      <c r="B30" s="224" t="s">
        <v>304</v>
      </c>
      <c r="C30" s="8"/>
      <c r="D30" s="8"/>
      <c r="E30" s="111"/>
    </row>
    <row r="31" spans="1:5">
      <c r="A31" s="86" t="s">
        <v>33</v>
      </c>
      <c r="B31" s="86" t="s">
        <v>467</v>
      </c>
      <c r="C31" s="105">
        <f>SUM(C32:C34)</f>
        <v>0</v>
      </c>
      <c r="D31" s="105">
        <f>SUM(D32:D34)</f>
        <v>0</v>
      </c>
      <c r="E31" s="111"/>
    </row>
    <row r="32" spans="1:5">
      <c r="A32" s="224" t="s">
        <v>12</v>
      </c>
      <c r="B32" s="224" t="s">
        <v>470</v>
      </c>
      <c r="C32" s="8"/>
      <c r="D32" s="8"/>
      <c r="E32" s="111"/>
    </row>
    <row r="33" spans="1:9">
      <c r="A33" s="224" t="s">
        <v>13</v>
      </c>
      <c r="B33" s="224" t="s">
        <v>471</v>
      </c>
      <c r="C33" s="8"/>
      <c r="D33" s="8"/>
      <c r="E33" s="111"/>
    </row>
    <row r="34" spans="1:9">
      <c r="A34" s="224" t="s">
        <v>276</v>
      </c>
      <c r="B34" s="224" t="s">
        <v>472</v>
      </c>
      <c r="C34" s="8"/>
      <c r="D34" s="8"/>
      <c r="E34" s="111"/>
    </row>
    <row r="35" spans="1:9" s="23" customFormat="1">
      <c r="A35" s="86" t="s">
        <v>34</v>
      </c>
      <c r="B35" s="238" t="s">
        <v>416</v>
      </c>
      <c r="C35" s="8"/>
      <c r="D35" s="8"/>
    </row>
    <row r="36" spans="1:9" s="2" customFormat="1">
      <c r="A36" s="1"/>
      <c r="B36" s="232"/>
      <c r="E36" s="5"/>
    </row>
    <row r="37" spans="1:9" s="2" customFormat="1">
      <c r="B37" s="232"/>
      <c r="E37" s="5"/>
    </row>
    <row r="38" spans="1:9">
      <c r="A38" s="1"/>
    </row>
    <row r="39" spans="1:9">
      <c r="A39" s="2"/>
    </row>
    <row r="40" spans="1:9" s="2" customFormat="1">
      <c r="A40" s="67" t="s">
        <v>107</v>
      </c>
      <c r="B40" s="232"/>
      <c r="E40" s="5"/>
    </row>
    <row r="41" spans="1:9" s="2" customFormat="1">
      <c r="B41" s="232"/>
      <c r="E41"/>
      <c r="F41"/>
      <c r="G41"/>
      <c r="H41"/>
      <c r="I41"/>
    </row>
    <row r="42" spans="1:9" s="2" customFormat="1">
      <c r="B42" s="232"/>
      <c r="D42" s="12"/>
      <c r="E42"/>
      <c r="F42"/>
      <c r="G42"/>
      <c r="H42"/>
      <c r="I42"/>
    </row>
    <row r="43" spans="1:9" s="2" customFormat="1">
      <c r="A43"/>
      <c r="B43" s="234" t="s">
        <v>414</v>
      </c>
      <c r="D43" s="12"/>
      <c r="E43"/>
      <c r="F43"/>
      <c r="G43"/>
      <c r="H43"/>
      <c r="I43"/>
    </row>
    <row r="44" spans="1:9" s="2" customFormat="1">
      <c r="A44"/>
      <c r="B44" s="232" t="s">
        <v>265</v>
      </c>
      <c r="D44" s="12"/>
      <c r="E44"/>
      <c r="F44"/>
      <c r="G44"/>
      <c r="H44"/>
      <c r="I44"/>
    </row>
    <row r="45" spans="1:9" customFormat="1" ht="13.2">
      <c r="B45" s="235" t="s">
        <v>139</v>
      </c>
    </row>
    <row r="46" spans="1:9" customFormat="1" ht="13.2">
      <c r="B46" s="23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8"/>
  <sheetViews>
    <sheetView showGridLines="0" view="pageBreakPreview" topLeftCell="A55" zoomScaleSheetLayoutView="100" workbookViewId="0">
      <selection activeCell="F58" sqref="F58"/>
    </sheetView>
  </sheetViews>
  <sheetFormatPr defaultColWidth="9.109375" defaultRowHeight="13.8"/>
  <cols>
    <col min="1" max="1" width="10.109375" style="2" customWidth="1"/>
    <col min="2" max="2" width="62.77734375" style="2" customWidth="1"/>
    <col min="3" max="3" width="15.109375" style="2" customWidth="1"/>
    <col min="4" max="4" width="13.5546875" style="2" customWidth="1"/>
    <col min="5" max="5" width="12.33203125" style="179" customWidth="1"/>
    <col min="6" max="6" width="9.109375" style="179"/>
    <col min="7" max="7" width="13.5546875" style="2" customWidth="1"/>
    <col min="8" max="16384" width="9.109375" style="2"/>
  </cols>
  <sheetData>
    <row r="1" spans="1:7" s="6" customFormat="1">
      <c r="A1" s="72" t="s">
        <v>476</v>
      </c>
      <c r="B1" s="216"/>
      <c r="C1" s="512" t="s">
        <v>109</v>
      </c>
      <c r="D1" s="512"/>
      <c r="E1" s="618"/>
      <c r="F1" s="618"/>
    </row>
    <row r="2" spans="1:7" s="6" customFormat="1">
      <c r="A2" s="368" t="s">
        <v>478</v>
      </c>
      <c r="B2" s="216"/>
      <c r="C2" s="510" t="s">
        <v>1059</v>
      </c>
      <c r="D2" s="511"/>
      <c r="E2" s="618"/>
      <c r="F2" s="618"/>
    </row>
    <row r="3" spans="1:7" s="6" customFormat="1">
      <c r="A3" s="368" t="s">
        <v>477</v>
      </c>
      <c r="B3" s="216"/>
      <c r="C3" s="217"/>
      <c r="D3" s="217"/>
      <c r="E3" s="618"/>
      <c r="F3" s="618"/>
    </row>
    <row r="4" spans="1:7" s="6" customFormat="1">
      <c r="A4" s="74" t="s">
        <v>140</v>
      </c>
      <c r="B4" s="216"/>
      <c r="C4" s="217"/>
      <c r="D4" s="217"/>
      <c r="E4" s="618"/>
      <c r="F4" s="618"/>
    </row>
    <row r="5" spans="1:7">
      <c r="A5" s="75" t="str">
        <f>'[1]ფორმა N2'!A4</f>
        <v>ანგარიშვალდებული პირის დასახელება:</v>
      </c>
      <c r="B5" s="75"/>
      <c r="C5" s="74"/>
      <c r="D5" s="74"/>
      <c r="E5" s="182"/>
    </row>
    <row r="6" spans="1:7">
      <c r="A6" s="218" t="str">
        <f>'ფორმა N1'!A5</f>
        <v>პ/გ საქართველოს პატრიოტთა ალიანსი</v>
      </c>
      <c r="B6" s="78"/>
      <c r="C6" s="79"/>
      <c r="D6" s="79"/>
      <c r="E6" s="182"/>
    </row>
    <row r="7" spans="1:7">
      <c r="A7" s="218"/>
      <c r="B7" s="78"/>
      <c r="C7" s="79"/>
      <c r="D7" s="79"/>
      <c r="E7" s="182"/>
    </row>
    <row r="8" spans="1:7" s="6" customFormat="1" ht="27.6">
      <c r="A8" s="87" t="s">
        <v>64</v>
      </c>
      <c r="B8" s="88" t="s">
        <v>11</v>
      </c>
      <c r="C8" s="77" t="s">
        <v>10</v>
      </c>
      <c r="D8" s="77" t="s">
        <v>9</v>
      </c>
      <c r="E8" s="618"/>
      <c r="F8" s="618"/>
    </row>
    <row r="9" spans="1:7" s="7" customFormat="1" ht="16.2">
      <c r="A9" s="219">
        <v>1</v>
      </c>
      <c r="B9" s="219" t="s">
        <v>57</v>
      </c>
      <c r="C9" s="80">
        <f>C10+C14+C53+C57+C59</f>
        <v>1078465.51</v>
      </c>
      <c r="D9" s="80">
        <f>D10+D14+D53+D57+D59</f>
        <v>1078465.51</v>
      </c>
      <c r="E9" s="623"/>
      <c r="F9" s="619"/>
      <c r="G9" s="596"/>
    </row>
    <row r="10" spans="1:7" s="9" customFormat="1" ht="16.2">
      <c r="A10" s="85">
        <v>1.1000000000000001</v>
      </c>
      <c r="B10" s="85" t="s">
        <v>58</v>
      </c>
      <c r="C10" s="600">
        <f>SUM(C11:C13)</f>
        <v>360531</v>
      </c>
      <c r="D10" s="600">
        <f>SUM(D11:D13)</f>
        <v>360531</v>
      </c>
      <c r="E10" s="620"/>
      <c r="F10" s="620"/>
      <c r="G10"/>
    </row>
    <row r="11" spans="1:7" s="10" customFormat="1">
      <c r="A11" s="86" t="s">
        <v>30</v>
      </c>
      <c r="B11" s="86" t="s">
        <v>59</v>
      </c>
      <c r="C11" s="4">
        <v>360531</v>
      </c>
      <c r="D11" s="4">
        <v>360531</v>
      </c>
      <c r="E11" s="621"/>
      <c r="F11" s="621"/>
      <c r="G11" s="66"/>
    </row>
    <row r="12" spans="1:7" s="3" customFormat="1">
      <c r="A12" s="86" t="s">
        <v>31</v>
      </c>
      <c r="B12" s="86" t="s">
        <v>0</v>
      </c>
      <c r="C12" s="4"/>
      <c r="D12" s="4"/>
      <c r="E12" s="622"/>
      <c r="F12" s="622"/>
      <c r="G12" s="221"/>
    </row>
    <row r="13" spans="1:7" s="3" customFormat="1">
      <c r="A13" s="372" t="s">
        <v>480</v>
      </c>
      <c r="B13" s="373" t="s">
        <v>481</v>
      </c>
      <c r="C13" s="373"/>
      <c r="D13" s="373"/>
      <c r="E13" s="622"/>
      <c r="F13" s="622"/>
    </row>
    <row r="14" spans="1:7" s="7" customFormat="1">
      <c r="A14" s="85">
        <v>1.2</v>
      </c>
      <c r="B14" s="85" t="s">
        <v>60</v>
      </c>
      <c r="C14" s="601">
        <f>C18+C33+C36+C37+C44++C46+C47+C48</f>
        <v>558459.98</v>
      </c>
      <c r="D14" s="601">
        <f>D18+D33+D36+D37+D44++D46+D47+D48</f>
        <v>558459.98</v>
      </c>
      <c r="E14" s="623"/>
      <c r="F14" s="623"/>
    </row>
    <row r="15" spans="1:7" s="3" customFormat="1">
      <c r="A15" s="86" t="s">
        <v>32</v>
      </c>
      <c r="B15" s="86" t="s">
        <v>1</v>
      </c>
      <c r="C15" s="81">
        <f>SUM(C16:C17)</f>
        <v>0</v>
      </c>
      <c r="D15" s="81">
        <f>SUM(D16:D17)</f>
        <v>0</v>
      </c>
      <c r="E15" s="622"/>
      <c r="F15" s="622"/>
    </row>
    <row r="16" spans="1:7" s="3" customFormat="1">
      <c r="A16" s="95" t="s">
        <v>98</v>
      </c>
      <c r="B16" s="95" t="s">
        <v>61</v>
      </c>
      <c r="C16" s="220"/>
      <c r="D16" s="220"/>
      <c r="E16" s="622"/>
      <c r="F16" s="622"/>
    </row>
    <row r="17" spans="1:6" s="3" customFormat="1">
      <c r="A17" s="95" t="s">
        <v>99</v>
      </c>
      <c r="B17" s="95" t="s">
        <v>62</v>
      </c>
      <c r="C17" s="220"/>
      <c r="D17" s="220"/>
      <c r="E17" s="622"/>
      <c r="F17" s="622"/>
    </row>
    <row r="18" spans="1:6" s="3" customFormat="1">
      <c r="A18" s="86" t="s">
        <v>33</v>
      </c>
      <c r="B18" s="86" t="s">
        <v>2</v>
      </c>
      <c r="C18" s="598">
        <f>SUM(C19:C24,C29)</f>
        <v>87814.82</v>
      </c>
      <c r="D18" s="598">
        <f>SUM(D19:D24,D29)</f>
        <v>87814.82</v>
      </c>
      <c r="E18" s="624"/>
      <c r="F18" s="624"/>
    </row>
    <row r="19" spans="1:6" s="223" customFormat="1" ht="27.6">
      <c r="A19" s="95" t="s">
        <v>12</v>
      </c>
      <c r="B19" s="95" t="s">
        <v>245</v>
      </c>
      <c r="C19" s="38">
        <v>3215.75</v>
      </c>
      <c r="D19" s="38">
        <v>3215.75</v>
      </c>
      <c r="E19" s="605"/>
      <c r="F19" s="605"/>
    </row>
    <row r="20" spans="1:6" s="223" customFormat="1">
      <c r="A20" s="95" t="s">
        <v>13</v>
      </c>
      <c r="B20" s="95" t="s">
        <v>14</v>
      </c>
      <c r="C20" s="39">
        <v>200</v>
      </c>
      <c r="D20" s="39">
        <v>200</v>
      </c>
      <c r="E20" s="605"/>
      <c r="F20" s="605"/>
    </row>
    <row r="21" spans="1:6" s="223" customFormat="1" ht="27.6">
      <c r="A21" s="95" t="s">
        <v>276</v>
      </c>
      <c r="B21" s="95" t="s">
        <v>22</v>
      </c>
      <c r="C21" s="40">
        <v>25400</v>
      </c>
      <c r="D21" s="40">
        <v>25400</v>
      </c>
      <c r="E21" s="605"/>
      <c r="F21" s="605"/>
    </row>
    <row r="22" spans="1:6" s="223" customFormat="1" ht="16.5" customHeight="1">
      <c r="A22" s="95" t="s">
        <v>277</v>
      </c>
      <c r="B22" s="95" t="s">
        <v>15</v>
      </c>
      <c r="C22" s="40">
        <v>29420</v>
      </c>
      <c r="D22" s="40">
        <v>29420</v>
      </c>
      <c r="E22" s="605"/>
      <c r="F22" s="605"/>
    </row>
    <row r="23" spans="1:6" s="223" customFormat="1" ht="16.5" customHeight="1">
      <c r="A23" s="95" t="s">
        <v>278</v>
      </c>
      <c r="B23" s="95" t="s">
        <v>16</v>
      </c>
      <c r="C23" s="40">
        <v>215.12</v>
      </c>
      <c r="D23" s="40">
        <v>215.12</v>
      </c>
      <c r="E23" s="605"/>
      <c r="F23" s="605"/>
    </row>
    <row r="24" spans="1:6" s="223" customFormat="1" ht="16.5" customHeight="1">
      <c r="A24" s="95" t="s">
        <v>279</v>
      </c>
      <c r="B24" s="95" t="s">
        <v>17</v>
      </c>
      <c r="C24" s="598">
        <f>SUM(C25:C28)</f>
        <v>29363.949999999997</v>
      </c>
      <c r="D24" s="598">
        <f>SUM(D25:D28)</f>
        <v>29363.949999999997</v>
      </c>
      <c r="E24" s="605"/>
      <c r="F24" s="605"/>
    </row>
    <row r="25" spans="1:6" s="223" customFormat="1" ht="16.5" customHeight="1">
      <c r="A25" s="224" t="s">
        <v>280</v>
      </c>
      <c r="B25" s="224" t="s">
        <v>18</v>
      </c>
      <c r="C25" s="453">
        <v>16432.189999999999</v>
      </c>
      <c r="D25" s="453">
        <v>16432.189999999999</v>
      </c>
      <c r="E25" s="605"/>
      <c r="F25" s="605"/>
    </row>
    <row r="26" spans="1:6" s="223" customFormat="1" ht="16.5" customHeight="1">
      <c r="A26" s="224" t="s">
        <v>281</v>
      </c>
      <c r="B26" s="224" t="s">
        <v>19</v>
      </c>
      <c r="C26" s="453">
        <v>4129.72</v>
      </c>
      <c r="D26" s="453">
        <v>4129.72</v>
      </c>
      <c r="E26" s="605"/>
      <c r="F26" s="605"/>
    </row>
    <row r="27" spans="1:6" s="223" customFormat="1" ht="16.5" customHeight="1">
      <c r="A27" s="224" t="s">
        <v>282</v>
      </c>
      <c r="B27" s="224" t="s">
        <v>20</v>
      </c>
      <c r="C27" s="453">
        <v>8774.76</v>
      </c>
      <c r="D27" s="453">
        <v>8774.76</v>
      </c>
      <c r="E27" s="605"/>
      <c r="F27" s="605"/>
    </row>
    <row r="28" spans="1:6" s="223" customFormat="1" ht="16.5" customHeight="1">
      <c r="A28" s="224" t="s">
        <v>283</v>
      </c>
      <c r="B28" s="224" t="s">
        <v>23</v>
      </c>
      <c r="C28" s="453">
        <v>27.28</v>
      </c>
      <c r="D28" s="453">
        <v>27.28</v>
      </c>
      <c r="E28" s="605"/>
      <c r="F28" s="605"/>
    </row>
    <row r="29" spans="1:6" s="223" customFormat="1" ht="16.5" customHeight="1">
      <c r="A29" s="95" t="s">
        <v>284</v>
      </c>
      <c r="B29" s="95" t="s">
        <v>21</v>
      </c>
      <c r="C29" s="599"/>
      <c r="D29" s="599"/>
      <c r="E29" s="605"/>
      <c r="F29" s="605"/>
    </row>
    <row r="30" spans="1:6" s="3" customFormat="1" ht="16.5" customHeight="1">
      <c r="A30" s="86" t="s">
        <v>34</v>
      </c>
      <c r="B30" s="86" t="s">
        <v>3</v>
      </c>
      <c r="C30" s="220"/>
      <c r="D30" s="220"/>
      <c r="E30" s="624"/>
      <c r="F30" s="622"/>
    </row>
    <row r="31" spans="1:6" s="3" customFormat="1" ht="16.5" customHeight="1">
      <c r="A31" s="86" t="s">
        <v>35</v>
      </c>
      <c r="B31" s="86" t="s">
        <v>4</v>
      </c>
      <c r="C31" s="220"/>
      <c r="D31" s="220"/>
      <c r="E31" s="622"/>
      <c r="F31" s="622"/>
    </row>
    <row r="32" spans="1:6" s="3" customFormat="1" ht="16.5" customHeight="1">
      <c r="A32" s="86" t="s">
        <v>36</v>
      </c>
      <c r="B32" s="86" t="s">
        <v>5</v>
      </c>
      <c r="C32" s="220"/>
      <c r="D32" s="220"/>
      <c r="E32" s="622"/>
      <c r="F32" s="622"/>
    </row>
    <row r="33" spans="1:6" s="3" customFormat="1" ht="27.6">
      <c r="A33" s="86" t="s">
        <v>37</v>
      </c>
      <c r="B33" s="86" t="s">
        <v>63</v>
      </c>
      <c r="C33" s="598">
        <f>SUM(C34:C35)</f>
        <v>5553.02</v>
      </c>
      <c r="D33" s="598">
        <f>SUM(D34:D35)</f>
        <v>5553.02</v>
      </c>
      <c r="E33" s="622"/>
      <c r="F33" s="622"/>
    </row>
    <row r="34" spans="1:6" s="3" customFormat="1" ht="16.5" customHeight="1">
      <c r="A34" s="95" t="s">
        <v>285</v>
      </c>
      <c r="B34" s="95" t="s">
        <v>56</v>
      </c>
      <c r="C34" s="453">
        <v>5553.02</v>
      </c>
      <c r="D34" s="453">
        <v>5553.02</v>
      </c>
      <c r="E34" s="622"/>
      <c r="F34" s="622"/>
    </row>
    <row r="35" spans="1:6" s="3" customFormat="1" ht="16.5" customHeight="1">
      <c r="A35" s="95" t="s">
        <v>286</v>
      </c>
      <c r="B35" s="95" t="s">
        <v>55</v>
      </c>
      <c r="C35" s="220"/>
      <c r="D35" s="220"/>
      <c r="E35" s="622"/>
      <c r="F35" s="622"/>
    </row>
    <row r="36" spans="1:6" s="3" customFormat="1" ht="16.5" customHeight="1">
      <c r="A36" s="86" t="s">
        <v>38</v>
      </c>
      <c r="B36" s="86" t="s">
        <v>49</v>
      </c>
      <c r="C36" s="608">
        <v>425.87</v>
      </c>
      <c r="D36" s="608">
        <v>425.87</v>
      </c>
      <c r="E36" s="622"/>
      <c r="F36" s="622"/>
    </row>
    <row r="37" spans="1:6" s="3" customFormat="1" ht="16.5" customHeight="1">
      <c r="A37" s="86" t="s">
        <v>39</v>
      </c>
      <c r="B37" s="86" t="s">
        <v>384</v>
      </c>
      <c r="C37" s="598">
        <f>SUM(C38:C43)</f>
        <v>83869.97</v>
      </c>
      <c r="D37" s="598">
        <f>SUM(D38:D43)</f>
        <v>83869.97</v>
      </c>
      <c r="E37" s="622"/>
      <c r="F37" s="622"/>
    </row>
    <row r="38" spans="1:6" s="3" customFormat="1" ht="16.5" customHeight="1">
      <c r="A38" s="17" t="s">
        <v>339</v>
      </c>
      <c r="B38" s="17" t="s">
        <v>343</v>
      </c>
      <c r="C38" s="220"/>
      <c r="D38" s="220"/>
      <c r="E38" s="622"/>
      <c r="F38" s="622"/>
    </row>
    <row r="39" spans="1:6" s="3" customFormat="1" ht="16.5" customHeight="1">
      <c r="A39" s="17" t="s">
        <v>340</v>
      </c>
      <c r="B39" s="17" t="s">
        <v>344</v>
      </c>
      <c r="C39" s="220">
        <v>52560</v>
      </c>
      <c r="D39" s="220">
        <v>52560</v>
      </c>
      <c r="E39" s="622"/>
      <c r="F39" s="622"/>
    </row>
    <row r="40" spans="1:6" s="3" customFormat="1" ht="16.5" customHeight="1">
      <c r="A40" s="17" t="s">
        <v>341</v>
      </c>
      <c r="B40" s="17" t="s">
        <v>347</v>
      </c>
      <c r="C40" s="220"/>
      <c r="D40" s="220"/>
      <c r="E40" s="622"/>
      <c r="F40" s="622"/>
    </row>
    <row r="41" spans="1:6" s="3" customFormat="1" ht="16.5" customHeight="1">
      <c r="A41" s="17" t="s">
        <v>346</v>
      </c>
      <c r="B41" s="17" t="s">
        <v>348</v>
      </c>
      <c r="C41" s="220">
        <v>2818</v>
      </c>
      <c r="D41" s="220">
        <v>2818</v>
      </c>
      <c r="E41" s="622"/>
      <c r="F41" s="622"/>
    </row>
    <row r="42" spans="1:6" s="3" customFormat="1" ht="16.5" customHeight="1">
      <c r="A42" s="17" t="s">
        <v>349</v>
      </c>
      <c r="B42" s="17" t="s">
        <v>460</v>
      </c>
      <c r="C42" s="220">
        <v>1451</v>
      </c>
      <c r="D42" s="220">
        <v>1451</v>
      </c>
      <c r="E42" s="622"/>
      <c r="F42" s="622"/>
    </row>
    <row r="43" spans="1:6" s="3" customFormat="1" ht="16.5" customHeight="1">
      <c r="A43" s="17" t="s">
        <v>461</v>
      </c>
      <c r="B43" s="17" t="s">
        <v>345</v>
      </c>
      <c r="C43" s="220">
        <v>27040.97</v>
      </c>
      <c r="D43" s="220">
        <v>27040.97</v>
      </c>
      <c r="E43" s="622"/>
      <c r="F43" s="622"/>
    </row>
    <row r="44" spans="1:6" s="3" customFormat="1" ht="27.6">
      <c r="A44" s="86" t="s">
        <v>40</v>
      </c>
      <c r="B44" s="86" t="s">
        <v>28</v>
      </c>
      <c r="C44" s="597">
        <v>70880</v>
      </c>
      <c r="D44" s="597">
        <v>70880</v>
      </c>
      <c r="E44" s="622"/>
      <c r="F44" s="622"/>
    </row>
    <row r="45" spans="1:6" s="3" customFormat="1" ht="16.5" customHeight="1">
      <c r="A45" s="86" t="s">
        <v>41</v>
      </c>
      <c r="B45" s="86" t="s">
        <v>24</v>
      </c>
      <c r="C45" s="220"/>
      <c r="D45" s="220"/>
      <c r="E45" s="622"/>
      <c r="F45" s="622"/>
    </row>
    <row r="46" spans="1:6" s="3" customFormat="1" ht="16.5" customHeight="1">
      <c r="A46" s="86" t="s">
        <v>42</v>
      </c>
      <c r="B46" s="86" t="s">
        <v>25</v>
      </c>
      <c r="C46" s="597">
        <v>3500</v>
      </c>
      <c r="D46" s="597">
        <v>3500</v>
      </c>
      <c r="E46" s="622"/>
      <c r="F46" s="622"/>
    </row>
    <row r="47" spans="1:6" s="3" customFormat="1" ht="16.5" customHeight="1">
      <c r="A47" s="86" t="s">
        <v>43</v>
      </c>
      <c r="B47" s="86" t="s">
        <v>26</v>
      </c>
      <c r="C47" s="597">
        <v>34160</v>
      </c>
      <c r="D47" s="597">
        <v>34160</v>
      </c>
      <c r="E47" s="622"/>
      <c r="F47" s="622"/>
    </row>
    <row r="48" spans="1:6" s="3" customFormat="1" ht="16.5" customHeight="1">
      <c r="A48" s="86" t="s">
        <v>44</v>
      </c>
      <c r="B48" s="86" t="s">
        <v>385</v>
      </c>
      <c r="C48" s="598">
        <f>SUM(C49:C51)</f>
        <v>272256.3</v>
      </c>
      <c r="D48" s="598">
        <f>SUM(D49:D51)</f>
        <v>272256.3</v>
      </c>
      <c r="E48" s="622"/>
      <c r="F48" s="622"/>
    </row>
    <row r="49" spans="1:6" s="3" customFormat="1" ht="16.5" customHeight="1">
      <c r="A49" s="95" t="s">
        <v>355</v>
      </c>
      <c r="B49" s="95" t="s">
        <v>358</v>
      </c>
      <c r="C49" s="220">
        <v>220156.3</v>
      </c>
      <c r="D49" s="220">
        <v>220156.3</v>
      </c>
      <c r="E49" s="622"/>
      <c r="F49" s="622"/>
    </row>
    <row r="50" spans="1:6" s="3" customFormat="1" ht="16.5" customHeight="1">
      <c r="A50" s="95" t="s">
        <v>356</v>
      </c>
      <c r="B50" s="95" t="s">
        <v>357</v>
      </c>
      <c r="C50" s="220">
        <v>52100</v>
      </c>
      <c r="D50" s="220">
        <v>52100</v>
      </c>
      <c r="E50" s="622"/>
      <c r="F50" s="622"/>
    </row>
    <row r="51" spans="1:6" s="3" customFormat="1" ht="16.5" customHeight="1">
      <c r="A51" s="95" t="s">
        <v>359</v>
      </c>
      <c r="B51" s="95" t="s">
        <v>360</v>
      </c>
      <c r="C51" s="220"/>
      <c r="D51" s="220"/>
      <c r="E51" s="622"/>
      <c r="F51" s="622"/>
    </row>
    <row r="52" spans="1:6" s="3" customFormat="1" ht="27.6">
      <c r="A52" s="86" t="s">
        <v>45</v>
      </c>
      <c r="B52" s="86" t="s">
        <v>29</v>
      </c>
      <c r="C52" s="220"/>
      <c r="D52" s="220"/>
      <c r="E52" s="622"/>
      <c r="F52" s="622"/>
    </row>
    <row r="53" spans="1:6" s="3" customFormat="1" ht="16.5" customHeight="1">
      <c r="A53" s="86" t="s">
        <v>46</v>
      </c>
      <c r="B53" s="86" t="s">
        <v>6</v>
      </c>
      <c r="C53" s="602">
        <v>4514</v>
      </c>
      <c r="D53" s="602">
        <v>4514</v>
      </c>
      <c r="E53" s="624"/>
      <c r="F53" s="624"/>
    </row>
    <row r="54" spans="1:6" s="3" customFormat="1" ht="27.6">
      <c r="A54" s="85">
        <v>1.3</v>
      </c>
      <c r="B54" s="85" t="s">
        <v>390</v>
      </c>
      <c r="C54" s="601">
        <f>SUM(C55:C56)</f>
        <v>0</v>
      </c>
      <c r="D54" s="601">
        <f>SUM(D55:D56)</f>
        <v>0</v>
      </c>
      <c r="E54" s="624"/>
      <c r="F54" s="624"/>
    </row>
    <row r="55" spans="1:6" s="3" customFormat="1" ht="27.6">
      <c r="A55" s="86" t="s">
        <v>50</v>
      </c>
      <c r="B55" s="86" t="s">
        <v>48</v>
      </c>
      <c r="C55" s="220"/>
      <c r="D55" s="220"/>
      <c r="E55" s="624"/>
      <c r="F55" s="624"/>
    </row>
    <row r="56" spans="1:6" s="3" customFormat="1" ht="16.5" customHeight="1">
      <c r="A56" s="86" t="s">
        <v>51</v>
      </c>
      <c r="B56" s="86" t="s">
        <v>47</v>
      </c>
      <c r="C56" s="220"/>
      <c r="D56" s="220"/>
      <c r="E56" s="624"/>
      <c r="F56" s="624"/>
    </row>
    <row r="57" spans="1:6" s="3" customFormat="1">
      <c r="A57" s="85">
        <v>1.4</v>
      </c>
      <c r="B57" s="85" t="s">
        <v>392</v>
      </c>
      <c r="C57" s="602">
        <v>148100</v>
      </c>
      <c r="D57" s="602">
        <v>148100</v>
      </c>
      <c r="E57" s="624"/>
      <c r="F57" s="624"/>
    </row>
    <row r="58" spans="1:6" s="223" customFormat="1">
      <c r="A58" s="85">
        <v>1.5</v>
      </c>
      <c r="B58" s="85" t="s">
        <v>7</v>
      </c>
      <c r="C58" s="603"/>
      <c r="D58" s="603"/>
      <c r="E58" s="605"/>
      <c r="F58" s="605"/>
    </row>
    <row r="59" spans="1:6" s="223" customFormat="1">
      <c r="A59" s="85">
        <v>1.6</v>
      </c>
      <c r="B59" s="45" t="s">
        <v>8</v>
      </c>
      <c r="C59" s="604">
        <f>SUM(C60:C64)</f>
        <v>6860.53</v>
      </c>
      <c r="D59" s="604">
        <f>SUM(D60:D64)</f>
        <v>6860.53</v>
      </c>
      <c r="E59" s="605"/>
      <c r="F59" s="605"/>
    </row>
    <row r="60" spans="1:6" s="223" customFormat="1">
      <c r="A60" s="86" t="s">
        <v>292</v>
      </c>
      <c r="B60" s="46" t="s">
        <v>52</v>
      </c>
      <c r="C60" s="40">
        <v>2889.18</v>
      </c>
      <c r="D60" s="40">
        <v>2889.18</v>
      </c>
      <c r="E60" s="605"/>
      <c r="F60" s="605"/>
    </row>
    <row r="61" spans="1:6" s="223" customFormat="1" ht="27.6">
      <c r="A61" s="86" t="s">
        <v>293</v>
      </c>
      <c r="B61" s="46" t="s">
        <v>54</v>
      </c>
      <c r="C61" s="40">
        <v>3971.35</v>
      </c>
      <c r="D61" s="40">
        <v>3971.35</v>
      </c>
      <c r="E61" s="605"/>
      <c r="F61" s="605"/>
    </row>
    <row r="62" spans="1:6" s="223" customFormat="1">
      <c r="A62" s="86" t="s">
        <v>294</v>
      </c>
      <c r="B62" s="46" t="s">
        <v>53</v>
      </c>
      <c r="C62" s="40"/>
      <c r="D62" s="40"/>
      <c r="E62" s="605"/>
      <c r="F62" s="605"/>
    </row>
    <row r="63" spans="1:6" s="223" customFormat="1">
      <c r="A63" s="86" t="s">
        <v>295</v>
      </c>
      <c r="B63" s="46" t="s">
        <v>27</v>
      </c>
      <c r="C63" s="222"/>
      <c r="D63" s="40"/>
      <c r="E63" s="605"/>
      <c r="F63" s="605"/>
    </row>
    <row r="64" spans="1:6" s="223" customFormat="1">
      <c r="A64" s="86" t="s">
        <v>321</v>
      </c>
      <c r="B64" s="46" t="s">
        <v>322</v>
      </c>
      <c r="C64" s="222"/>
      <c r="D64" s="40"/>
      <c r="E64" s="605"/>
      <c r="F64" s="605"/>
    </row>
    <row r="65" spans="1:5">
      <c r="A65" s="219">
        <v>2</v>
      </c>
      <c r="B65" s="219" t="s">
        <v>386</v>
      </c>
      <c r="C65" s="225"/>
      <c r="D65" s="83">
        <f>SUM(D66:D72)</f>
        <v>0</v>
      </c>
    </row>
    <row r="66" spans="1:5">
      <c r="A66" s="96">
        <v>2.1</v>
      </c>
      <c r="B66" s="226" t="s">
        <v>100</v>
      </c>
      <c r="C66" s="227"/>
      <c r="D66" s="22"/>
    </row>
    <row r="67" spans="1:5">
      <c r="A67" s="96">
        <v>2.2000000000000002</v>
      </c>
      <c r="B67" s="226" t="s">
        <v>387</v>
      </c>
      <c r="C67" s="227"/>
      <c r="D67" s="22"/>
    </row>
    <row r="68" spans="1:5">
      <c r="A68" s="96">
        <v>2.2999999999999998</v>
      </c>
      <c r="B68" s="226" t="s">
        <v>104</v>
      </c>
      <c r="C68" s="227"/>
      <c r="D68" s="22"/>
    </row>
    <row r="69" spans="1:5">
      <c r="A69" s="96">
        <v>2.4</v>
      </c>
      <c r="B69" s="226" t="s">
        <v>103</v>
      </c>
      <c r="C69" s="227"/>
      <c r="D69" s="22"/>
    </row>
    <row r="70" spans="1:5">
      <c r="A70" s="96">
        <v>2.5</v>
      </c>
      <c r="B70" s="226" t="s">
        <v>388</v>
      </c>
      <c r="C70" s="227"/>
      <c r="D70" s="22"/>
    </row>
    <row r="71" spans="1:5">
      <c r="A71" s="96">
        <v>2.6</v>
      </c>
      <c r="B71" s="226" t="s">
        <v>101</v>
      </c>
      <c r="C71" s="227"/>
      <c r="D71" s="22"/>
    </row>
    <row r="72" spans="1:5">
      <c r="A72" s="96">
        <v>2.7</v>
      </c>
      <c r="B72" s="226" t="s">
        <v>102</v>
      </c>
      <c r="C72" s="228"/>
      <c r="D72" s="22"/>
    </row>
    <row r="73" spans="1:5">
      <c r="A73" s="219">
        <v>3</v>
      </c>
      <c r="B73" s="219" t="s">
        <v>415</v>
      </c>
      <c r="C73" s="83"/>
      <c r="D73" s="22"/>
    </row>
    <row r="74" spans="1:5">
      <c r="A74" s="219">
        <v>4</v>
      </c>
      <c r="B74" s="219" t="s">
        <v>247</v>
      </c>
      <c r="C74" s="83"/>
      <c r="D74" s="83">
        <f>SUM(D75:D76)</f>
        <v>0</v>
      </c>
    </row>
    <row r="75" spans="1:5">
      <c r="A75" s="96">
        <v>4.0999999999999996</v>
      </c>
      <c r="B75" s="96" t="s">
        <v>248</v>
      </c>
      <c r="C75" s="227"/>
      <c r="D75" s="8"/>
    </row>
    <row r="76" spans="1:5">
      <c r="A76" s="96">
        <v>4.2</v>
      </c>
      <c r="B76" s="96" t="s">
        <v>249</v>
      </c>
      <c r="C76" s="228"/>
      <c r="D76" s="8"/>
    </row>
    <row r="77" spans="1:5">
      <c r="A77" s="219">
        <v>5</v>
      </c>
      <c r="B77" s="219" t="s">
        <v>274</v>
      </c>
      <c r="C77" s="244"/>
      <c r="D77" s="228"/>
    </row>
    <row r="78" spans="1:5">
      <c r="B78" s="44"/>
    </row>
    <row r="79" spans="1:5">
      <c r="A79" s="515" t="s">
        <v>462</v>
      </c>
      <c r="B79" s="515"/>
      <c r="C79" s="515"/>
      <c r="D79" s="515"/>
      <c r="E79" s="182"/>
    </row>
    <row r="80" spans="1:5">
      <c r="B80" s="44"/>
    </row>
    <row r="81" spans="1:9" s="23" customFormat="1" ht="13.2">
      <c r="E81" s="205"/>
      <c r="F81" s="205"/>
    </row>
    <row r="82" spans="1:9">
      <c r="A82" s="67" t="s">
        <v>107</v>
      </c>
      <c r="E82" s="182"/>
    </row>
    <row r="83" spans="1:9">
      <c r="E83" s="180"/>
      <c r="F83" s="180"/>
      <c r="G83"/>
      <c r="H83"/>
      <c r="I83"/>
    </row>
    <row r="84" spans="1:9">
      <c r="D84" s="12"/>
      <c r="E84" s="180"/>
      <c r="F84" s="180"/>
      <c r="G84"/>
      <c r="H84"/>
      <c r="I84"/>
    </row>
    <row r="85" spans="1:9">
      <c r="A85"/>
      <c r="B85" s="67" t="s">
        <v>412</v>
      </c>
      <c r="D85" s="12"/>
      <c r="E85" s="180"/>
      <c r="F85" s="180"/>
      <c r="G85"/>
      <c r="H85"/>
      <c r="I85"/>
    </row>
    <row r="86" spans="1:9">
      <c r="A86"/>
      <c r="B86" s="2" t="s">
        <v>413</v>
      </c>
      <c r="D86" s="12"/>
      <c r="E86" s="180"/>
      <c r="F86" s="180"/>
      <c r="G86"/>
      <c r="H86"/>
      <c r="I86"/>
    </row>
    <row r="87" spans="1:9" customFormat="1" ht="13.2">
      <c r="B87" s="64" t="s">
        <v>139</v>
      </c>
      <c r="E87" s="180"/>
      <c r="F87" s="180"/>
    </row>
    <row r="88" spans="1:9" s="23" customFormat="1" ht="13.2">
      <c r="E88" s="205"/>
      <c r="F88" s="205"/>
    </row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fitToHeight="0" orientation="portrait" r:id="rId1"/>
  <headerFooter alignWithMargins="0"/>
  <rowBreaks count="1" manualBreakCount="1">
    <brk id="48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showGridLines="0" view="pageBreakPreview" topLeftCell="A4" zoomScale="80" zoomScaleSheetLayoutView="80" workbookViewId="0">
      <selection activeCell="F13" sqref="F13"/>
    </sheetView>
  </sheetViews>
  <sheetFormatPr defaultColWidth="9.109375" defaultRowHeight="13.8"/>
  <cols>
    <col min="1" max="1" width="8.88671875" style="2" customWidth="1"/>
    <col min="2" max="2" width="68.33203125" style="2" customWidth="1"/>
    <col min="3" max="3" width="13.5546875" style="2" customWidth="1"/>
    <col min="4" max="4" width="25" style="2" customWidth="1"/>
    <col min="5" max="5" width="0.6640625" style="2" customWidth="1"/>
    <col min="6" max="16384" width="9.109375" style="2"/>
  </cols>
  <sheetData>
    <row r="1" spans="1:5" s="6" customFormat="1">
      <c r="A1" s="72" t="s">
        <v>313</v>
      </c>
      <c r="B1" s="75"/>
      <c r="C1" s="512" t="s">
        <v>109</v>
      </c>
      <c r="D1" s="512"/>
      <c r="E1" s="89"/>
    </row>
    <row r="2" spans="1:5" s="6" customFormat="1">
      <c r="A2" s="72" t="s">
        <v>314</v>
      </c>
      <c r="B2" s="75"/>
      <c r="C2" s="510" t="s">
        <v>1059</v>
      </c>
      <c r="D2" s="510"/>
      <c r="E2" s="89"/>
    </row>
    <row r="3" spans="1:5" s="6" customFormat="1">
      <c r="A3" s="74" t="s">
        <v>140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16" t="str">
        <f>'ფორმა N1'!A5</f>
        <v>პ/გ საქართველოს პატრიოტთა ალიანსი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27.6">
      <c r="A9" s="87" t="s">
        <v>64</v>
      </c>
      <c r="B9" s="87" t="s">
        <v>317</v>
      </c>
      <c r="C9" s="77" t="s">
        <v>10</v>
      </c>
      <c r="D9" s="77" t="s">
        <v>9</v>
      </c>
      <c r="E9" s="89"/>
    </row>
    <row r="10" spans="1:5" s="10" customFormat="1" ht="27.6">
      <c r="A10" s="96" t="s">
        <v>315</v>
      </c>
      <c r="B10" s="458" t="s">
        <v>972</v>
      </c>
      <c r="C10" s="4"/>
      <c r="D10" s="4">
        <v>4140</v>
      </c>
      <c r="E10" s="92"/>
    </row>
    <row r="11" spans="1:5" s="10" customFormat="1">
      <c r="A11" s="85" t="s">
        <v>273</v>
      </c>
      <c r="B11" s="458" t="s">
        <v>1264</v>
      </c>
      <c r="C11" s="4"/>
      <c r="D11" s="626">
        <v>40</v>
      </c>
      <c r="E11" s="92"/>
    </row>
    <row r="12" spans="1:5" s="10" customFormat="1">
      <c r="A12" s="85" t="s">
        <v>273</v>
      </c>
      <c r="B12" s="453" t="s">
        <v>1265</v>
      </c>
      <c r="C12" s="4"/>
      <c r="D12" s="626">
        <v>120</v>
      </c>
      <c r="E12" s="92"/>
    </row>
    <row r="13" spans="1:5" s="10" customFormat="1">
      <c r="A13" s="85" t="s">
        <v>273</v>
      </c>
      <c r="B13" s="458" t="s">
        <v>1266</v>
      </c>
      <c r="C13" s="4"/>
      <c r="D13" s="626">
        <v>214</v>
      </c>
      <c r="E13" s="92"/>
    </row>
    <row r="14" spans="1:5" s="10" customFormat="1" ht="17.25" customHeight="1">
      <c r="A14" s="625"/>
      <c r="B14" s="85"/>
      <c r="C14" s="4"/>
      <c r="D14" s="4"/>
      <c r="E14" s="92"/>
    </row>
    <row r="15" spans="1:5" s="10" customFormat="1" ht="18" customHeight="1">
      <c r="A15" s="96" t="s">
        <v>316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9" s="10" customFormat="1">
      <c r="A17" s="85" t="s">
        <v>273</v>
      </c>
      <c r="B17" s="85"/>
      <c r="C17" s="4"/>
      <c r="D17" s="4"/>
      <c r="E17" s="92"/>
    </row>
    <row r="18" spans="1:9" s="10" customFormat="1">
      <c r="A18" s="85" t="s">
        <v>273</v>
      </c>
      <c r="B18" s="85"/>
      <c r="C18" s="4"/>
      <c r="D18" s="4"/>
      <c r="E18" s="92"/>
    </row>
    <row r="19" spans="1:9" s="10" customFormat="1">
      <c r="A19" s="85" t="s">
        <v>273</v>
      </c>
      <c r="B19" s="85"/>
      <c r="C19" s="4"/>
      <c r="D19" s="4"/>
      <c r="E19" s="92"/>
    </row>
    <row r="20" spans="1:9" s="10" customFormat="1">
      <c r="A20" s="85" t="s">
        <v>273</v>
      </c>
      <c r="B20" s="85"/>
      <c r="C20" s="4"/>
      <c r="D20" s="4"/>
      <c r="E20" s="92"/>
    </row>
    <row r="21" spans="1:9">
      <c r="A21" s="97"/>
      <c r="B21" s="97" t="s">
        <v>320</v>
      </c>
      <c r="C21" s="84">
        <f>SUM(C10:C20)</f>
        <v>0</v>
      </c>
      <c r="D21" s="84">
        <f>SUM(D10:D20)</f>
        <v>4514</v>
      </c>
      <c r="E21" s="94"/>
    </row>
    <row r="22" spans="1:9">
      <c r="A22" s="44"/>
      <c r="B22" s="44"/>
    </row>
    <row r="23" spans="1:9">
      <c r="A23" s="237" t="s">
        <v>405</v>
      </c>
      <c r="E23" s="5"/>
    </row>
    <row r="24" spans="1:9">
      <c r="A24" s="2" t="s">
        <v>406</v>
      </c>
    </row>
    <row r="25" spans="1:9">
      <c r="A25" s="195" t="s">
        <v>407</v>
      </c>
    </row>
    <row r="26" spans="1:9">
      <c r="A26" s="195"/>
    </row>
    <row r="27" spans="1:9">
      <c r="A27" s="195" t="s">
        <v>335</v>
      </c>
    </row>
    <row r="28" spans="1:9" s="23" customFormat="1" ht="13.2"/>
    <row r="29" spans="1:9">
      <c r="A29" s="67" t="s">
        <v>107</v>
      </c>
      <c r="E29" s="5"/>
    </row>
    <row r="30" spans="1:9">
      <c r="E30"/>
      <c r="F30"/>
      <c r="G30"/>
      <c r="H30"/>
      <c r="I30"/>
    </row>
    <row r="31" spans="1:9">
      <c r="D31" s="12"/>
      <c r="E31"/>
      <c r="F31"/>
      <c r="G31"/>
      <c r="H31"/>
      <c r="I31"/>
    </row>
    <row r="32" spans="1:9">
      <c r="A32" s="67"/>
      <c r="B32" s="67" t="s">
        <v>266</v>
      </c>
      <c r="D32" s="12"/>
      <c r="E32"/>
      <c r="F32"/>
      <c r="G32"/>
      <c r="H32"/>
      <c r="I32"/>
    </row>
    <row r="33" spans="1:9">
      <c r="B33" s="2" t="s">
        <v>265</v>
      </c>
      <c r="D33" s="12"/>
      <c r="E33"/>
      <c r="F33"/>
      <c r="G33"/>
      <c r="H33"/>
      <c r="I33"/>
    </row>
    <row r="34" spans="1:9" customFormat="1" ht="13.2">
      <c r="A34" s="64"/>
      <c r="B34" s="64" t="s">
        <v>139</v>
      </c>
    </row>
    <row r="35" spans="1:9" s="23" customFormat="1" ht="13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8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view="pageBreakPreview" topLeftCell="A80" zoomScale="80" zoomScaleSheetLayoutView="80" workbookViewId="0">
      <selection activeCell="E45" sqref="E45"/>
    </sheetView>
  </sheetViews>
  <sheetFormatPr defaultColWidth="9.109375" defaultRowHeight="13.2"/>
  <cols>
    <col min="1" max="1" width="5.44140625" style="180" customWidth="1"/>
    <col min="2" max="2" width="10.21875" style="611" customWidth="1"/>
    <col min="3" max="3" width="17.88671875" style="611" customWidth="1"/>
    <col min="4" max="4" width="17" style="180" customWidth="1"/>
    <col min="5" max="5" width="18.109375" style="180" customWidth="1"/>
    <col min="6" max="6" width="14.6640625" style="180" customWidth="1"/>
    <col min="7" max="7" width="14.33203125" style="180" customWidth="1"/>
    <col min="8" max="8" width="14.6640625" style="180" customWidth="1"/>
    <col min="9" max="9" width="19.33203125" style="180" customWidth="1"/>
    <col min="10" max="10" width="0" style="180" hidden="1" customWidth="1"/>
    <col min="11" max="16384" width="9.109375" style="180"/>
  </cols>
  <sheetData>
    <row r="1" spans="1:10" ht="13.8">
      <c r="A1" s="72" t="s">
        <v>389</v>
      </c>
      <c r="B1" s="74"/>
      <c r="C1" s="75"/>
      <c r="D1" s="75"/>
      <c r="E1" s="75"/>
      <c r="F1" s="75"/>
      <c r="G1" s="207"/>
      <c r="H1" s="207"/>
      <c r="I1" s="512" t="s">
        <v>109</v>
      </c>
      <c r="J1" s="512"/>
    </row>
    <row r="2" spans="1:10" ht="13.8">
      <c r="A2" s="74" t="s">
        <v>140</v>
      </c>
      <c r="B2" s="74"/>
      <c r="C2" s="75"/>
      <c r="D2" s="75"/>
      <c r="E2" s="75"/>
      <c r="F2" s="75"/>
      <c r="G2" s="207"/>
      <c r="H2" s="207"/>
      <c r="I2" s="510" t="s">
        <v>1059</v>
      </c>
      <c r="J2" s="510"/>
    </row>
    <row r="3" spans="1:10" ht="13.8">
      <c r="A3" s="74"/>
      <c r="B3" s="74"/>
      <c r="C3" s="74"/>
      <c r="D3" s="72"/>
      <c r="E3" s="72"/>
      <c r="F3" s="72"/>
      <c r="G3" s="158"/>
      <c r="H3" s="158"/>
      <c r="I3" s="207"/>
    </row>
    <row r="4" spans="1:10" ht="13.8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10" ht="13.8">
      <c r="A5" s="416" t="str">
        <f>'ფორმა N1'!A5</f>
        <v>პ/გ საქართველოს პატრიოტთა ალიანსი</v>
      </c>
      <c r="B5" s="78"/>
      <c r="C5" s="78"/>
      <c r="D5" s="78"/>
      <c r="E5" s="78"/>
      <c r="F5" s="78"/>
      <c r="G5" s="79"/>
      <c r="H5" s="79"/>
      <c r="I5" s="79"/>
    </row>
    <row r="6" spans="1:10" ht="13.8">
      <c r="A6" s="157"/>
      <c r="B6" s="471"/>
      <c r="C6" s="471"/>
      <c r="D6" s="201"/>
      <c r="E6" s="157"/>
      <c r="F6" s="157"/>
      <c r="G6" s="76"/>
      <c r="H6" s="76"/>
      <c r="I6" s="76"/>
    </row>
    <row r="7" spans="1:10" ht="81.599999999999994" customHeight="1">
      <c r="A7" s="88" t="s">
        <v>64</v>
      </c>
      <c r="B7" s="609" t="s">
        <v>324</v>
      </c>
      <c r="C7" s="609" t="s">
        <v>325</v>
      </c>
      <c r="D7" s="88" t="s">
        <v>227</v>
      </c>
      <c r="E7" s="88" t="s">
        <v>329</v>
      </c>
      <c r="F7" s="88" t="s">
        <v>333</v>
      </c>
      <c r="G7" s="77" t="s">
        <v>10</v>
      </c>
      <c r="H7" s="77" t="s">
        <v>9</v>
      </c>
      <c r="I7" s="77" t="s">
        <v>374</v>
      </c>
      <c r="J7" s="210" t="s">
        <v>332</v>
      </c>
    </row>
    <row r="8" spans="1:10" ht="34.799999999999997">
      <c r="A8" s="96">
        <v>1</v>
      </c>
      <c r="B8" s="440" t="s">
        <v>601</v>
      </c>
      <c r="C8" s="96" t="s">
        <v>832</v>
      </c>
      <c r="D8" s="484" t="s">
        <v>833</v>
      </c>
      <c r="E8" s="436" t="s">
        <v>834</v>
      </c>
      <c r="F8" s="96"/>
      <c r="G8" s="453">
        <v>7300</v>
      </c>
      <c r="H8" s="453">
        <v>7300</v>
      </c>
      <c r="I8" s="453">
        <v>1460</v>
      </c>
      <c r="J8" s="210" t="s">
        <v>0</v>
      </c>
    </row>
    <row r="9" spans="1:10" ht="24">
      <c r="A9" s="96">
        <v>2</v>
      </c>
      <c r="B9" s="440" t="s">
        <v>794</v>
      </c>
      <c r="C9" s="96" t="s">
        <v>835</v>
      </c>
      <c r="D9" s="484" t="s">
        <v>836</v>
      </c>
      <c r="E9" s="437" t="s">
        <v>837</v>
      </c>
      <c r="F9" s="96"/>
      <c r="G9" s="453">
        <v>7300</v>
      </c>
      <c r="H9" s="453">
        <v>7300</v>
      </c>
      <c r="I9" s="453">
        <v>1460</v>
      </c>
    </row>
    <row r="10" spans="1:10" ht="24">
      <c r="A10" s="96">
        <v>3</v>
      </c>
      <c r="B10" s="440" t="s">
        <v>838</v>
      </c>
      <c r="C10" s="96" t="s">
        <v>839</v>
      </c>
      <c r="D10" s="484" t="s">
        <v>840</v>
      </c>
      <c r="E10" s="437" t="s">
        <v>837</v>
      </c>
      <c r="F10" s="96"/>
      <c r="G10" s="453">
        <v>7800</v>
      </c>
      <c r="H10" s="453">
        <v>7800</v>
      </c>
      <c r="I10" s="453">
        <v>1560</v>
      </c>
    </row>
    <row r="11" spans="1:10" ht="34.799999999999997">
      <c r="A11" s="96">
        <v>4</v>
      </c>
      <c r="B11" s="440" t="s">
        <v>878</v>
      </c>
      <c r="C11" s="96" t="s">
        <v>879</v>
      </c>
      <c r="D11" s="484" t="s">
        <v>880</v>
      </c>
      <c r="E11" s="442" t="s">
        <v>881</v>
      </c>
      <c r="F11" s="96"/>
      <c r="G11" s="453">
        <v>3450</v>
      </c>
      <c r="H11" s="453">
        <v>3450</v>
      </c>
      <c r="I11" s="453">
        <v>676.2</v>
      </c>
    </row>
    <row r="12" spans="1:10" ht="13.8">
      <c r="A12" s="96">
        <v>5</v>
      </c>
      <c r="B12" s="440" t="s">
        <v>561</v>
      </c>
      <c r="C12" s="96" t="s">
        <v>874</v>
      </c>
      <c r="D12" s="484" t="s">
        <v>875</v>
      </c>
      <c r="E12" s="470" t="s">
        <v>876</v>
      </c>
      <c r="F12" s="96"/>
      <c r="G12" s="453">
        <v>6900</v>
      </c>
      <c r="H12" s="453">
        <v>6900</v>
      </c>
      <c r="I12" s="453">
        <v>1352.4</v>
      </c>
    </row>
    <row r="13" spans="1:10" ht="13.8">
      <c r="A13" s="96">
        <v>6</v>
      </c>
      <c r="B13" s="440" t="s">
        <v>887</v>
      </c>
      <c r="C13" s="96" t="s">
        <v>888</v>
      </c>
      <c r="D13" s="484" t="s">
        <v>889</v>
      </c>
      <c r="E13" s="470" t="s">
        <v>890</v>
      </c>
      <c r="F13" s="96"/>
      <c r="G13" s="453">
        <v>4424.3100000000004</v>
      </c>
      <c r="H13" s="453">
        <v>4424.3100000000004</v>
      </c>
      <c r="I13" s="453">
        <v>884.86</v>
      </c>
    </row>
    <row r="14" spans="1:10" ht="13.8">
      <c r="A14" s="96">
        <v>7</v>
      </c>
      <c r="B14" s="440" t="s">
        <v>984</v>
      </c>
      <c r="C14" s="96" t="s">
        <v>985</v>
      </c>
      <c r="D14" s="484" t="s">
        <v>1025</v>
      </c>
      <c r="E14" s="470" t="s">
        <v>890</v>
      </c>
      <c r="F14" s="96"/>
      <c r="G14" s="453">
        <v>2190</v>
      </c>
      <c r="H14" s="453">
        <v>2190</v>
      </c>
      <c r="I14" s="453">
        <v>429.24</v>
      </c>
    </row>
    <row r="15" spans="1:10" ht="24">
      <c r="A15" s="96">
        <v>8</v>
      </c>
      <c r="B15" s="440" t="s">
        <v>891</v>
      </c>
      <c r="C15" s="96" t="s">
        <v>892</v>
      </c>
      <c r="D15" s="484" t="s">
        <v>893</v>
      </c>
      <c r="E15" s="437" t="s">
        <v>837</v>
      </c>
      <c r="F15" s="96"/>
      <c r="G15" s="453">
        <v>9990</v>
      </c>
      <c r="H15" s="453">
        <v>9990</v>
      </c>
      <c r="I15" s="453">
        <v>1958.04</v>
      </c>
    </row>
    <row r="16" spans="1:10" ht="24">
      <c r="A16" s="96">
        <v>9</v>
      </c>
      <c r="B16" s="440" t="s">
        <v>894</v>
      </c>
      <c r="C16" s="96" t="s">
        <v>895</v>
      </c>
      <c r="D16" s="484" t="s">
        <v>896</v>
      </c>
      <c r="E16" s="437" t="s">
        <v>837</v>
      </c>
      <c r="F16" s="96"/>
      <c r="G16" s="453">
        <v>7300</v>
      </c>
      <c r="H16" s="453">
        <v>7300</v>
      </c>
      <c r="I16" s="453">
        <v>1430.8</v>
      </c>
    </row>
    <row r="17" spans="1:9" ht="13.8">
      <c r="A17" s="96">
        <v>10</v>
      </c>
      <c r="B17" s="440" t="s">
        <v>643</v>
      </c>
      <c r="C17" s="96" t="s">
        <v>885</v>
      </c>
      <c r="D17" s="484" t="s">
        <v>886</v>
      </c>
      <c r="E17" s="439" t="s">
        <v>847</v>
      </c>
      <c r="F17" s="96"/>
      <c r="G17" s="453">
        <v>6955.71</v>
      </c>
      <c r="H17" s="453">
        <v>6955.71</v>
      </c>
      <c r="I17" s="453">
        <v>1391.14</v>
      </c>
    </row>
    <row r="18" spans="1:9" ht="14.4">
      <c r="A18" s="96">
        <v>11</v>
      </c>
      <c r="B18" s="440" t="s">
        <v>986</v>
      </c>
      <c r="C18" s="96" t="s">
        <v>987</v>
      </c>
      <c r="D18" s="614" t="s">
        <v>1262</v>
      </c>
      <c r="E18" s="480" t="s">
        <v>890</v>
      </c>
      <c r="F18" s="96"/>
      <c r="G18" s="453">
        <v>1875</v>
      </c>
      <c r="H18" s="453">
        <v>1875</v>
      </c>
      <c r="I18" s="453">
        <v>367.5</v>
      </c>
    </row>
    <row r="19" spans="1:9" ht="13.8">
      <c r="A19" s="96">
        <v>12</v>
      </c>
      <c r="B19" s="440" t="s">
        <v>647</v>
      </c>
      <c r="C19" s="96" t="s">
        <v>988</v>
      </c>
      <c r="D19" s="484">
        <v>51001028523</v>
      </c>
      <c r="E19" s="480" t="s">
        <v>890</v>
      </c>
      <c r="F19" s="96"/>
      <c r="G19" s="453">
        <v>3450</v>
      </c>
      <c r="H19" s="453">
        <v>3450</v>
      </c>
      <c r="I19" s="453">
        <v>676.2</v>
      </c>
    </row>
    <row r="20" spans="1:9" ht="13.8">
      <c r="A20" s="96">
        <v>13</v>
      </c>
      <c r="B20" s="482" t="s">
        <v>838</v>
      </c>
      <c r="C20" s="96" t="s">
        <v>898</v>
      </c>
      <c r="D20" s="484" t="s">
        <v>899</v>
      </c>
      <c r="E20" s="440" t="s">
        <v>900</v>
      </c>
      <c r="F20" s="96"/>
      <c r="G20" s="453">
        <v>10000</v>
      </c>
      <c r="H20" s="453">
        <v>10000</v>
      </c>
      <c r="I20" s="453">
        <v>1960</v>
      </c>
    </row>
    <row r="21" spans="1:9" ht="23.4">
      <c r="A21" s="96">
        <v>14</v>
      </c>
      <c r="B21" s="482" t="s">
        <v>882</v>
      </c>
      <c r="C21" s="96" t="s">
        <v>835</v>
      </c>
      <c r="D21" s="484" t="s">
        <v>883</v>
      </c>
      <c r="E21" s="442" t="s">
        <v>884</v>
      </c>
      <c r="F21" s="96"/>
      <c r="G21" s="453">
        <v>7800</v>
      </c>
      <c r="H21" s="453">
        <v>7800</v>
      </c>
      <c r="I21" s="453">
        <v>1528.8</v>
      </c>
    </row>
    <row r="22" spans="1:9" ht="13.8">
      <c r="A22" s="96">
        <v>15</v>
      </c>
      <c r="B22" s="483" t="s">
        <v>871</v>
      </c>
      <c r="C22" s="96" t="s">
        <v>872</v>
      </c>
      <c r="D22" s="484" t="s">
        <v>1026</v>
      </c>
      <c r="E22" s="470" t="s">
        <v>873</v>
      </c>
      <c r="F22" s="96"/>
      <c r="G22" s="453">
        <v>14847.34</v>
      </c>
      <c r="H22" s="453">
        <v>14847.34</v>
      </c>
      <c r="I22" s="453">
        <v>2969.47</v>
      </c>
    </row>
    <row r="23" spans="1:9" ht="24">
      <c r="A23" s="96">
        <v>16</v>
      </c>
      <c r="B23" s="472" t="s">
        <v>655</v>
      </c>
      <c r="C23" s="96" t="s">
        <v>841</v>
      </c>
      <c r="D23" s="484" t="s">
        <v>842</v>
      </c>
      <c r="E23" s="439" t="s">
        <v>843</v>
      </c>
      <c r="F23" s="96"/>
      <c r="G23" s="453">
        <v>12500</v>
      </c>
      <c r="H23" s="453">
        <v>12500</v>
      </c>
      <c r="I23" s="453">
        <v>2500</v>
      </c>
    </row>
    <row r="24" spans="1:9" ht="13.8">
      <c r="A24" s="96">
        <v>17</v>
      </c>
      <c r="B24" s="472" t="s">
        <v>858</v>
      </c>
      <c r="C24" s="96" t="s">
        <v>859</v>
      </c>
      <c r="D24" s="484" t="s">
        <v>860</v>
      </c>
      <c r="E24" s="96" t="s">
        <v>861</v>
      </c>
      <c r="F24" s="96"/>
      <c r="G24" s="453">
        <v>1400</v>
      </c>
      <c r="H24" s="453">
        <v>1400</v>
      </c>
      <c r="I24" s="453">
        <v>280</v>
      </c>
    </row>
    <row r="25" spans="1:9" ht="48">
      <c r="A25" s="96">
        <v>18</v>
      </c>
      <c r="B25" s="472" t="s">
        <v>844</v>
      </c>
      <c r="C25" s="96" t="s">
        <v>845</v>
      </c>
      <c r="D25" s="484" t="s">
        <v>846</v>
      </c>
      <c r="E25" s="606" t="s">
        <v>1254</v>
      </c>
      <c r="F25" s="96"/>
      <c r="G25" s="453">
        <v>3750</v>
      </c>
      <c r="H25" s="453">
        <v>3750</v>
      </c>
      <c r="I25" s="453">
        <v>750</v>
      </c>
    </row>
    <row r="26" spans="1:9" ht="13.8">
      <c r="A26" s="96">
        <v>19</v>
      </c>
      <c r="B26" s="472" t="s">
        <v>577</v>
      </c>
      <c r="C26" s="96" t="s">
        <v>848</v>
      </c>
      <c r="D26" s="484" t="s">
        <v>849</v>
      </c>
      <c r="E26" s="437" t="s">
        <v>850</v>
      </c>
      <c r="F26" s="96"/>
      <c r="G26" s="453">
        <v>9375</v>
      </c>
      <c r="H26" s="453">
        <v>9375</v>
      </c>
      <c r="I26" s="453">
        <v>1875</v>
      </c>
    </row>
    <row r="27" spans="1:9" ht="13.8">
      <c r="A27" s="96">
        <v>20</v>
      </c>
      <c r="B27" s="472" t="s">
        <v>851</v>
      </c>
      <c r="C27" s="96" t="s">
        <v>852</v>
      </c>
      <c r="D27" s="484" t="s">
        <v>853</v>
      </c>
      <c r="E27" s="440" t="s">
        <v>854</v>
      </c>
      <c r="F27" s="96"/>
      <c r="G27" s="453">
        <v>6250</v>
      </c>
      <c r="H27" s="453">
        <v>6250</v>
      </c>
      <c r="I27" s="453">
        <v>1250</v>
      </c>
    </row>
    <row r="28" spans="1:9" ht="13.8">
      <c r="A28" s="96">
        <v>21</v>
      </c>
      <c r="B28" s="472" t="s">
        <v>855</v>
      </c>
      <c r="C28" s="96" t="s">
        <v>856</v>
      </c>
      <c r="D28" s="484" t="s">
        <v>857</v>
      </c>
      <c r="E28" s="439" t="s">
        <v>847</v>
      </c>
      <c r="F28" s="96"/>
      <c r="G28" s="453">
        <v>7500</v>
      </c>
      <c r="H28" s="453">
        <v>7500</v>
      </c>
      <c r="I28" s="453">
        <v>1500</v>
      </c>
    </row>
    <row r="29" spans="1:9" ht="13.8">
      <c r="A29" s="96">
        <v>22</v>
      </c>
      <c r="B29" s="472" t="s">
        <v>862</v>
      </c>
      <c r="C29" s="96" t="s">
        <v>677</v>
      </c>
      <c r="D29" s="484" t="s">
        <v>863</v>
      </c>
      <c r="E29" s="439" t="s">
        <v>847</v>
      </c>
      <c r="F29" s="96"/>
      <c r="G29" s="453">
        <v>5000</v>
      </c>
      <c r="H29" s="453">
        <v>5000</v>
      </c>
      <c r="I29" s="453">
        <v>1000</v>
      </c>
    </row>
    <row r="30" spans="1:9" ht="13.8">
      <c r="A30" s="96">
        <v>23</v>
      </c>
      <c r="B30" s="472" t="s">
        <v>864</v>
      </c>
      <c r="C30" s="96" t="s">
        <v>865</v>
      </c>
      <c r="D30" s="484" t="s">
        <v>866</v>
      </c>
      <c r="E30" s="439" t="s">
        <v>847</v>
      </c>
      <c r="F30" s="96"/>
      <c r="G30" s="453">
        <v>5000</v>
      </c>
      <c r="H30" s="453">
        <v>5000</v>
      </c>
      <c r="I30" s="453">
        <v>1000</v>
      </c>
    </row>
    <row r="31" spans="1:9" ht="13.8">
      <c r="A31" s="96">
        <v>24</v>
      </c>
      <c r="B31" s="472" t="s">
        <v>894</v>
      </c>
      <c r="C31" s="96" t="s">
        <v>907</v>
      </c>
      <c r="D31" s="484" t="s">
        <v>908</v>
      </c>
      <c r="E31" s="615" t="s">
        <v>909</v>
      </c>
      <c r="F31" s="96"/>
      <c r="G31" s="453">
        <v>4730.6400000000003</v>
      </c>
      <c r="H31" s="453">
        <v>4730.6400000000003</v>
      </c>
      <c r="I31" s="453">
        <v>946.13</v>
      </c>
    </row>
    <row r="32" spans="1:9" ht="13.8">
      <c r="A32" s="96">
        <v>25</v>
      </c>
      <c r="B32" s="472" t="s">
        <v>539</v>
      </c>
      <c r="C32" s="96" t="s">
        <v>989</v>
      </c>
      <c r="D32" s="484" t="s">
        <v>1027</v>
      </c>
      <c r="E32" s="444" t="s">
        <v>909</v>
      </c>
      <c r="F32" s="96"/>
      <c r="G32" s="453">
        <v>1875</v>
      </c>
      <c r="H32" s="453">
        <v>1875</v>
      </c>
      <c r="I32" s="453">
        <v>367.5</v>
      </c>
    </row>
    <row r="33" spans="1:9" ht="13.8">
      <c r="A33" s="96">
        <v>26</v>
      </c>
      <c r="B33" s="472" t="s">
        <v>944</v>
      </c>
      <c r="C33" s="96" t="s">
        <v>945</v>
      </c>
      <c r="D33" s="484" t="s">
        <v>946</v>
      </c>
      <c r="E33" s="444" t="s">
        <v>909</v>
      </c>
      <c r="F33" s="96"/>
      <c r="G33" s="453">
        <v>3750</v>
      </c>
      <c r="H33" s="453">
        <v>3750</v>
      </c>
      <c r="I33" s="453">
        <v>735</v>
      </c>
    </row>
    <row r="34" spans="1:9" ht="13.8">
      <c r="A34" s="96">
        <v>27</v>
      </c>
      <c r="B34" s="472" t="s">
        <v>855</v>
      </c>
      <c r="C34" s="96" t="s">
        <v>913</v>
      </c>
      <c r="D34" s="484" t="s">
        <v>914</v>
      </c>
      <c r="E34" s="440" t="s">
        <v>854</v>
      </c>
      <c r="F34" s="96"/>
      <c r="G34" s="453">
        <v>15000</v>
      </c>
      <c r="H34" s="453">
        <v>15000</v>
      </c>
      <c r="I34" s="453">
        <v>2940</v>
      </c>
    </row>
    <row r="35" spans="1:9" ht="13.8">
      <c r="A35" s="96">
        <v>28</v>
      </c>
      <c r="B35" s="472" t="s">
        <v>950</v>
      </c>
      <c r="C35" s="96" t="s">
        <v>951</v>
      </c>
      <c r="D35" s="484" t="s">
        <v>952</v>
      </c>
      <c r="E35" s="439" t="s">
        <v>847</v>
      </c>
      <c r="F35" s="96"/>
      <c r="G35" s="453">
        <v>12500</v>
      </c>
      <c r="H35" s="453">
        <v>12500</v>
      </c>
      <c r="I35" s="453">
        <v>2450</v>
      </c>
    </row>
    <row r="36" spans="1:9" ht="13.8">
      <c r="A36" s="96">
        <v>29</v>
      </c>
      <c r="B36" s="472" t="s">
        <v>712</v>
      </c>
      <c r="C36" s="96" t="s">
        <v>990</v>
      </c>
      <c r="D36" s="484" t="s">
        <v>1028</v>
      </c>
      <c r="E36" s="439" t="s">
        <v>847</v>
      </c>
      <c r="F36" s="96"/>
      <c r="G36" s="453">
        <v>900</v>
      </c>
      <c r="H36" s="453">
        <v>900</v>
      </c>
      <c r="I36" s="453">
        <v>176.4</v>
      </c>
    </row>
    <row r="37" spans="1:9" ht="13.8">
      <c r="A37" s="96">
        <v>30</v>
      </c>
      <c r="B37" s="472" t="s">
        <v>643</v>
      </c>
      <c r="C37" s="96" t="s">
        <v>869</v>
      </c>
      <c r="D37" s="484" t="s">
        <v>870</v>
      </c>
      <c r="E37" s="439" t="s">
        <v>847</v>
      </c>
      <c r="F37" s="96"/>
      <c r="G37" s="453">
        <v>6250</v>
      </c>
      <c r="H37" s="453">
        <v>6250</v>
      </c>
      <c r="I37" s="453">
        <v>1250</v>
      </c>
    </row>
    <row r="38" spans="1:9" ht="13.8">
      <c r="A38" s="96">
        <v>31</v>
      </c>
      <c r="B38" s="472" t="s">
        <v>542</v>
      </c>
      <c r="C38" s="96" t="s">
        <v>867</v>
      </c>
      <c r="D38" s="484" t="s">
        <v>868</v>
      </c>
      <c r="E38" s="439" t="s">
        <v>847</v>
      </c>
      <c r="F38" s="96"/>
      <c r="G38" s="453">
        <v>3150</v>
      </c>
      <c r="H38" s="453">
        <v>3150</v>
      </c>
      <c r="I38" s="453">
        <v>630</v>
      </c>
    </row>
    <row r="39" spans="1:9" ht="13.8">
      <c r="A39" s="96">
        <v>32</v>
      </c>
      <c r="B39" s="473" t="s">
        <v>915</v>
      </c>
      <c r="C39" s="96" t="s">
        <v>916</v>
      </c>
      <c r="D39" s="484" t="s">
        <v>917</v>
      </c>
      <c r="E39" s="440" t="s">
        <v>854</v>
      </c>
      <c r="F39" s="96"/>
      <c r="G39" s="453">
        <v>6250</v>
      </c>
      <c r="H39" s="453">
        <v>6250</v>
      </c>
      <c r="I39" s="453">
        <v>1225</v>
      </c>
    </row>
    <row r="40" spans="1:9" ht="13.8">
      <c r="A40" s="96">
        <v>33</v>
      </c>
      <c r="B40" s="472" t="s">
        <v>918</v>
      </c>
      <c r="C40" s="96" t="s">
        <v>919</v>
      </c>
      <c r="D40" s="484" t="s">
        <v>920</v>
      </c>
      <c r="E40" s="96" t="s">
        <v>861</v>
      </c>
      <c r="F40" s="96"/>
      <c r="G40" s="453">
        <v>2000</v>
      </c>
      <c r="H40" s="453">
        <v>2000</v>
      </c>
      <c r="I40" s="453">
        <v>392</v>
      </c>
    </row>
    <row r="41" spans="1:9" ht="27.6">
      <c r="A41" s="96">
        <v>34</v>
      </c>
      <c r="B41" s="472" t="s">
        <v>577</v>
      </c>
      <c r="C41" s="96" t="s">
        <v>921</v>
      </c>
      <c r="D41" s="484" t="s">
        <v>922</v>
      </c>
      <c r="E41" s="613" t="s">
        <v>1256</v>
      </c>
      <c r="F41" s="96"/>
      <c r="G41" s="453">
        <v>2000</v>
      </c>
      <c r="H41" s="453">
        <v>2000</v>
      </c>
      <c r="I41" s="453">
        <v>392</v>
      </c>
    </row>
    <row r="42" spans="1:9" ht="13.8">
      <c r="A42" s="96">
        <v>35</v>
      </c>
      <c r="B42" s="472" t="s">
        <v>643</v>
      </c>
      <c r="C42" s="96" t="s">
        <v>953</v>
      </c>
      <c r="D42" s="484" t="s">
        <v>954</v>
      </c>
      <c r="E42" s="439" t="s">
        <v>847</v>
      </c>
      <c r="F42" s="96"/>
      <c r="G42" s="453">
        <v>10000</v>
      </c>
      <c r="H42" s="453">
        <v>10000</v>
      </c>
      <c r="I42" s="453">
        <v>1960</v>
      </c>
    </row>
    <row r="43" spans="1:9" ht="13.8">
      <c r="A43" s="96">
        <v>36</v>
      </c>
      <c r="B43" s="472" t="s">
        <v>910</v>
      </c>
      <c r="C43" s="96" t="s">
        <v>923</v>
      </c>
      <c r="D43" s="484" t="s">
        <v>924</v>
      </c>
      <c r="E43" s="440" t="s">
        <v>854</v>
      </c>
      <c r="F43" s="96"/>
      <c r="G43" s="453">
        <v>2500</v>
      </c>
      <c r="H43" s="453">
        <v>2500</v>
      </c>
      <c r="I43" s="453">
        <v>490</v>
      </c>
    </row>
    <row r="44" spans="1:9" ht="13.8">
      <c r="A44" s="96">
        <v>37</v>
      </c>
      <c r="B44" s="472" t="s">
        <v>925</v>
      </c>
      <c r="C44" s="96" t="s">
        <v>926</v>
      </c>
      <c r="D44" s="484" t="s">
        <v>927</v>
      </c>
      <c r="E44" s="444" t="s">
        <v>928</v>
      </c>
      <c r="F44" s="96"/>
      <c r="G44" s="453">
        <v>3750</v>
      </c>
      <c r="H44" s="453">
        <v>3750</v>
      </c>
      <c r="I44" s="453">
        <v>735</v>
      </c>
    </row>
    <row r="45" spans="1:9" ht="36">
      <c r="A45" s="96">
        <v>38</v>
      </c>
      <c r="B45" s="472" t="s">
        <v>955</v>
      </c>
      <c r="C45" s="96" t="s">
        <v>956</v>
      </c>
      <c r="D45" s="484" t="s">
        <v>957</v>
      </c>
      <c r="E45" s="606" t="s">
        <v>1260</v>
      </c>
      <c r="F45" s="96"/>
      <c r="G45" s="453">
        <v>12500</v>
      </c>
      <c r="H45" s="453">
        <v>12500</v>
      </c>
      <c r="I45" s="453">
        <v>2450</v>
      </c>
    </row>
    <row r="46" spans="1:9" ht="13.8">
      <c r="A46" s="96">
        <v>39</v>
      </c>
      <c r="B46" s="472" t="s">
        <v>572</v>
      </c>
      <c r="C46" s="96" t="s">
        <v>991</v>
      </c>
      <c r="D46" s="484" t="s">
        <v>1029</v>
      </c>
      <c r="E46" s="480" t="s">
        <v>890</v>
      </c>
      <c r="F46" s="96"/>
      <c r="G46" s="453">
        <v>625</v>
      </c>
      <c r="H46" s="453">
        <v>625</v>
      </c>
      <c r="I46" s="453">
        <v>122.5</v>
      </c>
    </row>
    <row r="47" spans="1:9" ht="13.8">
      <c r="A47" s="96">
        <v>40</v>
      </c>
      <c r="B47" s="472" t="s">
        <v>610</v>
      </c>
      <c r="C47" s="96" t="s">
        <v>683</v>
      </c>
      <c r="D47" s="484" t="s">
        <v>877</v>
      </c>
      <c r="E47" s="439" t="s">
        <v>847</v>
      </c>
      <c r="F47" s="96"/>
      <c r="G47" s="453">
        <v>6300.48</v>
      </c>
      <c r="H47" s="453">
        <v>6300.48</v>
      </c>
      <c r="I47" s="453">
        <v>1260.0999999999999</v>
      </c>
    </row>
    <row r="48" spans="1:9" ht="13.8">
      <c r="A48" s="96">
        <v>41</v>
      </c>
      <c r="B48" s="472" t="s">
        <v>992</v>
      </c>
      <c r="C48" s="96" t="s">
        <v>993</v>
      </c>
      <c r="D48" s="484" t="s">
        <v>1030</v>
      </c>
      <c r="E48" s="616" t="s">
        <v>966</v>
      </c>
      <c r="F48" s="96"/>
      <c r="G48" s="453">
        <v>632.80999999999995</v>
      </c>
      <c r="H48" s="453">
        <v>632.80999999999995</v>
      </c>
      <c r="I48" s="453">
        <v>126.56</v>
      </c>
    </row>
    <row r="49" spans="1:9" ht="27.6">
      <c r="A49" s="96">
        <v>42</v>
      </c>
      <c r="B49" s="474" t="s">
        <v>607</v>
      </c>
      <c r="C49" s="96" t="s">
        <v>901</v>
      </c>
      <c r="D49" s="484" t="s">
        <v>902</v>
      </c>
      <c r="E49" s="613" t="s">
        <v>1255</v>
      </c>
      <c r="F49" s="96"/>
      <c r="G49" s="453">
        <v>3750</v>
      </c>
      <c r="H49" s="453">
        <v>3750</v>
      </c>
      <c r="I49" s="453">
        <v>735</v>
      </c>
    </row>
    <row r="50" spans="1:9" ht="13.8">
      <c r="A50" s="96">
        <v>43</v>
      </c>
      <c r="B50" s="446" t="s">
        <v>958</v>
      </c>
      <c r="C50" s="96" t="s">
        <v>959</v>
      </c>
      <c r="D50" s="484" t="s">
        <v>960</v>
      </c>
      <c r="E50" s="439" t="s">
        <v>847</v>
      </c>
      <c r="F50" s="96"/>
      <c r="G50" s="453">
        <v>3375</v>
      </c>
      <c r="H50" s="453">
        <v>3375</v>
      </c>
      <c r="I50" s="453">
        <v>661.5</v>
      </c>
    </row>
    <row r="51" spans="1:9" ht="13.8">
      <c r="A51" s="96">
        <v>44</v>
      </c>
      <c r="B51" s="446" t="s">
        <v>947</v>
      </c>
      <c r="C51" s="96" t="s">
        <v>948</v>
      </c>
      <c r="D51" s="484" t="s">
        <v>949</v>
      </c>
      <c r="E51" s="444" t="s">
        <v>909</v>
      </c>
      <c r="F51" s="96"/>
      <c r="G51" s="453">
        <v>1250</v>
      </c>
      <c r="H51" s="453">
        <v>1250</v>
      </c>
      <c r="I51" s="453">
        <v>245</v>
      </c>
    </row>
    <row r="52" spans="1:9" ht="36">
      <c r="A52" s="96">
        <v>45</v>
      </c>
      <c r="B52" s="446" t="s">
        <v>649</v>
      </c>
      <c r="C52" s="96" t="s">
        <v>936</v>
      </c>
      <c r="D52" s="484" t="s">
        <v>937</v>
      </c>
      <c r="E52" s="606" t="s">
        <v>1259</v>
      </c>
      <c r="F52" s="96"/>
      <c r="G52" s="453">
        <v>5000</v>
      </c>
      <c r="H52" s="453">
        <v>5000</v>
      </c>
      <c r="I52" s="453">
        <v>980</v>
      </c>
    </row>
    <row r="53" spans="1:9" ht="48">
      <c r="A53" s="96">
        <v>46</v>
      </c>
      <c r="B53" s="475" t="s">
        <v>938</v>
      </c>
      <c r="C53" s="96" t="s">
        <v>939</v>
      </c>
      <c r="D53" s="484" t="s">
        <v>940</v>
      </c>
      <c r="E53" s="606" t="s">
        <v>1258</v>
      </c>
      <c r="F53" s="96"/>
      <c r="G53" s="453">
        <v>8750</v>
      </c>
      <c r="H53" s="453">
        <v>8750</v>
      </c>
      <c r="I53" s="453">
        <v>1715</v>
      </c>
    </row>
    <row r="54" spans="1:9" ht="24">
      <c r="A54" s="96">
        <v>47</v>
      </c>
      <c r="B54" s="475" t="s">
        <v>941</v>
      </c>
      <c r="C54" s="96" t="s">
        <v>942</v>
      </c>
      <c r="D54" s="484" t="s">
        <v>943</v>
      </c>
      <c r="E54" s="439" t="s">
        <v>843</v>
      </c>
      <c r="F54" s="96"/>
      <c r="G54" s="453">
        <v>4375</v>
      </c>
      <c r="H54" s="453">
        <v>4375</v>
      </c>
      <c r="I54" s="453">
        <v>875</v>
      </c>
    </row>
    <row r="55" spans="1:9" ht="24">
      <c r="A55" s="96">
        <v>48</v>
      </c>
      <c r="B55" s="475" t="s">
        <v>929</v>
      </c>
      <c r="C55" s="96" t="s">
        <v>930</v>
      </c>
      <c r="D55" s="484" t="s">
        <v>931</v>
      </c>
      <c r="E55" s="439" t="s">
        <v>843</v>
      </c>
      <c r="F55" s="96"/>
      <c r="G55" s="453">
        <v>4375</v>
      </c>
      <c r="H55" s="453">
        <v>4375</v>
      </c>
      <c r="I55" s="453">
        <v>875</v>
      </c>
    </row>
    <row r="56" spans="1:9" ht="24">
      <c r="A56" s="96">
        <v>49</v>
      </c>
      <c r="B56" s="475" t="s">
        <v>932</v>
      </c>
      <c r="C56" s="96" t="s">
        <v>933</v>
      </c>
      <c r="D56" s="484" t="s">
        <v>934</v>
      </c>
      <c r="E56" s="439" t="s">
        <v>843</v>
      </c>
      <c r="F56" s="96"/>
      <c r="G56" s="453">
        <v>4425.7</v>
      </c>
      <c r="H56" s="453">
        <v>4425.7</v>
      </c>
      <c r="I56" s="453">
        <v>885.14</v>
      </c>
    </row>
    <row r="57" spans="1:9" ht="24">
      <c r="A57" s="96">
        <v>50</v>
      </c>
      <c r="B57" s="475" t="s">
        <v>643</v>
      </c>
      <c r="C57" s="96" t="s">
        <v>907</v>
      </c>
      <c r="D57" s="484" t="s">
        <v>935</v>
      </c>
      <c r="E57" s="439" t="s">
        <v>843</v>
      </c>
      <c r="F57" s="96"/>
      <c r="G57" s="453">
        <v>4425.5</v>
      </c>
      <c r="H57" s="453">
        <v>4425.5</v>
      </c>
      <c r="I57" s="453">
        <v>885.1</v>
      </c>
    </row>
    <row r="58" spans="1:9" ht="41.4">
      <c r="A58" s="96">
        <v>51</v>
      </c>
      <c r="B58" s="475" t="s">
        <v>676</v>
      </c>
      <c r="C58" s="96" t="s">
        <v>903</v>
      </c>
      <c r="D58" s="484" t="s">
        <v>904</v>
      </c>
      <c r="E58" s="613" t="s">
        <v>1257</v>
      </c>
      <c r="F58" s="96"/>
      <c r="G58" s="453">
        <v>10500</v>
      </c>
      <c r="H58" s="453">
        <v>10500</v>
      </c>
      <c r="I58" s="453">
        <v>2058</v>
      </c>
    </row>
    <row r="59" spans="1:9" ht="41.4">
      <c r="A59" s="96">
        <v>52</v>
      </c>
      <c r="B59" s="476" t="s">
        <v>905</v>
      </c>
      <c r="C59" s="96" t="s">
        <v>903</v>
      </c>
      <c r="D59" s="484" t="s">
        <v>906</v>
      </c>
      <c r="E59" s="613" t="s">
        <v>1257</v>
      </c>
      <c r="F59" s="96"/>
      <c r="G59" s="453">
        <v>10500</v>
      </c>
      <c r="H59" s="453">
        <v>10500</v>
      </c>
      <c r="I59" s="453">
        <v>2058</v>
      </c>
    </row>
    <row r="60" spans="1:9" ht="41.4">
      <c r="A60" s="96">
        <v>53</v>
      </c>
      <c r="B60" s="475" t="s">
        <v>961</v>
      </c>
      <c r="C60" s="96" t="s">
        <v>962</v>
      </c>
      <c r="D60" s="484" t="s">
        <v>963</v>
      </c>
      <c r="E60" s="613" t="s">
        <v>1257</v>
      </c>
      <c r="F60" s="96"/>
      <c r="G60" s="453">
        <v>14000</v>
      </c>
      <c r="H60" s="453">
        <v>14000</v>
      </c>
      <c r="I60" s="453">
        <v>2744</v>
      </c>
    </row>
    <row r="61" spans="1:9" ht="13.8">
      <c r="A61" s="96">
        <v>54</v>
      </c>
      <c r="B61" s="446" t="s">
        <v>910</v>
      </c>
      <c r="C61" s="96" t="s">
        <v>911</v>
      </c>
      <c r="D61" s="484" t="s">
        <v>912</v>
      </c>
      <c r="E61" s="613" t="s">
        <v>909</v>
      </c>
      <c r="F61" s="96"/>
      <c r="G61" s="453">
        <v>1875</v>
      </c>
      <c r="H61" s="453">
        <v>1875</v>
      </c>
      <c r="I61" s="453">
        <v>367.5</v>
      </c>
    </row>
    <row r="62" spans="1:9" ht="13.8">
      <c r="A62" s="96">
        <v>55</v>
      </c>
      <c r="B62" s="446" t="s">
        <v>567</v>
      </c>
      <c r="C62" s="96" t="s">
        <v>653</v>
      </c>
      <c r="D62" s="484" t="s">
        <v>964</v>
      </c>
      <c r="E62" s="480" t="s">
        <v>890</v>
      </c>
      <c r="F62" s="96"/>
      <c r="G62" s="453">
        <v>4375</v>
      </c>
      <c r="H62" s="453">
        <v>4375</v>
      </c>
      <c r="I62" s="453">
        <v>857.5</v>
      </c>
    </row>
    <row r="63" spans="1:9" ht="41.4">
      <c r="A63" s="96">
        <v>56</v>
      </c>
      <c r="B63" s="475" t="s">
        <v>994</v>
      </c>
      <c r="C63" s="96" t="s">
        <v>995</v>
      </c>
      <c r="D63" s="484" t="s">
        <v>1031</v>
      </c>
      <c r="E63" s="613" t="s">
        <v>1261</v>
      </c>
      <c r="F63" s="96"/>
      <c r="G63" s="453">
        <v>5250</v>
      </c>
      <c r="H63" s="453">
        <v>5250</v>
      </c>
      <c r="I63" s="453">
        <v>1029</v>
      </c>
    </row>
    <row r="64" spans="1:9" ht="13.8">
      <c r="A64" s="96">
        <v>57</v>
      </c>
      <c r="B64" s="477" t="s">
        <v>643</v>
      </c>
      <c r="C64" s="96" t="s">
        <v>996</v>
      </c>
      <c r="D64" s="484" t="s">
        <v>1032</v>
      </c>
      <c r="E64" s="613" t="s">
        <v>909</v>
      </c>
      <c r="F64" s="96"/>
      <c r="G64" s="453">
        <v>3750</v>
      </c>
      <c r="H64" s="453">
        <v>3750</v>
      </c>
      <c r="I64" s="453">
        <v>735</v>
      </c>
    </row>
    <row r="65" spans="1:9" ht="13.8">
      <c r="A65" s="96">
        <v>58</v>
      </c>
      <c r="B65" s="475" t="s">
        <v>542</v>
      </c>
      <c r="C65" s="96" t="s">
        <v>997</v>
      </c>
      <c r="D65" s="484">
        <v>11001014340</v>
      </c>
      <c r="E65" s="96" t="s">
        <v>861</v>
      </c>
      <c r="F65" s="96"/>
      <c r="G65" s="453">
        <v>400</v>
      </c>
      <c r="H65" s="453">
        <v>400</v>
      </c>
      <c r="I65" s="453">
        <v>78.400000000000006</v>
      </c>
    </row>
    <row r="66" spans="1:9" ht="27.6">
      <c r="A66" s="96">
        <v>59</v>
      </c>
      <c r="B66" s="475" t="s">
        <v>797</v>
      </c>
      <c r="C66" s="96" t="s">
        <v>998</v>
      </c>
      <c r="D66" s="484">
        <v>59001102272</v>
      </c>
      <c r="E66" s="613" t="s">
        <v>1263</v>
      </c>
      <c r="F66" s="96"/>
      <c r="G66" s="453">
        <v>800</v>
      </c>
      <c r="H66" s="453">
        <v>800</v>
      </c>
      <c r="I66" s="453">
        <v>156.80000000000001</v>
      </c>
    </row>
    <row r="67" spans="1:9" ht="24">
      <c r="A67" s="96">
        <v>60</v>
      </c>
      <c r="B67" s="440" t="s">
        <v>567</v>
      </c>
      <c r="C67" s="96" t="s">
        <v>999</v>
      </c>
      <c r="D67" s="484" t="s">
        <v>1033</v>
      </c>
      <c r="E67" s="439" t="s">
        <v>843</v>
      </c>
      <c r="F67" s="96"/>
      <c r="G67" s="453">
        <v>3170</v>
      </c>
      <c r="H67" s="453">
        <v>3170</v>
      </c>
      <c r="I67" s="453">
        <v>621.32000000000005</v>
      </c>
    </row>
    <row r="68" spans="1:9" ht="27.6">
      <c r="A68" s="96">
        <v>61</v>
      </c>
      <c r="B68" s="475" t="s">
        <v>1000</v>
      </c>
      <c r="C68" s="96" t="s">
        <v>1001</v>
      </c>
      <c r="D68" s="484" t="s">
        <v>1034</v>
      </c>
      <c r="E68" s="613" t="s">
        <v>1244</v>
      </c>
      <c r="F68" s="96"/>
      <c r="G68" s="453">
        <v>600</v>
      </c>
      <c r="H68" s="453">
        <v>600</v>
      </c>
      <c r="I68" s="453">
        <v>117.6</v>
      </c>
    </row>
    <row r="69" spans="1:9" ht="27.6">
      <c r="A69" s="96">
        <v>62</v>
      </c>
      <c r="B69" s="475" t="s">
        <v>1002</v>
      </c>
      <c r="C69" s="96" t="s">
        <v>1003</v>
      </c>
      <c r="D69" s="484" t="s">
        <v>1035</v>
      </c>
      <c r="E69" s="613" t="s">
        <v>1245</v>
      </c>
      <c r="F69" s="96"/>
      <c r="G69" s="453">
        <v>400</v>
      </c>
      <c r="H69" s="453">
        <v>400</v>
      </c>
      <c r="I69" s="453">
        <v>78.400000000000006</v>
      </c>
    </row>
    <row r="70" spans="1:9" ht="27.6">
      <c r="A70" s="96">
        <v>63</v>
      </c>
      <c r="B70" s="475" t="s">
        <v>887</v>
      </c>
      <c r="C70" s="96" t="s">
        <v>1004</v>
      </c>
      <c r="D70" s="484" t="s">
        <v>1036</v>
      </c>
      <c r="E70" s="613" t="s">
        <v>1246</v>
      </c>
      <c r="F70" s="96"/>
      <c r="G70" s="453">
        <v>400</v>
      </c>
      <c r="H70" s="453">
        <v>400</v>
      </c>
      <c r="I70" s="453">
        <v>78.400000000000006</v>
      </c>
    </row>
    <row r="71" spans="1:9" ht="27.6">
      <c r="A71" s="96">
        <v>64</v>
      </c>
      <c r="B71" s="475" t="s">
        <v>723</v>
      </c>
      <c r="C71" s="96" t="s">
        <v>1005</v>
      </c>
      <c r="D71" s="484" t="s">
        <v>1037</v>
      </c>
      <c r="E71" s="613" t="s">
        <v>1247</v>
      </c>
      <c r="F71" s="96"/>
      <c r="G71" s="453">
        <v>200</v>
      </c>
      <c r="H71" s="453">
        <v>200</v>
      </c>
      <c r="I71" s="453">
        <v>39.200000000000003</v>
      </c>
    </row>
    <row r="72" spans="1:9" ht="27.6">
      <c r="A72" s="96">
        <v>65</v>
      </c>
      <c r="B72" s="475" t="s">
        <v>643</v>
      </c>
      <c r="C72" s="96" t="s">
        <v>1006</v>
      </c>
      <c r="D72" s="484" t="s">
        <v>1038</v>
      </c>
      <c r="E72" s="613" t="s">
        <v>1248</v>
      </c>
      <c r="F72" s="96"/>
      <c r="G72" s="453">
        <v>200</v>
      </c>
      <c r="H72" s="453">
        <v>200</v>
      </c>
      <c r="I72" s="453">
        <v>39.200000000000003</v>
      </c>
    </row>
    <row r="73" spans="1:9" ht="27.6">
      <c r="A73" s="96">
        <v>66</v>
      </c>
      <c r="B73" s="475" t="s">
        <v>567</v>
      </c>
      <c r="C73" s="96" t="s">
        <v>1007</v>
      </c>
      <c r="D73" s="484" t="s">
        <v>1039</v>
      </c>
      <c r="E73" s="613" t="s">
        <v>1249</v>
      </c>
      <c r="F73" s="96"/>
      <c r="G73" s="453">
        <v>200</v>
      </c>
      <c r="H73" s="453">
        <v>200</v>
      </c>
      <c r="I73" s="453">
        <v>39.200000000000003</v>
      </c>
    </row>
    <row r="74" spans="1:9" ht="27.6">
      <c r="A74" s="96">
        <v>67</v>
      </c>
      <c r="B74" s="475" t="s">
        <v>1008</v>
      </c>
      <c r="C74" s="96" t="s">
        <v>1009</v>
      </c>
      <c r="D74" s="484" t="s">
        <v>1040</v>
      </c>
      <c r="E74" s="613" t="s">
        <v>1250</v>
      </c>
      <c r="F74" s="96"/>
      <c r="G74" s="453">
        <v>200</v>
      </c>
      <c r="H74" s="453">
        <v>200</v>
      </c>
      <c r="I74" s="453">
        <v>39.200000000000003</v>
      </c>
    </row>
    <row r="75" spans="1:9" ht="27.6">
      <c r="A75" s="96">
        <v>68</v>
      </c>
      <c r="B75" s="475" t="s">
        <v>838</v>
      </c>
      <c r="C75" s="96" t="s">
        <v>1010</v>
      </c>
      <c r="D75" s="484" t="s">
        <v>1041</v>
      </c>
      <c r="E75" s="613" t="s">
        <v>1251</v>
      </c>
      <c r="F75" s="96"/>
      <c r="G75" s="453">
        <v>200</v>
      </c>
      <c r="H75" s="453">
        <v>200</v>
      </c>
      <c r="I75" s="453">
        <v>39.200000000000003</v>
      </c>
    </row>
    <row r="76" spans="1:9" ht="27.6">
      <c r="A76" s="96">
        <v>69</v>
      </c>
      <c r="B76" s="475" t="s">
        <v>643</v>
      </c>
      <c r="C76" s="96" t="s">
        <v>1011</v>
      </c>
      <c r="D76" s="484" t="s">
        <v>1042</v>
      </c>
      <c r="E76" s="613" t="s">
        <v>1252</v>
      </c>
      <c r="F76" s="96"/>
      <c r="G76" s="453">
        <v>200</v>
      </c>
      <c r="H76" s="453">
        <v>200</v>
      </c>
      <c r="I76" s="453">
        <v>39.200000000000003</v>
      </c>
    </row>
    <row r="77" spans="1:9" ht="27.6">
      <c r="A77" s="96">
        <v>70</v>
      </c>
      <c r="B77" s="475" t="s">
        <v>1012</v>
      </c>
      <c r="C77" s="96" t="s">
        <v>1013</v>
      </c>
      <c r="D77" s="484" t="s">
        <v>1043</v>
      </c>
      <c r="E77" s="613" t="s">
        <v>1253</v>
      </c>
      <c r="F77" s="96"/>
      <c r="G77" s="453">
        <v>625</v>
      </c>
      <c r="H77" s="453">
        <v>625</v>
      </c>
      <c r="I77" s="453">
        <v>122.5</v>
      </c>
    </row>
    <row r="78" spans="1:9" ht="13.8">
      <c r="A78" s="96">
        <v>71</v>
      </c>
      <c r="B78" s="440" t="s">
        <v>1014</v>
      </c>
      <c r="C78" s="96" t="s">
        <v>1015</v>
      </c>
      <c r="D78" s="484" t="s">
        <v>1044</v>
      </c>
      <c r="E78" s="439" t="s">
        <v>847</v>
      </c>
      <c r="F78" s="96"/>
      <c r="G78" s="453">
        <v>5625</v>
      </c>
      <c r="H78" s="453">
        <v>5625</v>
      </c>
      <c r="I78" s="453">
        <v>1102.5</v>
      </c>
    </row>
    <row r="79" spans="1:9" ht="27.6">
      <c r="A79" s="96">
        <v>72</v>
      </c>
      <c r="B79" s="475" t="s">
        <v>915</v>
      </c>
      <c r="C79" s="96" t="s">
        <v>1016</v>
      </c>
      <c r="D79" s="484" t="s">
        <v>1045</v>
      </c>
      <c r="E79" s="613" t="s">
        <v>1252</v>
      </c>
      <c r="F79" s="96"/>
      <c r="G79" s="453">
        <v>750</v>
      </c>
      <c r="H79" s="453">
        <v>750</v>
      </c>
      <c r="I79" s="453">
        <v>150</v>
      </c>
    </row>
    <row r="80" spans="1:9" ht="24">
      <c r="A80" s="96">
        <v>73</v>
      </c>
      <c r="B80" s="612" t="s">
        <v>844</v>
      </c>
      <c r="C80" s="96" t="s">
        <v>1017</v>
      </c>
      <c r="D80" s="484" t="s">
        <v>1046</v>
      </c>
      <c r="E80" s="439" t="s">
        <v>843</v>
      </c>
      <c r="F80" s="96"/>
      <c r="G80" s="453">
        <v>250</v>
      </c>
      <c r="H80" s="453">
        <v>250</v>
      </c>
      <c r="I80" s="453">
        <v>49</v>
      </c>
    </row>
    <row r="81" spans="1:9" ht="24">
      <c r="A81" s="96">
        <v>74</v>
      </c>
      <c r="B81" s="478" t="s">
        <v>1018</v>
      </c>
      <c r="C81" s="96" t="s">
        <v>1019</v>
      </c>
      <c r="D81" s="484" t="s">
        <v>1047</v>
      </c>
      <c r="E81" s="439" t="s">
        <v>843</v>
      </c>
      <c r="F81" s="96"/>
      <c r="G81" s="453">
        <v>2920</v>
      </c>
      <c r="H81" s="453">
        <v>2920</v>
      </c>
      <c r="I81" s="453">
        <v>572.32000000000005</v>
      </c>
    </row>
    <row r="82" spans="1:9" ht="24">
      <c r="A82" s="96">
        <v>75</v>
      </c>
      <c r="B82" s="479" t="s">
        <v>655</v>
      </c>
      <c r="C82" s="96" t="s">
        <v>1020</v>
      </c>
      <c r="D82" s="484">
        <v>37001016443</v>
      </c>
      <c r="E82" s="606" t="s">
        <v>1243</v>
      </c>
      <c r="F82" s="96"/>
      <c r="G82" s="453">
        <v>800</v>
      </c>
      <c r="H82" s="453">
        <v>800</v>
      </c>
      <c r="I82" s="453">
        <v>160</v>
      </c>
    </row>
    <row r="83" spans="1:9" ht="27.6">
      <c r="A83" s="96">
        <v>76</v>
      </c>
      <c r="B83" s="446" t="s">
        <v>643</v>
      </c>
      <c r="C83" s="96" t="s">
        <v>930</v>
      </c>
      <c r="D83" s="484" t="s">
        <v>1048</v>
      </c>
      <c r="E83" s="613" t="s">
        <v>1253</v>
      </c>
      <c r="F83" s="96"/>
      <c r="G83" s="453">
        <v>1250</v>
      </c>
      <c r="H83" s="453">
        <v>1250</v>
      </c>
      <c r="I83" s="453">
        <v>245</v>
      </c>
    </row>
    <row r="84" spans="1:9" ht="13.8">
      <c r="A84" s="96">
        <v>77</v>
      </c>
      <c r="B84" s="446" t="s">
        <v>750</v>
      </c>
      <c r="C84" s="96" t="s">
        <v>611</v>
      </c>
      <c r="D84" s="484" t="s">
        <v>751</v>
      </c>
      <c r="E84" s="445" t="s">
        <v>966</v>
      </c>
      <c r="F84" s="96"/>
      <c r="G84" s="453">
        <v>4.01</v>
      </c>
      <c r="H84" s="453">
        <v>4.01</v>
      </c>
      <c r="I84" s="453">
        <v>0.8</v>
      </c>
    </row>
    <row r="85" spans="1:9" ht="13.8">
      <c r="A85" s="96">
        <v>78</v>
      </c>
      <c r="B85" s="480" t="s">
        <v>676</v>
      </c>
      <c r="C85" s="96" t="s">
        <v>1021</v>
      </c>
      <c r="D85" s="484" t="s">
        <v>1049</v>
      </c>
      <c r="E85" s="613" t="s">
        <v>909</v>
      </c>
      <c r="F85" s="96"/>
      <c r="G85" s="453">
        <v>1875</v>
      </c>
      <c r="H85" s="453">
        <v>1875</v>
      </c>
      <c r="I85" s="453">
        <v>367.5</v>
      </c>
    </row>
    <row r="86" spans="1:9" ht="13.8">
      <c r="A86" s="96">
        <v>79</v>
      </c>
      <c r="B86" s="480" t="s">
        <v>1022</v>
      </c>
      <c r="C86" s="96" t="s">
        <v>1023</v>
      </c>
      <c r="D86" s="484" t="s">
        <v>1050</v>
      </c>
      <c r="E86" s="613" t="s">
        <v>909</v>
      </c>
      <c r="F86" s="96"/>
      <c r="G86" s="453">
        <v>1104.17</v>
      </c>
      <c r="H86" s="453">
        <v>1104.17</v>
      </c>
      <c r="I86" s="453">
        <v>216.42</v>
      </c>
    </row>
    <row r="87" spans="1:9" ht="13.8">
      <c r="A87" s="96">
        <v>80</v>
      </c>
      <c r="B87" s="481" t="s">
        <v>855</v>
      </c>
      <c r="C87" s="96" t="s">
        <v>1024</v>
      </c>
      <c r="D87" s="484" t="s">
        <v>1051</v>
      </c>
      <c r="E87" s="613" t="s">
        <v>909</v>
      </c>
      <c r="F87" s="96"/>
      <c r="G87" s="453">
        <v>1310.48</v>
      </c>
      <c r="H87" s="453">
        <v>1310.48</v>
      </c>
      <c r="I87" s="453">
        <v>256.85000000000002</v>
      </c>
    </row>
    <row r="88" spans="1:9" ht="13.8">
      <c r="A88" s="85" t="s">
        <v>271</v>
      </c>
      <c r="B88" s="96"/>
      <c r="C88" s="96"/>
      <c r="D88" s="85"/>
      <c r="E88" s="85"/>
      <c r="F88" s="96"/>
      <c r="G88" s="4"/>
      <c r="H88" s="4"/>
      <c r="I88" s="4"/>
    </row>
    <row r="89" spans="1:9" ht="13.8">
      <c r="A89" s="85"/>
      <c r="B89" s="610"/>
      <c r="C89" s="610"/>
      <c r="D89" s="97"/>
      <c r="E89" s="97"/>
      <c r="F89" s="85" t="s">
        <v>420</v>
      </c>
      <c r="G89" s="84">
        <f>SUM(G8:G88)</f>
        <v>360531.15</v>
      </c>
      <c r="H89" s="84">
        <f>SUM(H8:H88)</f>
        <v>360531.15</v>
      </c>
      <c r="I89" s="84">
        <f>SUM(I8:I88)</f>
        <v>71222.589999999982</v>
      </c>
    </row>
    <row r="90" spans="1:9" ht="13.8">
      <c r="A90" s="208"/>
      <c r="B90" s="209"/>
      <c r="C90" s="209"/>
      <c r="D90" s="208"/>
      <c r="E90" s="208"/>
      <c r="F90" s="208"/>
      <c r="G90" s="208"/>
      <c r="H90" s="179"/>
      <c r="I90" s="179"/>
    </row>
    <row r="91" spans="1:9" ht="13.8">
      <c r="A91" s="209" t="s">
        <v>409</v>
      </c>
      <c r="B91" s="209"/>
      <c r="C91" s="209"/>
      <c r="D91" s="208"/>
      <c r="E91" s="208"/>
      <c r="F91" s="208"/>
      <c r="G91" s="208"/>
      <c r="H91" s="179"/>
      <c r="I91" s="179"/>
    </row>
    <row r="92" spans="1:9" ht="13.8">
      <c r="A92" s="209"/>
      <c r="B92" s="209"/>
      <c r="C92" s="209"/>
      <c r="D92" s="208"/>
      <c r="E92" s="208"/>
      <c r="F92" s="208"/>
      <c r="G92" s="208"/>
      <c r="H92" s="179"/>
      <c r="I92" s="179"/>
    </row>
    <row r="93" spans="1:9" ht="13.8">
      <c r="A93" s="185" t="s">
        <v>107</v>
      </c>
      <c r="B93" s="179"/>
      <c r="C93" s="179"/>
      <c r="D93" s="179"/>
      <c r="E93" s="179"/>
      <c r="F93" s="179"/>
      <c r="H93" s="179"/>
      <c r="I93" s="179"/>
    </row>
    <row r="94" spans="1:9" ht="13.8">
      <c r="A94" s="179"/>
      <c r="B94" s="179"/>
      <c r="C94" s="179"/>
      <c r="D94" s="179"/>
      <c r="E94" s="179"/>
      <c r="F94" s="179"/>
      <c r="H94" s="179"/>
      <c r="I94" s="179"/>
    </row>
    <row r="95" spans="1:9" ht="13.8">
      <c r="A95" s="179"/>
      <c r="B95" s="179"/>
      <c r="C95" s="179"/>
      <c r="D95" s="179"/>
      <c r="E95" s="183"/>
      <c r="F95" s="183"/>
      <c r="G95" s="183"/>
      <c r="H95" s="179"/>
      <c r="I95" s="179"/>
    </row>
    <row r="96" spans="1:9" ht="13.8">
      <c r="A96" s="185"/>
      <c r="B96" s="179"/>
      <c r="C96" s="179" t="s">
        <v>1242</v>
      </c>
      <c r="D96" s="185"/>
      <c r="E96" s="185"/>
      <c r="F96" s="185"/>
      <c r="G96" s="185"/>
      <c r="H96" s="179"/>
      <c r="I96" s="179"/>
    </row>
    <row r="97" spans="1:9" ht="13.8">
      <c r="A97" s="179"/>
      <c r="B97" s="179"/>
      <c r="C97" s="179" t="s">
        <v>372</v>
      </c>
      <c r="D97" s="179"/>
      <c r="E97" s="179"/>
      <c r="F97" s="179"/>
      <c r="G97" s="179"/>
      <c r="H97" s="179"/>
      <c r="I97" s="179"/>
    </row>
    <row r="98" spans="1:9">
      <c r="A98" s="187"/>
      <c r="B98" s="210"/>
      <c r="C98" s="210" t="s">
        <v>139</v>
      </c>
      <c r="D98" s="187"/>
      <c r="E98" s="187"/>
      <c r="F98" s="187"/>
      <c r="G98" s="187"/>
    </row>
  </sheetData>
  <mergeCells count="2">
    <mergeCell ref="I1:J1"/>
    <mergeCell ref="I2:J2"/>
  </mergeCells>
  <printOptions gridLines="1"/>
  <pageMargins left="0.25" right="0.25" top="0.75" bottom="0.75" header="0.3" footer="0.3"/>
  <pageSetup fitToHeight="0" orientation="landscape" r:id="rId1"/>
  <rowBreaks count="1" manualBreakCount="1">
    <brk id="71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3.2"/>
  <cols>
    <col min="1" max="1" width="5" customWidth="1"/>
    <col min="2" max="2" width="19.664062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72" t="s">
        <v>350</v>
      </c>
      <c r="B1" s="75"/>
      <c r="C1" s="75"/>
      <c r="D1" s="75"/>
      <c r="E1" s="75"/>
      <c r="F1" s="75"/>
      <c r="G1" s="512" t="s">
        <v>109</v>
      </c>
      <c r="H1" s="512"/>
      <c r="I1" s="349"/>
    </row>
    <row r="2" spans="1:9" ht="13.8">
      <c r="A2" s="74" t="s">
        <v>140</v>
      </c>
      <c r="B2" s="75"/>
      <c r="C2" s="75"/>
      <c r="D2" s="75"/>
      <c r="E2" s="75"/>
      <c r="F2" s="75"/>
      <c r="G2" s="510" t="s">
        <v>1059</v>
      </c>
      <c r="H2" s="510"/>
      <c r="I2" s="74"/>
    </row>
    <row r="3" spans="1:9" ht="13.8">
      <c r="A3" s="74"/>
      <c r="B3" s="74"/>
      <c r="C3" s="74"/>
      <c r="D3" s="74"/>
      <c r="E3" s="74"/>
      <c r="F3" s="74"/>
      <c r="G3" s="158"/>
      <c r="H3" s="158"/>
      <c r="I3" s="349"/>
    </row>
    <row r="4" spans="1:9" ht="13.8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9" ht="13.8">
      <c r="A5" s="416" t="str">
        <f>'ფორმა N1'!A5</f>
        <v>პ/გ საქართველოს პატრიოტთა ალიანსი</v>
      </c>
      <c r="B5" s="78"/>
      <c r="C5" s="78"/>
      <c r="D5" s="78"/>
      <c r="E5" s="78"/>
      <c r="F5" s="78"/>
      <c r="G5" s="79"/>
      <c r="H5" s="79"/>
      <c r="I5" s="349"/>
    </row>
    <row r="6" spans="1:9" ht="13.8">
      <c r="A6" s="75"/>
      <c r="B6" s="75"/>
      <c r="C6" s="75"/>
      <c r="D6" s="75"/>
      <c r="E6" s="75"/>
      <c r="F6" s="75"/>
      <c r="G6" s="74"/>
      <c r="H6" s="74"/>
      <c r="I6" s="74"/>
    </row>
    <row r="7" spans="1:9" ht="13.8">
      <c r="A7" s="157"/>
      <c r="B7" s="157"/>
      <c r="C7" s="239"/>
      <c r="D7" s="157"/>
      <c r="E7" s="157"/>
      <c r="F7" s="157"/>
      <c r="G7" s="76"/>
      <c r="H7" s="76"/>
      <c r="I7" s="74"/>
    </row>
    <row r="8" spans="1:9" ht="41.4">
      <c r="A8" s="345" t="s">
        <v>64</v>
      </c>
      <c r="B8" s="77" t="s">
        <v>324</v>
      </c>
      <c r="C8" s="88" t="s">
        <v>325</v>
      </c>
      <c r="D8" s="88" t="s">
        <v>227</v>
      </c>
      <c r="E8" s="88" t="s">
        <v>328</v>
      </c>
      <c r="F8" s="88" t="s">
        <v>327</v>
      </c>
      <c r="G8" s="88" t="s">
        <v>369</v>
      </c>
      <c r="H8" s="77" t="s">
        <v>10</v>
      </c>
      <c r="I8" s="77" t="s">
        <v>9</v>
      </c>
    </row>
    <row r="9" spans="1:9" ht="13.8">
      <c r="A9" s="346"/>
      <c r="B9" s="347"/>
      <c r="C9" s="96"/>
      <c r="D9" s="96"/>
      <c r="E9" s="96"/>
      <c r="F9" s="96"/>
      <c r="G9" s="96"/>
      <c r="H9" s="4"/>
      <c r="I9" s="4"/>
    </row>
    <row r="10" spans="1:9" ht="13.8">
      <c r="A10" s="346"/>
      <c r="B10" s="347"/>
      <c r="C10" s="96"/>
      <c r="D10" s="96"/>
      <c r="E10" s="96"/>
      <c r="F10" s="96"/>
      <c r="G10" s="96"/>
      <c r="H10" s="4"/>
      <c r="I10" s="4"/>
    </row>
    <row r="11" spans="1:9" ht="13.8">
      <c r="A11" s="346"/>
      <c r="B11" s="347"/>
      <c r="C11" s="85"/>
      <c r="D11" s="85"/>
      <c r="E11" s="85"/>
      <c r="F11" s="85"/>
      <c r="G11" s="85"/>
      <c r="H11" s="4"/>
      <c r="I11" s="4"/>
    </row>
    <row r="12" spans="1:9" ht="13.8">
      <c r="A12" s="346"/>
      <c r="B12" s="347"/>
      <c r="C12" s="85"/>
      <c r="D12" s="85"/>
      <c r="E12" s="85"/>
      <c r="F12" s="85"/>
      <c r="G12" s="85"/>
      <c r="H12" s="4"/>
      <c r="I12" s="4"/>
    </row>
    <row r="13" spans="1:9" ht="13.8">
      <c r="A13" s="346"/>
      <c r="B13" s="347"/>
      <c r="C13" s="85"/>
      <c r="D13" s="85"/>
      <c r="E13" s="85"/>
      <c r="F13" s="85"/>
      <c r="G13" s="85"/>
      <c r="H13" s="4"/>
      <c r="I13" s="4"/>
    </row>
    <row r="14" spans="1:9" ht="13.8">
      <c r="A14" s="346"/>
      <c r="B14" s="347"/>
      <c r="C14" s="85"/>
      <c r="D14" s="85"/>
      <c r="E14" s="85"/>
      <c r="F14" s="85"/>
      <c r="G14" s="85"/>
      <c r="H14" s="4"/>
      <c r="I14" s="4"/>
    </row>
    <row r="15" spans="1:9" ht="13.8">
      <c r="A15" s="346"/>
      <c r="B15" s="347"/>
      <c r="C15" s="85"/>
      <c r="D15" s="85"/>
      <c r="E15" s="85"/>
      <c r="F15" s="85"/>
      <c r="G15" s="85"/>
      <c r="H15" s="4"/>
      <c r="I15" s="4"/>
    </row>
    <row r="16" spans="1:9" ht="13.8">
      <c r="A16" s="346"/>
      <c r="B16" s="347"/>
      <c r="C16" s="85"/>
      <c r="D16" s="85"/>
      <c r="E16" s="85"/>
      <c r="F16" s="85"/>
      <c r="G16" s="85"/>
      <c r="H16" s="4"/>
      <c r="I16" s="4"/>
    </row>
    <row r="17" spans="1:9" ht="13.8">
      <c r="A17" s="346"/>
      <c r="B17" s="347"/>
      <c r="C17" s="85"/>
      <c r="D17" s="85"/>
      <c r="E17" s="85"/>
      <c r="F17" s="85"/>
      <c r="G17" s="85"/>
      <c r="H17" s="4"/>
      <c r="I17" s="4"/>
    </row>
    <row r="18" spans="1:9" ht="13.8">
      <c r="A18" s="346"/>
      <c r="B18" s="347"/>
      <c r="C18" s="85"/>
      <c r="D18" s="85"/>
      <c r="E18" s="85"/>
      <c r="F18" s="85"/>
      <c r="G18" s="85"/>
      <c r="H18" s="4"/>
      <c r="I18" s="4"/>
    </row>
    <row r="19" spans="1:9" ht="13.8">
      <c r="A19" s="346"/>
      <c r="B19" s="347"/>
      <c r="C19" s="85"/>
      <c r="D19" s="85"/>
      <c r="E19" s="85"/>
      <c r="F19" s="85"/>
      <c r="G19" s="85"/>
      <c r="H19" s="4"/>
      <c r="I19" s="4"/>
    </row>
    <row r="20" spans="1:9" ht="13.8">
      <c r="A20" s="346"/>
      <c r="B20" s="347"/>
      <c r="C20" s="85"/>
      <c r="D20" s="85"/>
      <c r="E20" s="85"/>
      <c r="F20" s="85"/>
      <c r="G20" s="85"/>
      <c r="H20" s="4"/>
      <c r="I20" s="4"/>
    </row>
    <row r="21" spans="1:9" ht="13.8">
      <c r="A21" s="346"/>
      <c r="B21" s="347"/>
      <c r="C21" s="85"/>
      <c r="D21" s="85"/>
      <c r="E21" s="85"/>
      <c r="F21" s="85"/>
      <c r="G21" s="85"/>
      <c r="H21" s="4"/>
      <c r="I21" s="4"/>
    </row>
    <row r="22" spans="1:9" ht="13.8">
      <c r="A22" s="346"/>
      <c r="B22" s="347"/>
      <c r="C22" s="85"/>
      <c r="D22" s="85"/>
      <c r="E22" s="85"/>
      <c r="F22" s="85"/>
      <c r="G22" s="85"/>
      <c r="H22" s="4"/>
      <c r="I22" s="4"/>
    </row>
    <row r="23" spans="1:9" ht="13.8">
      <c r="A23" s="346"/>
      <c r="B23" s="347"/>
      <c r="C23" s="85"/>
      <c r="D23" s="85"/>
      <c r="E23" s="85"/>
      <c r="F23" s="85"/>
      <c r="G23" s="85"/>
      <c r="H23" s="4"/>
      <c r="I23" s="4"/>
    </row>
    <row r="24" spans="1:9" ht="13.8">
      <c r="A24" s="346"/>
      <c r="B24" s="347"/>
      <c r="C24" s="85"/>
      <c r="D24" s="85"/>
      <c r="E24" s="85"/>
      <c r="F24" s="85"/>
      <c r="G24" s="85"/>
      <c r="H24" s="4"/>
      <c r="I24" s="4"/>
    </row>
    <row r="25" spans="1:9" ht="13.8">
      <c r="A25" s="346"/>
      <c r="B25" s="347"/>
      <c r="C25" s="85"/>
      <c r="D25" s="85"/>
      <c r="E25" s="85"/>
      <c r="F25" s="85"/>
      <c r="G25" s="85"/>
      <c r="H25" s="4"/>
      <c r="I25" s="4"/>
    </row>
    <row r="26" spans="1:9" ht="13.8">
      <c r="A26" s="346"/>
      <c r="B26" s="347"/>
      <c r="C26" s="85"/>
      <c r="D26" s="85"/>
      <c r="E26" s="85"/>
      <c r="F26" s="85"/>
      <c r="G26" s="85"/>
      <c r="H26" s="4"/>
      <c r="I26" s="4"/>
    </row>
    <row r="27" spans="1:9" ht="13.8">
      <c r="A27" s="346"/>
      <c r="B27" s="347"/>
      <c r="C27" s="85"/>
      <c r="D27" s="85"/>
      <c r="E27" s="85"/>
      <c r="F27" s="85"/>
      <c r="G27" s="85"/>
      <c r="H27" s="4"/>
      <c r="I27" s="4"/>
    </row>
    <row r="28" spans="1:9" ht="13.8">
      <c r="A28" s="346"/>
      <c r="B28" s="347"/>
      <c r="C28" s="85"/>
      <c r="D28" s="85"/>
      <c r="E28" s="85"/>
      <c r="F28" s="85"/>
      <c r="G28" s="85"/>
      <c r="H28" s="4"/>
      <c r="I28" s="4"/>
    </row>
    <row r="29" spans="1:9" ht="13.8">
      <c r="A29" s="346"/>
      <c r="B29" s="347"/>
      <c r="C29" s="85"/>
      <c r="D29" s="85"/>
      <c r="E29" s="85"/>
      <c r="F29" s="85"/>
      <c r="G29" s="85"/>
      <c r="H29" s="4"/>
      <c r="I29" s="4"/>
    </row>
    <row r="30" spans="1:9" ht="13.8">
      <c r="A30" s="346"/>
      <c r="B30" s="347"/>
      <c r="C30" s="85"/>
      <c r="D30" s="85"/>
      <c r="E30" s="85"/>
      <c r="F30" s="85"/>
      <c r="G30" s="85"/>
      <c r="H30" s="4"/>
      <c r="I30" s="4"/>
    </row>
    <row r="31" spans="1:9" ht="13.8">
      <c r="A31" s="346"/>
      <c r="B31" s="347"/>
      <c r="C31" s="85"/>
      <c r="D31" s="85"/>
      <c r="E31" s="85"/>
      <c r="F31" s="85"/>
      <c r="G31" s="85"/>
      <c r="H31" s="4"/>
      <c r="I31" s="4"/>
    </row>
    <row r="32" spans="1:9" ht="13.8">
      <c r="A32" s="346"/>
      <c r="B32" s="347"/>
      <c r="C32" s="85"/>
      <c r="D32" s="85"/>
      <c r="E32" s="85"/>
      <c r="F32" s="85"/>
      <c r="G32" s="85"/>
      <c r="H32" s="4"/>
      <c r="I32" s="4"/>
    </row>
    <row r="33" spans="1:9" ht="13.8">
      <c r="A33" s="346"/>
      <c r="B33" s="347"/>
      <c r="C33" s="85"/>
      <c r="D33" s="85"/>
      <c r="E33" s="85"/>
      <c r="F33" s="85"/>
      <c r="G33" s="85"/>
      <c r="H33" s="4"/>
      <c r="I33" s="4"/>
    </row>
    <row r="34" spans="1:9" ht="13.8">
      <c r="A34" s="346"/>
      <c r="B34" s="348"/>
      <c r="C34" s="97"/>
      <c r="D34" s="97"/>
      <c r="E34" s="97"/>
      <c r="F34" s="97"/>
      <c r="G34" s="97" t="s">
        <v>323</v>
      </c>
      <c r="H34" s="84">
        <f>SUM(H9:H33)</f>
        <v>0</v>
      </c>
      <c r="I34" s="84">
        <f>SUM(I9:I33)</f>
        <v>0</v>
      </c>
    </row>
    <row r="35" spans="1:9" ht="13.8">
      <c r="A35" s="208"/>
      <c r="B35" s="208"/>
      <c r="C35" s="208"/>
      <c r="D35" s="208"/>
      <c r="E35" s="208"/>
      <c r="F35" s="208"/>
      <c r="G35" s="179"/>
      <c r="H35" s="179"/>
      <c r="I35" s="184"/>
    </row>
    <row r="36" spans="1:9" ht="13.8">
      <c r="A36" s="209" t="s">
        <v>334</v>
      </c>
      <c r="B36" s="208"/>
      <c r="C36" s="208"/>
      <c r="D36" s="208"/>
      <c r="E36" s="208"/>
      <c r="F36" s="208"/>
      <c r="G36" s="179"/>
      <c r="H36" s="179"/>
      <c r="I36" s="184"/>
    </row>
    <row r="37" spans="1:9" ht="13.8">
      <c r="A37" s="209" t="s">
        <v>337</v>
      </c>
      <c r="B37" s="208"/>
      <c r="C37" s="208"/>
      <c r="D37" s="208"/>
      <c r="E37" s="208"/>
      <c r="F37" s="208"/>
      <c r="G37" s="179"/>
      <c r="H37" s="179"/>
      <c r="I37" s="184"/>
    </row>
    <row r="38" spans="1:9" ht="13.8">
      <c r="A38" s="209"/>
      <c r="B38" s="179"/>
      <c r="C38" s="179"/>
      <c r="D38" s="179"/>
      <c r="E38" s="179"/>
      <c r="F38" s="179"/>
      <c r="G38" s="179"/>
      <c r="H38" s="179"/>
      <c r="I38" s="184"/>
    </row>
    <row r="39" spans="1:9" ht="13.8">
      <c r="A39" s="209"/>
      <c r="B39" s="179"/>
      <c r="C39" s="179"/>
      <c r="D39" s="179"/>
      <c r="E39" s="179"/>
      <c r="G39" s="179"/>
      <c r="H39" s="179"/>
      <c r="I39" s="184"/>
    </row>
    <row r="40" spans="1:9">
      <c r="A40" s="205"/>
      <c r="B40" s="205"/>
      <c r="C40" s="205"/>
      <c r="D40" s="205"/>
      <c r="E40" s="205"/>
      <c r="F40" s="205"/>
      <c r="G40" s="205"/>
      <c r="H40" s="205"/>
      <c r="I40" s="184"/>
    </row>
    <row r="41" spans="1:9" ht="13.8">
      <c r="A41" s="185" t="s">
        <v>107</v>
      </c>
      <c r="B41" s="179"/>
      <c r="C41" s="179"/>
      <c r="D41" s="179"/>
      <c r="E41" s="179"/>
      <c r="F41" s="179"/>
      <c r="G41" s="179"/>
      <c r="H41" s="179"/>
      <c r="I41" s="184"/>
    </row>
    <row r="42" spans="1:9" ht="13.8">
      <c r="A42" s="179"/>
      <c r="B42" s="179"/>
      <c r="C42" s="179"/>
      <c r="D42" s="179"/>
      <c r="E42" s="179"/>
      <c r="F42" s="179"/>
      <c r="G42" s="179"/>
      <c r="H42" s="179"/>
      <c r="I42" s="184"/>
    </row>
    <row r="43" spans="1:9" ht="13.8">
      <c r="A43" s="179"/>
      <c r="B43" s="179"/>
      <c r="C43" s="179"/>
      <c r="D43" s="179"/>
      <c r="E43" s="179"/>
      <c r="F43" s="179"/>
      <c r="G43" s="179"/>
      <c r="H43" s="186"/>
      <c r="I43" s="184"/>
    </row>
    <row r="44" spans="1:9" ht="13.8">
      <c r="A44" s="185"/>
      <c r="B44" s="185" t="s">
        <v>266</v>
      </c>
      <c r="C44" s="185"/>
      <c r="D44" s="185"/>
      <c r="E44" s="185"/>
      <c r="F44" s="185"/>
      <c r="G44" s="179"/>
      <c r="H44" s="186"/>
      <c r="I44" s="184"/>
    </row>
    <row r="45" spans="1:9" ht="13.8">
      <c r="A45" s="179"/>
      <c r="B45" s="179" t="s">
        <v>265</v>
      </c>
      <c r="C45" s="179"/>
      <c r="D45" s="179"/>
      <c r="E45" s="179"/>
      <c r="F45" s="179"/>
      <c r="G45" s="179"/>
      <c r="H45" s="186"/>
      <c r="I45" s="184"/>
    </row>
    <row r="46" spans="1:9">
      <c r="A46" s="187"/>
      <c r="B46" s="187" t="s">
        <v>139</v>
      </c>
      <c r="C46" s="187"/>
      <c r="D46" s="187"/>
      <c r="E46" s="187"/>
      <c r="F46" s="187"/>
      <c r="G46" s="180"/>
      <c r="H46" s="180"/>
      <c r="I46" s="180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topLeftCell="A31" zoomScale="80" zoomScaleSheetLayoutView="80" workbookViewId="0">
      <selection activeCell="G2" sqref="G2:H2"/>
    </sheetView>
  </sheetViews>
  <sheetFormatPr defaultColWidth="9.109375" defaultRowHeight="13.2"/>
  <cols>
    <col min="1" max="1" width="5.44140625" style="180" customWidth="1"/>
    <col min="2" max="2" width="13.109375" style="180" customWidth="1"/>
    <col min="3" max="3" width="15.109375" style="180" customWidth="1"/>
    <col min="4" max="4" width="18" style="180" customWidth="1"/>
    <col min="5" max="5" width="20.5546875" style="180" customWidth="1"/>
    <col min="6" max="6" width="21.33203125" style="180" customWidth="1"/>
    <col min="7" max="7" width="15.109375" style="180" customWidth="1"/>
    <col min="8" max="8" width="15.5546875" style="180" customWidth="1"/>
    <col min="9" max="9" width="13.44140625" style="180" customWidth="1"/>
    <col min="10" max="10" width="0" style="180" hidden="1" customWidth="1"/>
    <col min="11" max="16384" width="9.109375" style="180"/>
  </cols>
  <sheetData>
    <row r="1" spans="1:10" ht="13.8">
      <c r="A1" s="72" t="s">
        <v>427</v>
      </c>
      <c r="B1" s="72"/>
      <c r="C1" s="75"/>
      <c r="D1" s="75"/>
      <c r="E1" s="75"/>
      <c r="F1" s="75"/>
      <c r="G1" s="512" t="s">
        <v>109</v>
      </c>
      <c r="H1" s="512"/>
    </row>
    <row r="2" spans="1:10" ht="13.8">
      <c r="A2" s="74" t="s">
        <v>140</v>
      </c>
      <c r="B2" s="72"/>
      <c r="C2" s="75"/>
      <c r="D2" s="75"/>
      <c r="E2" s="75"/>
      <c r="F2" s="75"/>
      <c r="G2" s="510" t="s">
        <v>1059</v>
      </c>
      <c r="H2" s="510"/>
    </row>
    <row r="3" spans="1:10" ht="13.8">
      <c r="A3" s="74"/>
      <c r="B3" s="74"/>
      <c r="C3" s="74"/>
      <c r="D3" s="74"/>
      <c r="E3" s="74"/>
      <c r="F3" s="74"/>
      <c r="G3" s="199"/>
      <c r="H3" s="199"/>
    </row>
    <row r="4" spans="1:10" ht="13.8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</row>
    <row r="5" spans="1:10" ht="13.8">
      <c r="A5" s="416" t="str">
        <f>'ფორმა N1'!A5</f>
        <v>პ/გ საქართველოს პატრიოტთა ალიანსი</v>
      </c>
      <c r="B5" s="78"/>
      <c r="C5" s="78"/>
      <c r="D5" s="78"/>
      <c r="E5" s="78"/>
      <c r="F5" s="78"/>
      <c r="G5" s="79"/>
      <c r="H5" s="79"/>
    </row>
    <row r="6" spans="1:10" ht="13.8">
      <c r="A6" s="75"/>
      <c r="B6" s="75"/>
      <c r="C6" s="75"/>
      <c r="D6" s="75"/>
      <c r="E6" s="75"/>
      <c r="F6" s="75"/>
      <c r="G6" s="74"/>
      <c r="H6" s="74"/>
    </row>
    <row r="7" spans="1:10" ht="13.8">
      <c r="A7" s="198"/>
      <c r="B7" s="198"/>
      <c r="C7" s="198"/>
      <c r="D7" s="201"/>
      <c r="E7" s="198"/>
      <c r="F7" s="198"/>
      <c r="G7" s="76"/>
      <c r="H7" s="76"/>
    </row>
    <row r="8" spans="1:10" ht="27.6">
      <c r="A8" s="88" t="s">
        <v>64</v>
      </c>
      <c r="B8" s="88" t="s">
        <v>324</v>
      </c>
      <c r="C8" s="88" t="s">
        <v>325</v>
      </c>
      <c r="D8" s="88" t="s">
        <v>227</v>
      </c>
      <c r="E8" s="88" t="s">
        <v>333</v>
      </c>
      <c r="F8" s="88" t="s">
        <v>326</v>
      </c>
      <c r="G8" s="77" t="s">
        <v>10</v>
      </c>
      <c r="H8" s="77" t="s">
        <v>9</v>
      </c>
      <c r="J8" s="210" t="s">
        <v>332</v>
      </c>
    </row>
    <row r="9" spans="1:10" ht="13.8">
      <c r="A9" s="96"/>
      <c r="B9" s="96"/>
      <c r="C9" s="96"/>
      <c r="D9" s="96"/>
      <c r="E9" s="96"/>
      <c r="F9" s="96"/>
      <c r="G9" s="4"/>
      <c r="H9" s="4"/>
      <c r="J9" s="210" t="s">
        <v>0</v>
      </c>
    </row>
    <row r="10" spans="1:10" ht="13.8">
      <c r="A10" s="96"/>
      <c r="B10" s="96"/>
      <c r="C10" s="96"/>
      <c r="D10" s="96"/>
      <c r="E10" s="96"/>
      <c r="F10" s="96"/>
      <c r="G10" s="4"/>
      <c r="H10" s="4"/>
    </row>
    <row r="11" spans="1:10" ht="13.8">
      <c r="A11" s="85"/>
      <c r="B11" s="85"/>
      <c r="C11" s="85"/>
      <c r="D11" s="85"/>
      <c r="E11" s="85"/>
      <c r="F11" s="85"/>
      <c r="G11" s="4"/>
      <c r="H11" s="4"/>
    </row>
    <row r="12" spans="1:10" ht="13.8">
      <c r="A12" s="85"/>
      <c r="B12" s="85"/>
      <c r="C12" s="85"/>
      <c r="D12" s="85"/>
      <c r="E12" s="85"/>
      <c r="F12" s="85"/>
      <c r="G12" s="4"/>
      <c r="H12" s="4"/>
    </row>
    <row r="13" spans="1:10" ht="13.8">
      <c r="A13" s="85"/>
      <c r="B13" s="85"/>
      <c r="C13" s="85"/>
      <c r="D13" s="85"/>
      <c r="E13" s="85"/>
      <c r="F13" s="85"/>
      <c r="G13" s="4"/>
      <c r="H13" s="4"/>
    </row>
    <row r="14" spans="1:10" ht="13.8">
      <c r="A14" s="85"/>
      <c r="B14" s="85"/>
      <c r="C14" s="85"/>
      <c r="D14" s="85"/>
      <c r="E14" s="85"/>
      <c r="F14" s="85"/>
      <c r="G14" s="4"/>
      <c r="H14" s="4"/>
    </row>
    <row r="15" spans="1:10" ht="13.8">
      <c r="A15" s="85"/>
      <c r="B15" s="85"/>
      <c r="C15" s="85"/>
      <c r="D15" s="85"/>
      <c r="E15" s="85"/>
      <c r="F15" s="85"/>
      <c r="G15" s="4"/>
      <c r="H15" s="4"/>
    </row>
    <row r="16" spans="1:10" ht="13.8">
      <c r="A16" s="85"/>
      <c r="B16" s="85"/>
      <c r="C16" s="85"/>
      <c r="D16" s="85"/>
      <c r="E16" s="85"/>
      <c r="F16" s="85"/>
      <c r="G16" s="4"/>
      <c r="H16" s="4"/>
    </row>
    <row r="17" spans="1:8" ht="13.8">
      <c r="A17" s="85"/>
      <c r="B17" s="85"/>
      <c r="C17" s="85"/>
      <c r="D17" s="85"/>
      <c r="E17" s="85"/>
      <c r="F17" s="85"/>
      <c r="G17" s="4"/>
      <c r="H17" s="4"/>
    </row>
    <row r="18" spans="1:8" ht="13.8">
      <c r="A18" s="85"/>
      <c r="B18" s="85"/>
      <c r="C18" s="85"/>
      <c r="D18" s="85"/>
      <c r="E18" s="85"/>
      <c r="F18" s="85"/>
      <c r="G18" s="4"/>
      <c r="H18" s="4"/>
    </row>
    <row r="19" spans="1:8" ht="13.8">
      <c r="A19" s="85"/>
      <c r="B19" s="85"/>
      <c r="C19" s="85"/>
      <c r="D19" s="85"/>
      <c r="E19" s="85"/>
      <c r="F19" s="85"/>
      <c r="G19" s="4"/>
      <c r="H19" s="4"/>
    </row>
    <row r="20" spans="1:8" ht="13.8">
      <c r="A20" s="85"/>
      <c r="B20" s="85"/>
      <c r="C20" s="85"/>
      <c r="D20" s="85"/>
      <c r="E20" s="85"/>
      <c r="F20" s="85"/>
      <c r="G20" s="4"/>
      <c r="H20" s="4"/>
    </row>
    <row r="21" spans="1:8" ht="13.8">
      <c r="A21" s="85"/>
      <c r="B21" s="85"/>
      <c r="C21" s="85"/>
      <c r="D21" s="85"/>
      <c r="E21" s="85"/>
      <c r="F21" s="85"/>
      <c r="G21" s="4"/>
      <c r="H21" s="4"/>
    </row>
    <row r="22" spans="1:8" ht="13.8">
      <c r="A22" s="85"/>
      <c r="B22" s="85"/>
      <c r="C22" s="85"/>
      <c r="D22" s="85"/>
      <c r="E22" s="85"/>
      <c r="F22" s="85"/>
      <c r="G22" s="4"/>
      <c r="H22" s="4"/>
    </row>
    <row r="23" spans="1:8" ht="13.8">
      <c r="A23" s="85"/>
      <c r="B23" s="85"/>
      <c r="C23" s="85"/>
      <c r="D23" s="85"/>
      <c r="E23" s="85"/>
      <c r="F23" s="85"/>
      <c r="G23" s="4"/>
      <c r="H23" s="4"/>
    </row>
    <row r="24" spans="1:8" ht="13.8">
      <c r="A24" s="85"/>
      <c r="B24" s="85"/>
      <c r="C24" s="85"/>
      <c r="D24" s="85"/>
      <c r="E24" s="85"/>
      <c r="F24" s="85"/>
      <c r="G24" s="4"/>
      <c r="H24" s="4"/>
    </row>
    <row r="25" spans="1:8" ht="13.8">
      <c r="A25" s="85"/>
      <c r="B25" s="85"/>
      <c r="C25" s="85"/>
      <c r="D25" s="85"/>
      <c r="E25" s="85"/>
      <c r="F25" s="85"/>
      <c r="G25" s="4"/>
      <c r="H25" s="4"/>
    </row>
    <row r="26" spans="1:8" ht="13.8">
      <c r="A26" s="85"/>
      <c r="B26" s="85"/>
      <c r="C26" s="85"/>
      <c r="D26" s="85"/>
      <c r="E26" s="85"/>
      <c r="F26" s="85"/>
      <c r="G26" s="4"/>
      <c r="H26" s="4"/>
    </row>
    <row r="27" spans="1:8" ht="13.8">
      <c r="A27" s="85"/>
      <c r="B27" s="85"/>
      <c r="C27" s="85"/>
      <c r="D27" s="85"/>
      <c r="E27" s="85"/>
      <c r="F27" s="85"/>
      <c r="G27" s="4"/>
      <c r="H27" s="4"/>
    </row>
    <row r="28" spans="1:8" ht="13.8">
      <c r="A28" s="85"/>
      <c r="B28" s="85"/>
      <c r="C28" s="85"/>
      <c r="D28" s="85"/>
      <c r="E28" s="85"/>
      <c r="F28" s="85"/>
      <c r="G28" s="4"/>
      <c r="H28" s="4"/>
    </row>
    <row r="29" spans="1:8" ht="13.8">
      <c r="A29" s="85"/>
      <c r="B29" s="85"/>
      <c r="C29" s="85"/>
      <c r="D29" s="85"/>
      <c r="E29" s="85"/>
      <c r="F29" s="85"/>
      <c r="G29" s="4"/>
      <c r="H29" s="4"/>
    </row>
    <row r="30" spans="1:8" ht="13.8">
      <c r="A30" s="85"/>
      <c r="B30" s="85"/>
      <c r="C30" s="85"/>
      <c r="D30" s="85"/>
      <c r="E30" s="85"/>
      <c r="F30" s="85"/>
      <c r="G30" s="4"/>
      <c r="H30" s="4"/>
    </row>
    <row r="31" spans="1:8" ht="13.8">
      <c r="A31" s="85"/>
      <c r="B31" s="85"/>
      <c r="C31" s="85"/>
      <c r="D31" s="85"/>
      <c r="E31" s="85"/>
      <c r="F31" s="85"/>
      <c r="G31" s="4"/>
      <c r="H31" s="4"/>
    </row>
    <row r="32" spans="1:8" ht="13.8">
      <c r="A32" s="85"/>
      <c r="B32" s="85"/>
      <c r="C32" s="85"/>
      <c r="D32" s="85"/>
      <c r="E32" s="85"/>
      <c r="F32" s="85"/>
      <c r="G32" s="4"/>
      <c r="H32" s="4"/>
    </row>
    <row r="33" spans="1:9" ht="13.8">
      <c r="A33" s="85"/>
      <c r="B33" s="85"/>
      <c r="C33" s="85"/>
      <c r="D33" s="85"/>
      <c r="E33" s="85"/>
      <c r="F33" s="85"/>
      <c r="G33" s="4"/>
      <c r="H33" s="4"/>
    </row>
    <row r="34" spans="1:9" ht="13.8">
      <c r="A34" s="85"/>
      <c r="B34" s="97"/>
      <c r="C34" s="97"/>
      <c r="D34" s="97"/>
      <c r="E34" s="97"/>
      <c r="F34" s="97" t="s">
        <v>331</v>
      </c>
      <c r="G34" s="84">
        <f>SUM(G9:G33)</f>
        <v>0</v>
      </c>
      <c r="H34" s="84">
        <f>SUM(H9:H33)</f>
        <v>0</v>
      </c>
    </row>
    <row r="35" spans="1:9" ht="13.8">
      <c r="A35" s="208"/>
      <c r="B35" s="208"/>
      <c r="C35" s="208"/>
      <c r="D35" s="208"/>
      <c r="E35" s="208"/>
      <c r="F35" s="208"/>
      <c r="G35" s="208"/>
      <c r="H35" s="179"/>
      <c r="I35" s="179"/>
    </row>
    <row r="36" spans="1:9" ht="13.8">
      <c r="A36" s="209" t="s">
        <v>379</v>
      </c>
      <c r="B36" s="209"/>
      <c r="C36" s="208"/>
      <c r="D36" s="208"/>
      <c r="E36" s="208"/>
      <c r="F36" s="208"/>
      <c r="G36" s="208"/>
      <c r="H36" s="179"/>
      <c r="I36" s="179"/>
    </row>
    <row r="37" spans="1:9" ht="13.8">
      <c r="A37" s="209" t="s">
        <v>330</v>
      </c>
      <c r="B37" s="209"/>
      <c r="C37" s="208"/>
      <c r="D37" s="208"/>
      <c r="E37" s="208"/>
      <c r="F37" s="208"/>
      <c r="G37" s="208"/>
      <c r="H37" s="179"/>
      <c r="I37" s="179"/>
    </row>
    <row r="38" spans="1:9" ht="13.8">
      <c r="A38" s="209"/>
      <c r="B38" s="209"/>
      <c r="C38" s="179"/>
      <c r="D38" s="179"/>
      <c r="E38" s="179"/>
      <c r="F38" s="179"/>
      <c r="G38" s="179"/>
      <c r="H38" s="179"/>
      <c r="I38" s="179"/>
    </row>
    <row r="39" spans="1:9" ht="13.8">
      <c r="A39" s="209"/>
      <c r="B39" s="209"/>
      <c r="C39" s="179"/>
      <c r="D39" s="179"/>
      <c r="E39" s="179"/>
      <c r="F39" s="179"/>
      <c r="G39" s="179"/>
      <c r="H39" s="179"/>
      <c r="I39" s="179"/>
    </row>
    <row r="40" spans="1:9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9" ht="13.8">
      <c r="A41" s="185" t="s">
        <v>107</v>
      </c>
      <c r="B41" s="185"/>
      <c r="C41" s="179"/>
      <c r="D41" s="179"/>
      <c r="E41" s="179"/>
      <c r="F41" s="179"/>
      <c r="G41" s="179"/>
      <c r="H41" s="179"/>
      <c r="I41" s="179"/>
    </row>
    <row r="42" spans="1:9" ht="13.8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3.8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3.8">
      <c r="A44" s="185"/>
      <c r="B44" s="185"/>
      <c r="C44" s="185" t="s">
        <v>398</v>
      </c>
      <c r="D44" s="185"/>
      <c r="E44" s="208"/>
      <c r="F44" s="185"/>
      <c r="G44" s="185"/>
      <c r="H44" s="179"/>
      <c r="I44" s="186"/>
    </row>
    <row r="45" spans="1:9" ht="13.8">
      <c r="A45" s="179"/>
      <c r="B45" s="179"/>
      <c r="C45" s="179" t="s">
        <v>265</v>
      </c>
      <c r="D45" s="179"/>
      <c r="E45" s="179"/>
      <c r="F45" s="179"/>
      <c r="G45" s="179"/>
      <c r="H45" s="179"/>
      <c r="I45" s="186"/>
    </row>
    <row r="46" spans="1:9">
      <c r="A46" s="187"/>
      <c r="B46" s="187"/>
      <c r="C46" s="187" t="s">
        <v>139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5"/>
  <sheetViews>
    <sheetView view="pageBreakPreview" topLeftCell="A16" zoomScale="85" zoomScaleSheetLayoutView="85" workbookViewId="0">
      <selection activeCell="A16" sqref="A16:XFD16"/>
    </sheetView>
  </sheetViews>
  <sheetFormatPr defaultColWidth="9.109375" defaultRowHeight="13.2"/>
  <cols>
    <col min="1" max="1" width="5.44140625" style="180" customWidth="1"/>
    <col min="2" max="2" width="6.88671875" style="180" customWidth="1"/>
    <col min="3" max="3" width="14.44140625" style="180" customWidth="1"/>
    <col min="4" max="4" width="15.88671875" style="180" customWidth="1"/>
    <col min="5" max="5" width="12.88671875" style="180" customWidth="1"/>
    <col min="6" max="6" width="13.109375" style="180" customWidth="1"/>
    <col min="7" max="7" width="8.33203125" style="180" customWidth="1"/>
    <col min="8" max="8" width="10.21875" style="180" customWidth="1"/>
    <col min="9" max="9" width="5.5546875" style="180" customWidth="1"/>
    <col min="10" max="10" width="10.44140625" style="180" customWidth="1"/>
    <col min="11" max="11" width="8.88671875" style="180" customWidth="1"/>
    <col min="12" max="12" width="17.6640625" style="180" customWidth="1"/>
    <col min="13" max="13" width="12.88671875" style="180" customWidth="1"/>
    <col min="14" max="16384" width="9.109375" style="180"/>
  </cols>
  <sheetData>
    <row r="1" spans="1:13" ht="13.8">
      <c r="J1" s="322"/>
    </row>
    <row r="2" spans="1:13" ht="13.8">
      <c r="A2" s="517" t="s">
        <v>473</v>
      </c>
      <c r="B2" s="517"/>
      <c r="C2" s="517"/>
      <c r="D2" s="517"/>
      <c r="E2" s="517"/>
      <c r="F2" s="352"/>
      <c r="G2" s="75"/>
      <c r="H2" s="75"/>
      <c r="I2" s="75"/>
      <c r="J2" s="75"/>
      <c r="K2" s="353"/>
      <c r="L2" s="354"/>
      <c r="M2" s="354" t="s">
        <v>109</v>
      </c>
    </row>
    <row r="3" spans="1:13" ht="13.8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353"/>
      <c r="L3" s="510" t="s">
        <v>1059</v>
      </c>
      <c r="M3" s="510"/>
    </row>
    <row r="4" spans="1:13" ht="13.8">
      <c r="A4" s="74"/>
      <c r="B4" s="74"/>
      <c r="C4" s="74"/>
      <c r="D4" s="72"/>
      <c r="E4" s="72"/>
      <c r="F4" s="72"/>
      <c r="G4" s="72"/>
      <c r="H4" s="72"/>
      <c r="I4" s="72"/>
      <c r="J4" s="72"/>
      <c r="K4" s="353"/>
      <c r="L4" s="353"/>
      <c r="M4" s="353"/>
    </row>
    <row r="5" spans="1:13" ht="13.8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3.8">
      <c r="A6" s="416" t="str">
        <f>'ფორმა N1'!A5</f>
        <v>პ/გ საქართველოს პატრიოტთა ალიანსი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3.8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3.8">
      <c r="A8" s="350"/>
      <c r="B8" s="362"/>
      <c r="C8" s="350"/>
      <c r="D8" s="350"/>
      <c r="E8" s="350"/>
      <c r="F8" s="350"/>
      <c r="G8" s="350"/>
      <c r="H8" s="350"/>
      <c r="I8" s="350"/>
      <c r="J8" s="350"/>
      <c r="K8" s="76"/>
      <c r="L8" s="76"/>
      <c r="M8" s="76"/>
    </row>
    <row r="9" spans="1:13" ht="110.4">
      <c r="A9" s="88" t="s">
        <v>64</v>
      </c>
      <c r="B9" s="88" t="s">
        <v>479</v>
      </c>
      <c r="C9" s="88" t="s">
        <v>444</v>
      </c>
      <c r="D9" s="88" t="s">
        <v>445</v>
      </c>
      <c r="E9" s="88" t="s">
        <v>446</v>
      </c>
      <c r="F9" s="88" t="s">
        <v>447</v>
      </c>
      <c r="G9" s="88" t="s">
        <v>448</v>
      </c>
      <c r="H9" s="88" t="s">
        <v>449</v>
      </c>
      <c r="I9" s="88" t="s">
        <v>450</v>
      </c>
      <c r="J9" s="88" t="s">
        <v>451</v>
      </c>
      <c r="K9" s="88" t="s">
        <v>452</v>
      </c>
      <c r="L9" s="88" t="s">
        <v>453</v>
      </c>
      <c r="M9" s="88" t="s">
        <v>311</v>
      </c>
    </row>
    <row r="10" spans="1:13" ht="55.2">
      <c r="A10" s="96">
        <v>4</v>
      </c>
      <c r="B10" s="369"/>
      <c r="C10" s="337" t="s">
        <v>345</v>
      </c>
      <c r="D10" s="468" t="s">
        <v>1267</v>
      </c>
      <c r="E10" s="180">
        <v>404961797</v>
      </c>
      <c r="F10" s="462" t="s">
        <v>978</v>
      </c>
      <c r="G10" s="85"/>
      <c r="H10" s="85"/>
      <c r="I10" s="85"/>
      <c r="J10" s="85"/>
      <c r="K10" s="4"/>
      <c r="L10" s="4">
        <v>3500</v>
      </c>
    </row>
    <row r="11" spans="1:13" ht="55.2">
      <c r="A11" s="96">
        <v>5</v>
      </c>
      <c r="B11" s="369"/>
      <c r="C11" s="337" t="s">
        <v>345</v>
      </c>
      <c r="D11" s="180" t="s">
        <v>1268</v>
      </c>
      <c r="E11" s="85">
        <v>400270201</v>
      </c>
      <c r="F11" s="462" t="s">
        <v>978</v>
      </c>
      <c r="G11" s="85"/>
      <c r="H11" s="85"/>
      <c r="I11" s="85"/>
      <c r="J11" s="85"/>
      <c r="K11" s="4"/>
      <c r="L11" s="4">
        <v>4610.97</v>
      </c>
      <c r="M11" s="85" t="s">
        <v>1272</v>
      </c>
    </row>
    <row r="12" spans="1:13" ht="55.2">
      <c r="A12" s="96">
        <v>6</v>
      </c>
      <c r="B12" s="369"/>
      <c r="C12" s="337" t="s">
        <v>1270</v>
      </c>
      <c r="D12" s="460" t="s">
        <v>976</v>
      </c>
      <c r="E12" s="461" t="s">
        <v>977</v>
      </c>
      <c r="F12" s="462" t="s">
        <v>978</v>
      </c>
      <c r="G12" s="85"/>
      <c r="H12" s="85"/>
      <c r="I12" s="85"/>
      <c r="J12" s="85"/>
      <c r="K12" s="4"/>
      <c r="L12" s="4">
        <v>2818</v>
      </c>
      <c r="M12" s="85"/>
    </row>
    <row r="13" spans="1:13" ht="55.2">
      <c r="A13" s="96"/>
      <c r="B13" s="369"/>
      <c r="C13" s="337" t="s">
        <v>1269</v>
      </c>
      <c r="D13" s="460" t="s">
        <v>976</v>
      </c>
      <c r="E13" s="461" t="s">
        <v>1271</v>
      </c>
      <c r="F13" s="462" t="s">
        <v>978</v>
      </c>
      <c r="G13" s="85"/>
      <c r="H13" s="85"/>
      <c r="I13" s="85"/>
      <c r="J13" s="85"/>
      <c r="K13" s="4"/>
      <c r="L13" s="4">
        <v>1451</v>
      </c>
      <c r="M13" s="85"/>
    </row>
    <row r="14" spans="1:13" ht="55.2">
      <c r="A14" s="96">
        <v>7</v>
      </c>
      <c r="B14" s="369"/>
      <c r="C14" s="337" t="s">
        <v>975</v>
      </c>
      <c r="D14" s="463" t="s">
        <v>979</v>
      </c>
      <c r="E14" s="464">
        <v>200179145</v>
      </c>
      <c r="F14" s="462" t="s">
        <v>978</v>
      </c>
      <c r="G14" s="85"/>
      <c r="H14" s="85"/>
      <c r="I14" s="85"/>
      <c r="J14" s="85"/>
      <c r="K14" s="4"/>
      <c r="L14" s="4">
        <v>48540</v>
      </c>
      <c r="M14" s="85"/>
    </row>
    <row r="15" spans="1:13" ht="55.2">
      <c r="A15" s="96">
        <v>8</v>
      </c>
      <c r="B15" s="369"/>
      <c r="C15" s="337" t="s">
        <v>975</v>
      </c>
      <c r="D15" s="463" t="s">
        <v>980</v>
      </c>
      <c r="E15" s="465">
        <v>202052820</v>
      </c>
      <c r="F15" s="462" t="s">
        <v>978</v>
      </c>
      <c r="G15" s="85"/>
      <c r="H15" s="85"/>
      <c r="I15" s="85"/>
      <c r="J15" s="85"/>
      <c r="K15" s="4"/>
      <c r="L15" s="4">
        <v>4020</v>
      </c>
      <c r="M15" s="85"/>
    </row>
    <row r="16" spans="1:13" ht="55.2">
      <c r="A16" s="96">
        <v>10</v>
      </c>
      <c r="B16" s="369"/>
      <c r="C16" s="466" t="s">
        <v>345</v>
      </c>
      <c r="D16" s="85" t="s">
        <v>982</v>
      </c>
      <c r="E16" s="467">
        <v>202221577</v>
      </c>
      <c r="F16" s="462" t="s">
        <v>978</v>
      </c>
      <c r="G16" s="85"/>
      <c r="H16" s="85"/>
      <c r="I16" s="85"/>
      <c r="J16" s="85"/>
      <c r="K16" s="4"/>
      <c r="L16" s="4">
        <v>12000</v>
      </c>
      <c r="M16" s="85"/>
    </row>
    <row r="17" spans="1:13" ht="55.2">
      <c r="A17" s="96">
        <v>11</v>
      </c>
      <c r="B17" s="369"/>
      <c r="C17" s="466" t="s">
        <v>345</v>
      </c>
      <c r="D17" s="85" t="s">
        <v>983</v>
      </c>
      <c r="E17" s="467">
        <v>205075014</v>
      </c>
      <c r="F17" s="462" t="s">
        <v>978</v>
      </c>
      <c r="G17" s="85"/>
      <c r="H17" s="85"/>
      <c r="I17" s="85"/>
      <c r="J17" s="85"/>
      <c r="K17" s="4"/>
      <c r="L17" s="4">
        <v>6930</v>
      </c>
      <c r="M17" s="85"/>
    </row>
    <row r="18" spans="1:13" ht="13.8">
      <c r="A18" s="96">
        <v>12</v>
      </c>
      <c r="B18" s="369"/>
      <c r="C18" s="337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3.8">
      <c r="A19" s="96">
        <v>13</v>
      </c>
      <c r="B19" s="369"/>
      <c r="C19" s="337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3.8">
      <c r="A20" s="96">
        <v>14</v>
      </c>
      <c r="B20" s="369"/>
      <c r="C20" s="337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3.8">
      <c r="A21" s="96">
        <v>15</v>
      </c>
      <c r="B21" s="369"/>
      <c r="C21" s="337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3.8">
      <c r="A22" s="96">
        <v>16</v>
      </c>
      <c r="B22" s="369"/>
      <c r="C22" s="337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3.8">
      <c r="A23" s="96">
        <v>17</v>
      </c>
      <c r="B23" s="369"/>
      <c r="C23" s="337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3.8">
      <c r="A24" s="96">
        <v>18</v>
      </c>
      <c r="B24" s="369"/>
      <c r="C24" s="337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3.8">
      <c r="A25" s="96">
        <v>19</v>
      </c>
      <c r="B25" s="369"/>
      <c r="C25" s="337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3.8">
      <c r="A26" s="96">
        <v>20</v>
      </c>
      <c r="B26" s="369"/>
      <c r="C26" s="337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3.8">
      <c r="A27" s="96">
        <v>21</v>
      </c>
      <c r="B27" s="369"/>
      <c r="C27" s="337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3.8">
      <c r="A28" s="96">
        <v>22</v>
      </c>
      <c r="B28" s="369"/>
      <c r="C28" s="337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3.8">
      <c r="A29" s="96">
        <v>23</v>
      </c>
      <c r="B29" s="369"/>
      <c r="C29" s="337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3.8">
      <c r="A30" s="96">
        <v>24</v>
      </c>
      <c r="B30" s="369"/>
      <c r="C30" s="337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3.8">
      <c r="A31" s="85" t="s">
        <v>271</v>
      </c>
      <c r="B31" s="370"/>
      <c r="C31" s="337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3.8">
      <c r="A32" s="85"/>
      <c r="B32" s="370"/>
      <c r="C32" s="337"/>
      <c r="D32" s="97"/>
      <c r="E32" s="97"/>
      <c r="F32" s="97"/>
      <c r="G32" s="97"/>
      <c r="H32" s="85"/>
      <c r="I32" s="85"/>
      <c r="J32" s="85"/>
      <c r="K32" s="85" t="s">
        <v>454</v>
      </c>
      <c r="L32" s="84">
        <f>SUM(L10:L31)</f>
        <v>83869.97</v>
      </c>
      <c r="M32" s="85"/>
    </row>
    <row r="33" spans="1:12" ht="13.8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179"/>
    </row>
    <row r="34" spans="1:12" ht="13.8">
      <c r="A34" s="209" t="s">
        <v>455</v>
      </c>
      <c r="B34" s="209"/>
      <c r="C34" s="209"/>
      <c r="D34" s="208"/>
      <c r="E34" s="208"/>
      <c r="F34" s="208"/>
      <c r="G34" s="208"/>
      <c r="H34" s="208"/>
      <c r="I34" s="208"/>
      <c r="J34" s="208"/>
      <c r="K34" s="208"/>
      <c r="L34" s="179"/>
    </row>
    <row r="35" spans="1:12" ht="13.8">
      <c r="A35" s="209" t="s">
        <v>456</v>
      </c>
      <c r="B35" s="209"/>
      <c r="C35" s="209"/>
      <c r="D35" s="208"/>
      <c r="E35" s="208"/>
      <c r="F35" s="208"/>
      <c r="G35" s="208"/>
      <c r="H35" s="208"/>
      <c r="I35" s="208"/>
      <c r="J35" s="208"/>
      <c r="K35" s="208"/>
      <c r="L35" s="179"/>
    </row>
    <row r="36" spans="1:12" ht="13.8">
      <c r="A36" s="195" t="s">
        <v>457</v>
      </c>
      <c r="B36" s="195"/>
      <c r="C36" s="209"/>
      <c r="D36" s="179"/>
      <c r="E36" s="179"/>
      <c r="F36" s="179"/>
      <c r="G36" s="179"/>
      <c r="H36" s="179"/>
      <c r="I36" s="179"/>
      <c r="J36" s="179"/>
      <c r="K36" s="179"/>
      <c r="L36" s="179"/>
    </row>
    <row r="37" spans="1:12" ht="13.8">
      <c r="A37" s="195" t="s">
        <v>474</v>
      </c>
      <c r="B37" s="195"/>
      <c r="C37" s="209"/>
      <c r="D37" s="179"/>
      <c r="E37" s="179"/>
      <c r="F37" s="179"/>
      <c r="G37" s="179"/>
      <c r="H37" s="179"/>
      <c r="I37" s="179"/>
      <c r="J37" s="179"/>
      <c r="K37" s="179"/>
      <c r="L37" s="179"/>
    </row>
    <row r="38" spans="1:12" ht="15.75" customHeight="1">
      <c r="A38" s="522" t="s">
        <v>475</v>
      </c>
      <c r="B38" s="522"/>
      <c r="C38" s="522"/>
      <c r="D38" s="522"/>
      <c r="E38" s="522"/>
      <c r="F38" s="522"/>
      <c r="G38" s="522"/>
      <c r="H38" s="522"/>
      <c r="I38" s="522"/>
      <c r="J38" s="522"/>
      <c r="K38" s="522"/>
      <c r="L38" s="522"/>
    </row>
    <row r="39" spans="1:12" ht="15.75" customHeight="1">
      <c r="A39" s="522"/>
      <c r="B39" s="522"/>
      <c r="C39" s="522"/>
      <c r="D39" s="522"/>
      <c r="E39" s="522"/>
      <c r="F39" s="522"/>
      <c r="G39" s="522"/>
      <c r="H39" s="522"/>
      <c r="I39" s="522"/>
      <c r="J39" s="522"/>
      <c r="K39" s="522"/>
      <c r="L39" s="522"/>
    </row>
    <row r="40" spans="1:12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</row>
    <row r="41" spans="1:12" ht="13.8">
      <c r="A41" s="518" t="s">
        <v>107</v>
      </c>
      <c r="B41" s="518"/>
      <c r="C41" s="518"/>
      <c r="D41" s="338"/>
      <c r="E41" s="339"/>
      <c r="F41" s="339"/>
      <c r="G41" s="338"/>
      <c r="H41" s="338"/>
      <c r="I41" s="338"/>
      <c r="J41" s="338"/>
      <c r="K41" s="338"/>
      <c r="L41" s="179"/>
    </row>
    <row r="42" spans="1:12" ht="13.8">
      <c r="A42" s="338"/>
      <c r="B42" s="338"/>
      <c r="C42" s="339"/>
      <c r="D42" s="338"/>
      <c r="E42" s="339"/>
      <c r="F42" s="339"/>
      <c r="G42" s="338"/>
      <c r="H42" s="338"/>
      <c r="I42" s="338"/>
      <c r="J42" s="338"/>
      <c r="K42" s="340"/>
      <c r="L42" s="179"/>
    </row>
    <row r="43" spans="1:12" ht="15" customHeight="1">
      <c r="A43" s="338"/>
      <c r="B43" s="338"/>
      <c r="C43" s="339"/>
      <c r="D43" s="519" t="s">
        <v>263</v>
      </c>
      <c r="E43" s="519"/>
      <c r="F43" s="351"/>
      <c r="G43" s="342"/>
      <c r="H43" s="520" t="s">
        <v>459</v>
      </c>
      <c r="I43" s="520"/>
      <c r="J43" s="520"/>
      <c r="K43" s="343"/>
      <c r="L43" s="179"/>
    </row>
    <row r="44" spans="1:12" ht="13.8">
      <c r="A44" s="338"/>
      <c r="B44" s="338"/>
      <c r="C44" s="339"/>
      <c r="D44" s="338"/>
      <c r="E44" s="339"/>
      <c r="F44" s="339"/>
      <c r="G44" s="338"/>
      <c r="H44" s="521"/>
      <c r="I44" s="521"/>
      <c r="J44" s="521"/>
      <c r="K44" s="343"/>
      <c r="L44" s="179"/>
    </row>
    <row r="45" spans="1:12" ht="13.8">
      <c r="A45" s="338"/>
      <c r="B45" s="338"/>
      <c r="C45" s="339"/>
      <c r="D45" s="516" t="s">
        <v>139</v>
      </c>
      <c r="E45" s="516"/>
      <c r="F45" s="351"/>
      <c r="G45" s="342"/>
      <c r="H45" s="338"/>
      <c r="I45" s="338"/>
      <c r="J45" s="338"/>
      <c r="K45" s="338"/>
      <c r="L45" s="179"/>
    </row>
  </sheetData>
  <mergeCells count="7">
    <mergeCell ref="D45:E45"/>
    <mergeCell ref="A2:E2"/>
    <mergeCell ref="L3:M3"/>
    <mergeCell ref="A41:C41"/>
    <mergeCell ref="D43:E43"/>
    <mergeCell ref="H43:J44"/>
    <mergeCell ref="A38:L39"/>
  </mergeCells>
  <dataValidations count="1">
    <dataValidation type="list" allowBlank="1" showInputMessage="1" showErrorMessage="1" sqref="C10:C3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4.2'!Область_печати</vt:lpstr>
      <vt:lpstr>'ფორმა 4.4'!Область_печати</vt:lpstr>
      <vt:lpstr>'ფორმა 4.5'!Область_печати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N4.1'!Область_печати</vt:lpstr>
      <vt:lpstr>'ფორმა N5'!Область_печати</vt:lpstr>
      <vt:lpstr>'ფორმა N5.1'!Область_печати</vt:lpstr>
      <vt:lpstr>'ფორმა N6'!Область_печати</vt:lpstr>
      <vt:lpstr>'ფორმა N6.1'!Область_печати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2020-01-29T19:19:39Z</cp:lastPrinted>
  <dcterms:created xsi:type="dcterms:W3CDTF">2011-12-27T13:20:18Z</dcterms:created>
  <dcterms:modified xsi:type="dcterms:W3CDTF">2020-01-29T19:22:03Z</dcterms:modified>
</cp:coreProperties>
</file>