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0" windowWidth="24240" windowHeight="12330" tabRatio="954" activeTab="3"/>
  </bookViews>
  <sheets>
    <sheet name="ფორმა N1" sheetId="42" r:id="rId1"/>
    <sheet name="ფორმა N2" sheetId="3" r:id="rId2"/>
    <sheet name="ფორმა N3" sheetId="60" r:id="rId3"/>
    <sheet name="ფორმა N4" sheetId="68" r:id="rId4"/>
    <sheet name="ფორმა N4.1" sheetId="26" r:id="rId5"/>
    <sheet name="ფორმა 4.2" sheetId="69" r:id="rId6"/>
    <sheet name="ფორმა N4.3" sheetId="30" r:id="rId7"/>
    <sheet name="ფორმა 4.4" sheetId="34" r:id="rId8"/>
    <sheet name="ფორმა 4.5" sheetId="55" r:id="rId9"/>
    <sheet name="ფორმა N5" sheetId="61" r:id="rId10"/>
    <sheet name="ფორმა N5.1" sheetId="63" r:id="rId11"/>
    <sheet name="ფორმა 5.2" sheetId="67" r:id="rId12"/>
    <sheet name="ფორმა N5.3" sheetId="65" r:id="rId13"/>
    <sheet name="ფორმა 5.4" sheetId="45" r:id="rId14"/>
    <sheet name="ფორმა 5.5" sheetId="66" r:id="rId15"/>
    <sheet name="ფორმა N6" sheetId="5" r:id="rId16"/>
    <sheet name="ფორმა N6.1" sheetId="28" r:id="rId17"/>
    <sheet name="ფორმა N7" sheetId="71" r:id="rId18"/>
    <sheet name="ფორმა N8" sheetId="9" r:id="rId19"/>
    <sheet name="ფორმა N 8.1" sheetId="18" r:id="rId20"/>
    <sheet name="ფორმა N9" sheetId="72" r:id="rId21"/>
    <sheet name="ფორმა 9.1" sheetId="73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'ფორმა 4.2'!$A$9:$J$9</definedName>
    <definedName name="_xlnm._FilterDatabase" localSheetId="24" hidden="1">'ფორმა N 9.7'!$A$8:$I$50</definedName>
    <definedName name="_xlnm._FilterDatabase" localSheetId="0" hidden="1">'ფორმა N1'!$A$8:$L$87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N5.1'!$B$9:$D$22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5">#REF!</definedName>
    <definedName name="Date" localSheetId="7">#REF!</definedName>
    <definedName name="Date" localSheetId="8">#REF!</definedName>
    <definedName name="Date" localSheetId="11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2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17">#REF!</definedName>
    <definedName name="Date" localSheetId="20">#REF!</definedName>
    <definedName name="Date" localSheetId="25">#REF!</definedName>
    <definedName name="Date">#REF!</definedName>
    <definedName name="_xlnm.Print_Area" localSheetId="5">'ფორმა 4.2'!$A$1:$J$401</definedName>
    <definedName name="_xlnm.Print_Area" localSheetId="7">'ფორმა 4.4'!$A$1:$H$46</definedName>
    <definedName name="_xlnm.Print_Area" localSheetId="8">'ფორმა 4.5'!$A$1:$M$68</definedName>
    <definedName name="_xlnm.Print_Area" localSheetId="11">'ფორმა 5.2'!$A$1:$I$62</definedName>
    <definedName name="_xlnm.Print_Area" localSheetId="13">'ფორმა 5.4'!$A$1:$H$46</definedName>
    <definedName name="_xlnm.Print_Area" localSheetId="14">'ფორმა 5.5'!$A$1:$M$86</definedName>
    <definedName name="_xlnm.Print_Area" localSheetId="21">'ფორმა 9.1'!$A$1:$I$85</definedName>
    <definedName name="_xlnm.Print_Area" localSheetId="22">'ფორმა 9.2'!$A$1:$K$29</definedName>
    <definedName name="_xlnm.Print_Area" localSheetId="23">'ფორმა 9.6'!$A$1:$I$35</definedName>
    <definedName name="_xlnm.Print_Area" localSheetId="19">'ფორმა N 8.1'!$A$1:$H$26</definedName>
    <definedName name="_xlnm.Print_Area" localSheetId="24">'ფორმა N 9.7'!$A$1:$I$60</definedName>
    <definedName name="_xlnm.Print_Area" localSheetId="0">'ფორმა N1'!$A$1:$L$104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N5.1'!$A$1:$D$36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N8'!$A$1:$J$24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25" i="59" l="1"/>
  <c r="C23" i="59"/>
  <c r="C21" i="59"/>
  <c r="C19" i="59"/>
  <c r="C18" i="59"/>
  <c r="C12" i="59"/>
  <c r="I50" i="35" l="1"/>
  <c r="A5" i="73" l="1"/>
  <c r="I2" i="73"/>
  <c r="A5" i="71"/>
  <c r="A5" i="72"/>
  <c r="I2" i="72"/>
  <c r="J39" i="72"/>
  <c r="I39" i="72"/>
  <c r="I36" i="72" s="1"/>
  <c r="H39" i="72"/>
  <c r="G39" i="72"/>
  <c r="G36" i="72" s="1"/>
  <c r="F39" i="72"/>
  <c r="E39" i="72"/>
  <c r="E36" i="72" s="1"/>
  <c r="D39" i="72"/>
  <c r="C39" i="72"/>
  <c r="C36" i="72" s="1"/>
  <c r="B39" i="72"/>
  <c r="J36" i="72"/>
  <c r="H36" i="72"/>
  <c r="F36" i="72"/>
  <c r="D36" i="72"/>
  <c r="B36" i="72"/>
  <c r="J32" i="72"/>
  <c r="I32" i="72"/>
  <c r="H32" i="72"/>
  <c r="G32" i="72"/>
  <c r="F32" i="72"/>
  <c r="E32" i="72"/>
  <c r="D32" i="72"/>
  <c r="C32" i="72"/>
  <c r="B32" i="72"/>
  <c r="J24" i="72"/>
  <c r="I24" i="72"/>
  <c r="H24" i="72"/>
  <c r="G24" i="72"/>
  <c r="F24" i="72"/>
  <c r="E24" i="72"/>
  <c r="D24" i="72"/>
  <c r="C24" i="72"/>
  <c r="B24" i="72"/>
  <c r="J23" i="72"/>
  <c r="I23" i="72"/>
  <c r="J22" i="72"/>
  <c r="I22" i="72"/>
  <c r="J21" i="72"/>
  <c r="I21" i="72"/>
  <c r="J20" i="72"/>
  <c r="I20" i="72"/>
  <c r="J19" i="72"/>
  <c r="I19" i="72"/>
  <c r="H19" i="72"/>
  <c r="G19" i="72"/>
  <c r="G17" i="72" s="1"/>
  <c r="F19" i="72"/>
  <c r="E19" i="72"/>
  <c r="E17" i="72" s="1"/>
  <c r="D19" i="72"/>
  <c r="C19" i="72"/>
  <c r="C17" i="72" s="1"/>
  <c r="B19" i="72"/>
  <c r="J18" i="72"/>
  <c r="I18" i="72"/>
  <c r="J17" i="72"/>
  <c r="H17" i="72"/>
  <c r="F17" i="72"/>
  <c r="D17" i="72"/>
  <c r="B17" i="72"/>
  <c r="J16" i="72"/>
  <c r="I16" i="72"/>
  <c r="J15" i="72"/>
  <c r="J14" i="72" s="1"/>
  <c r="I15" i="72"/>
  <c r="I14" i="72" s="1"/>
  <c r="H14" i="72"/>
  <c r="G14" i="72"/>
  <c r="F14" i="72"/>
  <c r="E14" i="72"/>
  <c r="D14" i="72"/>
  <c r="C14" i="72"/>
  <c r="B14" i="72"/>
  <c r="J13" i="72"/>
  <c r="I13" i="72"/>
  <c r="J12" i="72"/>
  <c r="I12" i="72"/>
  <c r="J11" i="72"/>
  <c r="I11" i="72"/>
  <c r="I10" i="72" s="1"/>
  <c r="J10" i="72"/>
  <c r="H10" i="72"/>
  <c r="H9" i="72" s="1"/>
  <c r="G10" i="72"/>
  <c r="F10" i="72"/>
  <c r="F9" i="72" s="1"/>
  <c r="E10" i="72"/>
  <c r="D10" i="72"/>
  <c r="C10" i="72"/>
  <c r="B10" i="72"/>
  <c r="B9" i="72" s="1"/>
  <c r="A4" i="72"/>
  <c r="I14" i="9"/>
  <c r="I13" i="9"/>
  <c r="I12" i="9"/>
  <c r="I11" i="9"/>
  <c r="I10" i="9"/>
  <c r="C45" i="71"/>
  <c r="D64" i="71"/>
  <c r="C64" i="71"/>
  <c r="D45" i="71"/>
  <c r="D44" i="71" s="1"/>
  <c r="D34" i="71"/>
  <c r="C34" i="71"/>
  <c r="D11" i="71"/>
  <c r="C11" i="71"/>
  <c r="C10" i="71" s="1"/>
  <c r="I17" i="72" l="1"/>
  <c r="G9" i="72"/>
  <c r="D10" i="71"/>
  <c r="J9" i="72"/>
  <c r="E9" i="72"/>
  <c r="D9" i="72"/>
  <c r="I9" i="72"/>
  <c r="C9" i="72"/>
  <c r="C44" i="71"/>
  <c r="G10" i="18" l="1"/>
  <c r="G12" i="18" s="1"/>
  <c r="A5" i="69"/>
  <c r="I2" i="69"/>
  <c r="I387" i="69"/>
  <c r="H387" i="69"/>
  <c r="G387" i="69"/>
  <c r="A4" i="69"/>
  <c r="G11" i="18" l="1"/>
  <c r="G13" i="18" s="1"/>
  <c r="G14" i="18" s="1"/>
  <c r="G15" i="18" s="1"/>
  <c r="C2" i="68" l="1"/>
  <c r="A7" i="68"/>
  <c r="D76" i="68"/>
  <c r="D67" i="68"/>
  <c r="D61" i="68"/>
  <c r="C61" i="68"/>
  <c r="D56" i="68"/>
  <c r="C56" i="68"/>
  <c r="D50" i="68"/>
  <c r="C50" i="68"/>
  <c r="D39" i="68"/>
  <c r="C39" i="68"/>
  <c r="D35" i="68"/>
  <c r="C35" i="68"/>
  <c r="D26" i="68"/>
  <c r="C26" i="68"/>
  <c r="D20" i="68"/>
  <c r="D16" i="68" s="1"/>
  <c r="C20" i="68"/>
  <c r="C16" i="68" s="1"/>
  <c r="D17" i="68"/>
  <c r="C17" i="68"/>
  <c r="D12" i="68"/>
  <c r="C12" i="68"/>
  <c r="A6" i="68"/>
  <c r="C11" i="68" l="1"/>
  <c r="D11" i="68"/>
  <c r="C12" i="3"/>
  <c r="D12" i="3"/>
  <c r="I2" i="67" l="1"/>
  <c r="G2" i="65"/>
  <c r="L2" i="66"/>
  <c r="C2" i="61"/>
  <c r="C2" i="63"/>
  <c r="C2" i="67"/>
  <c r="C2" i="65"/>
  <c r="C2" i="66"/>
  <c r="C2" i="60"/>
  <c r="I48" i="67"/>
  <c r="H48" i="67"/>
  <c r="G48" i="67"/>
  <c r="A5" i="67"/>
  <c r="L72" i="66"/>
  <c r="A5" i="66"/>
  <c r="I25" i="65"/>
  <c r="H25" i="65"/>
  <c r="A5" i="65"/>
  <c r="D23" i="63"/>
  <c r="C23" i="63"/>
  <c r="A5" i="63"/>
  <c r="D73" i="61"/>
  <c r="C73" i="61"/>
  <c r="D65" i="61"/>
  <c r="D59" i="61"/>
  <c r="C59" i="61"/>
  <c r="D54" i="61"/>
  <c r="C54" i="61"/>
  <c r="D48" i="61"/>
  <c r="C48" i="61"/>
  <c r="D37" i="61"/>
  <c r="C11" i="59" s="1"/>
  <c r="C37" i="61"/>
  <c r="D33" i="61"/>
  <c r="C33" i="61"/>
  <c r="D24" i="61"/>
  <c r="D18" i="61" s="1"/>
  <c r="C24" i="61"/>
  <c r="C18" i="61"/>
  <c r="D15" i="61"/>
  <c r="C15" i="61"/>
  <c r="C14" i="61"/>
  <c r="C9" i="61" s="1"/>
  <c r="D10" i="61"/>
  <c r="C13" i="59" s="1"/>
  <c r="C10" i="61"/>
  <c r="A5" i="61"/>
  <c r="D31" i="60"/>
  <c r="C31" i="60"/>
  <c r="D27" i="60"/>
  <c r="D26" i="60" s="1"/>
  <c r="C27" i="60"/>
  <c r="C26" i="60" s="1"/>
  <c r="D19" i="60"/>
  <c r="C19" i="60"/>
  <c r="D16" i="60"/>
  <c r="C16" i="60"/>
  <c r="D12" i="60"/>
  <c r="D10" i="60" s="1"/>
  <c r="D9" i="60" s="1"/>
  <c r="C12" i="60"/>
  <c r="C10" i="60" s="1"/>
  <c r="A5" i="60"/>
  <c r="A4" i="60"/>
  <c r="D14" i="61" l="1"/>
  <c r="D9" i="61" s="1"/>
  <c r="C9" i="60"/>
  <c r="I2" i="39"/>
  <c r="K2" i="57"/>
  <c r="G2" i="18"/>
  <c r="I2" i="9"/>
  <c r="C2" i="28"/>
  <c r="C2" i="5"/>
  <c r="G2" i="45"/>
  <c r="L3" i="55"/>
  <c r="G2" i="34"/>
  <c r="G2" i="30"/>
  <c r="C2" i="26"/>
  <c r="C2" i="3"/>
  <c r="C2" i="59"/>
  <c r="A5" i="57"/>
  <c r="A6" i="59"/>
  <c r="A5" i="9" l="1"/>
  <c r="L54" i="55" l="1"/>
  <c r="A6" i="55"/>
  <c r="A5" i="35" l="1"/>
  <c r="A5" i="39"/>
  <c r="A5" i="18"/>
  <c r="A6" i="28"/>
  <c r="A6" i="5"/>
  <c r="A5" i="45"/>
  <c r="A5" i="34"/>
  <c r="A5" i="30"/>
  <c r="A6" i="26"/>
  <c r="A5" i="3"/>
  <c r="D31" i="3" l="1"/>
  <c r="C31" i="3"/>
  <c r="C24" i="59" s="1"/>
  <c r="H34" i="45" l="1"/>
  <c r="G34" i="45"/>
  <c r="D27" i="3" l="1"/>
  <c r="C27" i="3"/>
  <c r="C22" i="59" s="1"/>
  <c r="C20" i="59" s="1"/>
  <c r="D17" i="28" l="1"/>
  <c r="C17" i="28"/>
  <c r="A4" i="39" l="1"/>
  <c r="A4" i="35" l="1"/>
  <c r="H34" i="34" l="1"/>
  <c r="G34" i="34"/>
  <c r="A4" i="34"/>
  <c r="I31" i="30" l="1"/>
  <c r="H31" i="30"/>
  <c r="A4" i="30"/>
  <c r="A5" i="28" l="1"/>
  <c r="D24" i="26"/>
  <c r="C24" i="26"/>
  <c r="A5" i="26"/>
  <c r="A4" i="18" l="1"/>
  <c r="A4" i="9" l="1"/>
  <c r="A5" i="5"/>
  <c r="D17" i="5" l="1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26" i="3"/>
  <c r="D10" i="3" s="1"/>
  <c r="C9" i="3" l="1"/>
  <c r="D9" i="3"/>
  <c r="C17" i="59" s="1"/>
</calcChain>
</file>

<file path=xl/sharedStrings.xml><?xml version="1.0" encoding="utf-8"?>
<sst xmlns="http://schemas.openxmlformats.org/spreadsheetml/2006/main" count="5059" uniqueCount="2202">
  <si>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</si>
  <si>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</si>
  <si>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</si>
  <si>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</si>
  <si>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</si>
  <si>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</si>
  <si>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</si>
  <si>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</si>
  <si>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</si>
  <si>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</si>
  <si>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</si>
  <si>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</si>
  <si>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</si>
  <si>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</si>
  <si>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</si>
  <si>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</si>
  <si>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</si>
  <si>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</si>
  <si>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</si>
  <si>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</si>
  <si>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</si>
  <si>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</si>
  <si>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</si>
  <si>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</si>
  <si>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</si>
  <si>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</si>
  <si>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</si>
  <si>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</si>
  <si>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</si>
  <si>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</si>
  <si>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</si>
  <si>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</si>
  <si>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</si>
  <si>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</si>
  <si>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</si>
  <si>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</si>
  <si>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</si>
  <si>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</si>
  <si>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</si>
  <si>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</si>
  <si>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</si>
  <si>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</si>
  <si>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</si>
  <si>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</si>
  <si>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</si>
  <si>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</si>
  <si>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</si>
  <si>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</si>
  <si>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</si>
  <si>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</si>
  <si>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</si>
  <si>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</si>
  <si>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</si>
  <si>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</si>
  <si>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</si>
  <si>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</si>
  <si>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</si>
  <si>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</si>
  <si>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</si>
  <si>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</si>
  <si>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</si>
  <si>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</si>
  <si>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</si>
  <si>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</si>
  <si>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</si>
  <si>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</si>
  <si>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</si>
  <si>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</si>
  <si>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</si>
  <si>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</si>
  <si>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</si>
  <si>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</si>
  <si>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</si>
  <si>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</si>
  <si>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</si>
  <si>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</si>
  <si>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</si>
  <si>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</si>
  <si>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</si>
  <si>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</si>
  <si>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</si>
  <si>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</si>
  <si>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</si>
  <si>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</si>
  <si>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</si>
  <si>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</si>
  <si>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</si>
  <si>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</si>
  <si>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</si>
  <si>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</si>
  <si>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</si>
  <si>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</si>
  <si>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</si>
  <si>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</si>
  <si>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</si>
  <si>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</si>
  <si>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</si>
  <si>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</si>
  <si>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</si>
  <si>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</si>
  <si>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</si>
  <si>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</si>
  <si>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</si>
  <si>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</si>
  <si>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</si>
  <si>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</si>
  <si>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</si>
  <si>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</si>
  <si>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</si>
  <si>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</si>
  <si>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</si>
  <si>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</si>
  <si>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</si>
  <si>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</si>
  <si>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</si>
  <si>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</si>
  <si>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</si>
  <si>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</si>
  <si>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</si>
  <si>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</si>
  <si>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</si>
  <si>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</si>
  <si>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</si>
  <si>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</si>
  <si>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</si>
  <si>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</si>
  <si>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</si>
  <si>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</si>
  <si>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</si>
  <si>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</si>
  <si>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</si>
  <si>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</si>
  <si>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</si>
  <si>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</si>
  <si>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</si>
  <si>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</si>
  <si>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</si>
  <si>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</si>
  <si>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</si>
  <si>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</si>
  <si>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</si>
  <si>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</si>
  <si>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</si>
  <si>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</si>
  <si>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</si>
  <si>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</si>
  <si>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</si>
  <si>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</si>
  <si>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</si>
  <si>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</si>
  <si>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</si>
  <si>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</si>
  <si>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</si>
  <si>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</si>
  <si>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</si>
  <si>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</si>
  <si>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</si>
  <si>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</si>
  <si>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</si>
  <si>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</si>
  <si>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</si>
  <si>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</si>
  <si>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</si>
  <si>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</si>
  <si>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</si>
  <si>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</si>
  <si>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</si>
  <si>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</si>
  <si>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</si>
  <si>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</si>
  <si>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</si>
  <si>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</si>
  <si>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</si>
  <si>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</si>
  <si>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</si>
  <si>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</si>
  <si>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</si>
  <si>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</si>
  <si>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</si>
  <si>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</si>
  <si>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</si>
  <si>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</si>
  <si>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</si>
  <si>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</si>
  <si>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</si>
  <si>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</si>
  <si>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</si>
  <si>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</si>
  <si>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</si>
  <si>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</si>
  <si>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</si>
  <si>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</si>
  <si>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</si>
  <si>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</si>
  <si>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</si>
  <si>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</si>
  <si>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</si>
  <si>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</si>
  <si>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</si>
  <si>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</si>
  <si>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</si>
  <si>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</si>
  <si>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</si>
  <si>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</si>
  <si>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</si>
  <si>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</si>
  <si>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</si>
  <si>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</si>
  <si>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</si>
  <si>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</si>
  <si>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</si>
  <si>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</si>
  <si>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</si>
  <si>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</si>
  <si>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</si>
  <si>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</si>
  <si>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</si>
  <si>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</si>
  <si>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</si>
  <si>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</si>
  <si>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</si>
  <si>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</si>
  <si>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</si>
  <si>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</si>
  <si>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</si>
  <si>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</si>
  <si>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</si>
  <si>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</si>
  <si>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</si>
  <si>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</si>
  <si>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</si>
  <si>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</si>
  <si>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</si>
  <si>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</si>
  <si>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</si>
  <si>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</si>
  <si>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</si>
  <si>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</si>
  <si>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</si>
  <si>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</si>
  <si>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</si>
  <si>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</si>
  <si>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</si>
  <si>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</si>
  <si>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</si>
  <si>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</si>
  <si>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</si>
  <si>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</si>
  <si>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</si>
  <si>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</si>
  <si>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</si>
  <si>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</si>
  <si>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</si>
  <si>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</si>
  <si>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</si>
  <si>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</si>
  <si>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</si>
  <si>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</si>
  <si>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</si>
  <si>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</si>
  <si>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</si>
  <si>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</si>
  <si>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</si>
  <si>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</si>
  <si>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</si>
  <si>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</si>
  <si>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</si>
  <si>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</si>
  <si>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</si>
  <si>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</si>
  <si>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</si>
  <si>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</si>
  <si>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</si>
  <si>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</si>
  <si>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</si>
  <si>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</si>
  <si>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</si>
  <si>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</si>
  <si>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</si>
  <si>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</si>
  <si>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</si>
  <si>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</si>
  <si>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</si>
  <si>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</si>
  <si>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</si>
  <si>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</si>
  <si>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</si>
  <si>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</si>
  <si>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</si>
  <si>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</si>
  <si>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</si>
  <si>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</si>
  <si>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</si>
  <si>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</si>
  <si>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</si>
  <si>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</si>
  <si>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</si>
  <si>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</si>
  <si>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</si>
  <si>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</si>
  <si>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</si>
  <si>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</si>
  <si>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</si>
  <si>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</si>
  <si>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</si>
  <si>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</si>
  <si>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</si>
  <si>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</si>
  <si>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</si>
  <si>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</si>
  <si>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</si>
  <si>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</si>
  <si>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</si>
  <si>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</si>
  <si>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</si>
  <si>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</si>
  <si>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</si>
  <si>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</si>
  <si>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</si>
  <si>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</si>
  <si>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</si>
  <si>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</si>
  <si>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</si>
  <si>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</si>
  <si>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</si>
  <si>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</si>
  <si>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</si>
  <si>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</si>
  <si>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</si>
  <si>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</si>
  <si>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</si>
  <si>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</si>
  <si>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</si>
  <si>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</si>
  <si>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</si>
  <si>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</si>
  <si>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</si>
  <si>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</si>
  <si>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</si>
  <si>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</si>
  <si>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</si>
  <si>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</si>
  <si>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</si>
  <si>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</si>
  <si>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</si>
  <si>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</si>
  <si>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</si>
  <si>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</si>
  <si>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</si>
  <si>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</si>
  <si>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</si>
  <si>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</si>
  <si>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</si>
  <si>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</si>
  <si>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</si>
  <si>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</si>
  <si>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</si>
  <si>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</si>
  <si>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</si>
  <si>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</si>
  <si>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</si>
  <si>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</si>
  <si>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</si>
  <si>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</si>
  <si>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</si>
  <si>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</si>
  <si>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</si>
  <si>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</si>
  <si>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</si>
  <si>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</si>
  <si>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</si>
  <si>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</si>
  <si>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</si>
  <si>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</si>
  <si>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</si>
  <si>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</si>
  <si>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</si>
  <si>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</si>
  <si>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</si>
  <si>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</si>
  <si>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</si>
  <si>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</si>
  <si>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</si>
  <si>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</si>
  <si>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</si>
  <si>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</si>
  <si>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</si>
  <si>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</si>
  <si>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</si>
  <si>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</si>
  <si>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</si>
  <si>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</si>
  <si>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</si>
  <si>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</si>
  <si>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</si>
  <si>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</si>
  <si>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</si>
  <si>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</si>
  <si>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</si>
  <si>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</si>
  <si>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</si>
  <si>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</si>
  <si>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</si>
  <si>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</si>
  <si>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</si>
  <si>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</si>
  <si>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</si>
  <si>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</si>
  <si>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</si>
  <si>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</si>
  <si>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</si>
  <si>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</si>
  <si>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</si>
  <si>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</si>
  <si>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</si>
  <si>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</si>
  <si>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</si>
  <si>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</si>
  <si>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</si>
  <si>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</si>
  <si>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</si>
  <si>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</si>
  <si>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</si>
  <si>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</si>
  <si>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</si>
  <si>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</si>
  <si>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</si>
  <si>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</si>
  <si>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</si>
  <si>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</si>
  <si>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</si>
  <si>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</si>
  <si>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</si>
  <si>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</si>
  <si>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</si>
  <si>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</si>
  <si>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</si>
  <si>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</si>
  <si>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</si>
  <si>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</si>
  <si>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</si>
  <si>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</si>
  <si>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</si>
  <si>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</si>
  <si>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</si>
  <si>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</si>
  <si>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</si>
  <si>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</si>
  <si>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</si>
  <si>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</si>
  <si>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</si>
  <si>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</si>
  <si>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</si>
  <si>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</si>
  <si>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</si>
  <si>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</si>
  <si>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</si>
  <si>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</si>
  <si>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</si>
  <si>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</si>
  <si>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</si>
  <si>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</si>
  <si>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</si>
  <si>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</si>
  <si>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</si>
  <si>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</si>
  <si>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</si>
  <si>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</si>
  <si>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</si>
  <si>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</si>
  <si>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</si>
  <si>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</si>
  <si>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</si>
  <si>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</si>
  <si>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</si>
  <si>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</si>
  <si>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</si>
  <si>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</si>
  <si>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</si>
  <si>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</si>
  <si>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</si>
  <si>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</si>
  <si>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</si>
  <si>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</si>
  <si>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</si>
  <si>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</si>
  <si>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</si>
  <si>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</si>
  <si>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</si>
  <si>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</si>
  <si>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</si>
  <si>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</si>
  <si>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</si>
  <si>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</si>
  <si>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</si>
  <si>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</si>
  <si>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</si>
  <si>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</si>
  <si>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</si>
  <si>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</si>
  <si>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</si>
  <si>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</si>
  <si>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</si>
  <si>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</si>
  <si>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</si>
  <si>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</si>
  <si>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</si>
  <si>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</si>
  <si>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</si>
  <si>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01/01/2019-12/31/2019</t>
  </si>
  <si>
    <t>მპგ „ერთიანი ნაციონალური მოძრაობა“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</si>
  <si>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</si>
  <si>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</si>
  <si>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>სწავლების ცენტრიდან მიღებული სახსრების  ხარჯების გარდა)</t>
  </si>
  <si>
    <t>ჯარიმის გადახდა (ფორმა N4)</t>
  </si>
  <si>
    <t>არასწორად ჩარიცხული თანხის დაბრუნება (ფორმა N4)</t>
  </si>
  <si>
    <t>1.6.4.3</t>
  </si>
  <si>
    <t>სახბაჟი</t>
  </si>
  <si>
    <t>1.6.4.4</t>
  </si>
  <si>
    <t>სასამართლო ხარჯები</t>
  </si>
  <si>
    <t>1.6.4.5</t>
  </si>
  <si>
    <t>საპენსიო შენატანი</t>
  </si>
  <si>
    <t>ავტომანქანის პარკინგის (ფორმა N4)</t>
  </si>
  <si>
    <t>საერთაშორისო ორგანიზაციაში წევრობის (ფორმა N4)</t>
  </si>
  <si>
    <t>1.2.15.3</t>
  </si>
  <si>
    <t>პარტიის სარეგისტრაციო მონაცემებში ცვლილების (ფორმა N4)</t>
  </si>
  <si>
    <t>ელენე</t>
  </si>
  <si>
    <t>ჯავახაძე</t>
  </si>
  <si>
    <t>01018002147</t>
  </si>
  <si>
    <t>პოლიტსაბჭოს თავმჯდომარის მრჩეველი</t>
  </si>
  <si>
    <t>მანონი</t>
  </si>
  <si>
    <t>ურუშაძე</t>
  </si>
  <si>
    <t>26001007131</t>
  </si>
  <si>
    <t>კადრ. და საქმისწარმ. სამს. მთავარი სპეციალისტი</t>
  </si>
  <si>
    <t>ზურაბ</t>
  </si>
  <si>
    <t>მელიქიშვილი</t>
  </si>
  <si>
    <t>01008014694</t>
  </si>
  <si>
    <t>ცენტრალური ადმინისტრაციის უფროსი</t>
  </si>
  <si>
    <t>აკაკი</t>
  </si>
  <si>
    <t>მინაშვილი</t>
  </si>
  <si>
    <t>01017013529</t>
  </si>
  <si>
    <t>თინათინ</t>
  </si>
  <si>
    <t>ცერცვაძე</t>
  </si>
  <si>
    <t>25001004708</t>
  </si>
  <si>
    <t>პოლიტსაბჭოს თავმჯდომარის თანაშემწე</t>
  </si>
  <si>
    <t>ნუგზარ</t>
  </si>
  <si>
    <t>წიკლაური</t>
  </si>
  <si>
    <t>01006014902</t>
  </si>
  <si>
    <t>გიორგი</t>
  </si>
  <si>
    <t>ონიანი</t>
  </si>
  <si>
    <t>01012014618</t>
  </si>
  <si>
    <t>პოლიტსაბჭოს თავმჯდ. მოადგ. მრჩ. იურიდიულ საკითხებში</t>
  </si>
  <si>
    <t>ბესიკი</t>
  </si>
  <si>
    <t>გაზდელიანი</t>
  </si>
  <si>
    <t>01027027944</t>
  </si>
  <si>
    <t>საქალაქო ორგანიზაციის თავმჯდომარე</t>
  </si>
  <si>
    <t>ნინო</t>
  </si>
  <si>
    <t>ქუხილავა</t>
  </si>
  <si>
    <t>51001007064</t>
  </si>
  <si>
    <t>საფინანსო სამსახურის უფროსი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</si>
  <si>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</si>
  <si>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</si>
  <si>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</si>
  <si>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</si>
  <si>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ნატალია</t>
  </si>
  <si>
    <t>მჭედლიშვილი</t>
  </si>
  <si>
    <t>01030029019</t>
  </si>
  <si>
    <t>საერთ. ურთიერთ. სამსახ. უფრ. სპეციალ.</t>
  </si>
  <si>
    <t>პატარაია</t>
  </si>
  <si>
    <t>01005005987</t>
  </si>
  <si>
    <t>პრესასთან ურთიერთობის სამსახურის უფროსი</t>
  </si>
  <si>
    <t>ოზგებიშვილი</t>
  </si>
  <si>
    <t>01001012149</t>
  </si>
  <si>
    <t>რეგიონალური სამსახურის კოორდინატორი</t>
  </si>
  <si>
    <t>ივანე</t>
  </si>
  <si>
    <t>პეტრიაშვილი</t>
  </si>
  <si>
    <t>40001004501</t>
  </si>
  <si>
    <t>იურიდიული სამსახურის უფროსი</t>
  </si>
  <si>
    <t>ბოტკოველი</t>
  </si>
  <si>
    <t>01019004831</t>
  </si>
  <si>
    <t>რეგიონალური სამსახურის უფროსი</t>
  </si>
  <si>
    <t>რამაზ</t>
  </si>
  <si>
    <t>ქერეჭაშვილი</t>
  </si>
  <si>
    <t>01030005969</t>
  </si>
  <si>
    <t>38001003316</t>
  </si>
  <si>
    <t>ხურცილავა</t>
  </si>
  <si>
    <t>01021010708</t>
  </si>
  <si>
    <t>კახაბერ</t>
  </si>
  <si>
    <t>შუბითიძე</t>
  </si>
  <si>
    <t>01008017164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</si>
  <si>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</si>
  <si>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</si>
  <si>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</si>
  <si>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</si>
  <si>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მანუჩარ</t>
  </si>
  <si>
    <t>ფანგანი</t>
  </si>
  <si>
    <t>62007006162</t>
  </si>
  <si>
    <t>დავით</t>
  </si>
  <si>
    <t>ოსიყმიშვილი</t>
  </si>
  <si>
    <t>36001004323</t>
  </si>
  <si>
    <t>ჩიაშვილი</t>
  </si>
  <si>
    <t>01019033114</t>
  </si>
  <si>
    <t>ლევან</t>
  </si>
  <si>
    <t>მჭედლიძე</t>
  </si>
  <si>
    <t>01001070757</t>
  </si>
  <si>
    <t>IT სამსახურის უფროსი სპეციალისტი</t>
  </si>
  <si>
    <t>კოკოშაშვილი</t>
  </si>
  <si>
    <t>01027022881</t>
  </si>
  <si>
    <t>უსაფრთხოებისა და ლოჯისტიკის სამსახური, მძღოლი</t>
  </si>
  <si>
    <t>თემურ</t>
  </si>
  <si>
    <t>01030011058</t>
  </si>
  <si>
    <t>იოსებ</t>
  </si>
  <si>
    <t>36001004322</t>
  </si>
  <si>
    <t>უსაფრთხოებისა და ლოჯისტიკის სამსახური, დაცვა</t>
  </si>
  <si>
    <t>ბეჟიკელაშვილი</t>
  </si>
  <si>
    <t>45001004586</t>
  </si>
  <si>
    <t>შერმადინი</t>
  </si>
  <si>
    <t>01024035954</t>
  </si>
  <si>
    <t>ტყემალაძე</t>
  </si>
  <si>
    <t>25001032018</t>
  </si>
  <si>
    <t>რუხაია</t>
  </si>
  <si>
    <t>62007016080</t>
  </si>
  <si>
    <t>01015015482</t>
  </si>
  <si>
    <t>ნაზო</t>
  </si>
  <si>
    <t>01019034279</t>
  </si>
  <si>
    <t>ქათამაძე</t>
  </si>
  <si>
    <t>41001017725</t>
  </si>
  <si>
    <t>ტყიბულის რაიონული ორგანიზაციის თავმჯდომარე</t>
  </si>
  <si>
    <t>საორგანიზაციო საკითხების მოწესრიგება</t>
  </si>
  <si>
    <t>ქვ. ქართლის რეგიონი</t>
  </si>
  <si>
    <t>იმერეთის რეგიონი</t>
  </si>
  <si>
    <t>საარჩევნო კამპანია</t>
  </si>
  <si>
    <t>ზესტაფონი</t>
  </si>
  <si>
    <t>ჭიათურა</t>
  </si>
  <si>
    <t>ზუგდიდი</t>
  </si>
  <si>
    <t>აჭარა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</si>
  <si>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  <charset val="204"/>
      </rPr>
      <t>(ან საამისოდ უფლებამოსილი</t>
    </r>
    <r>
      <rPr>
        <b/>
        <sz val="10"/>
        <rFont val="Sylfaen"/>
        <family val="1"/>
        <charset val="204"/>
      </rPr>
      <t xml:space="preserve"> </t>
    </r>
  </si>
  <si>
    <t>ქუჩაში დამონტაჟებული ეკრანი</t>
  </si>
  <si>
    <t>ი/მ თამარ ბერიშვილი</t>
  </si>
  <si>
    <t>19001020536</t>
  </si>
  <si>
    <t>მპგ "ერთიანი ნაციონალური მოძრაობა"</t>
  </si>
  <si>
    <t>19 დღე</t>
  </si>
  <si>
    <t>სანდრა რულოვსი</t>
  </si>
  <si>
    <t>გაშვების რაოდენობა</t>
  </si>
  <si>
    <t>შპს "ტორი პლუსი"</t>
  </si>
  <si>
    <t>მაჟორიტარი კანდიდატები (გაგნიძე, სეხნიაშვილი)</t>
  </si>
  <si>
    <t>ცალი</t>
  </si>
  <si>
    <t>პლაკატი</t>
  </si>
  <si>
    <t>მაჟორიტარი კანდიდატები (წითლიძე)</t>
  </si>
  <si>
    <t>ბუკლეტი</t>
  </si>
  <si>
    <t>მაჟორიტარი კანდიდატები (ბარამიძე, ალანია)</t>
  </si>
  <si>
    <t>მაჟორიტარი კანდიდატები (ტატალაშვილი, სანაია, შატბერაშვილი)</t>
  </si>
  <si>
    <t>მაჟორიტარი კანდიდატები (ხონი, ქუთაისი)</t>
  </si>
  <si>
    <t>მაჟორიტარი კანდიდატები (ნიჟარაძე, კახნიაშვილი)</t>
  </si>
  <si>
    <t>მაჟორიტარი კანდიდატები (რევაზიშვილი, პაპუაშვილი, ღონღაძე)</t>
  </si>
  <si>
    <t>მაჟორიტარი კანდიდატები (მერველაშვილი)</t>
  </si>
  <si>
    <t>ფლაერი</t>
  </si>
  <si>
    <t>მაჟორიტარი კანდიდატები (შაშიაშვილი, უკლება, ნარსია)</t>
  </si>
  <si>
    <t>მაჟორიტარი კანდიდატები (ლობჟანიძე)</t>
  </si>
  <si>
    <t>მაჟორიტარი კანდიდატები (თინიკაშვილი, ბოლაშვილი, დევიძე)</t>
  </si>
  <si>
    <t>მაჟორიტარი კანდიდატები (ბეჟაშვილი, კუბლაშვილი, სხულუხია)</t>
  </si>
  <si>
    <t>მაჟორიტარი კანდიდატები (დალაქიშვილი)</t>
  </si>
  <si>
    <t>მაჟორიტარი კანდიდატები (ბერიძე)</t>
  </si>
  <si>
    <t>მაჟორიტარი კანდიდატები (ქათამაძე)</t>
  </si>
  <si>
    <t>მაჟორიტარი კანდიდატები (ბურდილაძე)</t>
  </si>
  <si>
    <t>მაჟორიტარი კანდიდატები (ლომთაძე)</t>
  </si>
  <si>
    <t>მაჟორიტარი კანდიდატები (ბაბაკიშვილი)</t>
  </si>
  <si>
    <t>ტრიპლეტი</t>
  </si>
  <si>
    <t>მაჟორიტარი კანდიდატები (მოსიძე)</t>
  </si>
  <si>
    <t>მაჟორიტარი კანდიდატები (ნაკუდაიძე, შორთიშვილი)</t>
  </si>
  <si>
    <t>მაჟორიტარი კანდიდატები (მაჭარაშვილი)</t>
  </si>
  <si>
    <t>მაჟორიტარი კანდიდატები (ბარძიმაძე)</t>
  </si>
  <si>
    <t>მაჟორიტარი კანდიდატები (ისმაილოვა, სულეიმანოვი)</t>
  </si>
  <si>
    <t>დუპლეტი</t>
  </si>
  <si>
    <t>მაჟორიტარი კანდიდატები (წოწინაშვილი)</t>
  </si>
  <si>
    <t>მაჟორიტარი კანდიდატები (ელიზბარაშვილი, მუსაშვილი)</t>
  </si>
  <si>
    <t>მაჟორიტარი კანდიდატები (ისმაილოვი, ბახიშევი)</t>
  </si>
  <si>
    <t>მაჟორიტარი კანდიდატები (მამედოვი, ისმაილოვი, მურადოვი, ემინოვი)</t>
  </si>
  <si>
    <t>ინტერნეტ-რეკლამს ხრჯი</t>
  </si>
  <si>
    <t>ი/მ ილქინ ჰუსეინოვი 24 ნიუს.ჯი</t>
  </si>
  <si>
    <t>28001084685</t>
  </si>
  <si>
    <t>10</t>
  </si>
  <si>
    <t>აგილ მუსტაფაევი</t>
  </si>
  <si>
    <t>დღე</t>
  </si>
  <si>
    <t>სატელევიზიო რეკლამის ხარჯი</t>
  </si>
  <si>
    <t>შპს დამოუკიდებელი ტელე-რადიო კომპანია ოდიში</t>
  </si>
  <si>
    <t>219995600</t>
  </si>
  <si>
    <t>6</t>
  </si>
  <si>
    <t>მპგ "ერთიანი ნაციონალური მოძრაობა" სანდრა რულოვსი</t>
  </si>
  <si>
    <t>გასვლა</t>
  </si>
  <si>
    <t>რადიო რეკლამა</t>
  </si>
  <si>
    <t>12</t>
  </si>
  <si>
    <t>Facebook</t>
  </si>
  <si>
    <t>0001326801</t>
  </si>
  <si>
    <t>ჩვენება</t>
  </si>
  <si>
    <t>მაჟორიტარი კანდიდატები (მურჯიკნელი, ქორჩილავა, გელაძე, აზალაძე სეხნიაშვილი)</t>
  </si>
  <si>
    <t>მაჟორიტარი კანდიდატები (ფიფია, დანელია)</t>
  </si>
  <si>
    <t>მაჟორიტარი კანდიდატები (ცერცვაძე, ბახტაძე, ნარსია)</t>
  </si>
  <si>
    <t>მაჟორიტარი კანდიდატები (შაქარაშვილი, ახალკაცი, ბარამიძე, იაშვილი)</t>
  </si>
  <si>
    <t>მაჟორიტარი კანდიდატები (გრიგალაშვილი)</t>
  </si>
  <si>
    <t>მაჟორიტარი კანდიდატები (გეგია, კაჭარავა)</t>
  </si>
  <si>
    <t>მაჟორიტარი კანდიდატები (მახათაძე, გრიგოლია, რობაქიძე, ვაჟბედაშვილი, მაჭარაშვილი)</t>
  </si>
  <si>
    <t>მაჟორიტარი კანდიდატები (მერველაშვილი, ნოზაძე)</t>
  </si>
  <si>
    <t>მაჟორიტარი კანდიდატები (გოგუაძე-ასკურავა)</t>
  </si>
  <si>
    <t>მაჟორიტარი კანდიდატები (ქუთაისი)</t>
  </si>
  <si>
    <t>მაჟორიტარი კანდიდატები (გორი)</t>
  </si>
  <si>
    <t>მაჟორიტარი კანდიდატები (ლომთაძე, სულაძე, თოლორდავა)</t>
  </si>
  <si>
    <t>მაჟორიტარი კანდიდატები (ბოტკოველი)</t>
  </si>
  <si>
    <t>სტიკერი</t>
  </si>
  <si>
    <t>მაჟორიტარი კანდიდატები (შაინიძე)</t>
  </si>
  <si>
    <t>მაჟორიტარი კანდიდატები (ბეჟაშვილი)</t>
  </si>
  <si>
    <t>მაჟორიტარი კანდიდატები (უდუმაშვილი)</t>
  </si>
  <si>
    <t>მაჟორიტარი კანდიდატები</t>
  </si>
  <si>
    <t>მოსაწვევი</t>
  </si>
  <si>
    <t>ხელშეკრულება ქართული</t>
  </si>
  <si>
    <t>ესმერალდა იაკობაშვილი</t>
  </si>
  <si>
    <t>01013001181</t>
  </si>
  <si>
    <t>29.05.2019</t>
  </si>
  <si>
    <t>სურდოთარგმანი</t>
  </si>
  <si>
    <t>ი/მ ირმა სამნიძე</t>
  </si>
  <si>
    <t>61001055725</t>
  </si>
  <si>
    <t>16.05.2019</t>
  </si>
  <si>
    <t>კვ.მ</t>
  </si>
  <si>
    <t>სარეკლამო ბანერი</t>
  </si>
  <si>
    <t>08.01.2019</t>
  </si>
  <si>
    <t>ფულადი შემოწირულობა</t>
  </si>
  <si>
    <t>კოტე ისაევ</t>
  </si>
  <si>
    <t>01594000560</t>
  </si>
  <si>
    <t>GE16BG0000000788908700</t>
  </si>
  <si>
    <t>საქართველოს ბანკი</t>
  </si>
  <si>
    <t>18.01.2019</t>
  </si>
  <si>
    <t>არაფულადი შემოწირულობა</t>
  </si>
  <si>
    <t>გიორგი ქურდაძე</t>
  </si>
  <si>
    <t>01030030249</t>
  </si>
  <si>
    <t>საოფისე ფართი, კასპი, მ. კოსტავას ქ. 10, ფართ. 92.25, საკადასტრო კოდი 68.10.02.039.01.502</t>
  </si>
  <si>
    <t>თხოვება</t>
  </si>
  <si>
    <t>პერიოდი 18.01.2019 - 17.12.2019</t>
  </si>
  <si>
    <t>24.01.2019</t>
  </si>
  <si>
    <t>ვიქტორ გამყრელიძე</t>
  </si>
  <si>
    <t>34001000838</t>
  </si>
  <si>
    <t>GE79TB1100000366200158</t>
  </si>
  <si>
    <t>თიბისი ბანკი</t>
  </si>
  <si>
    <t>შპს "საქართველო"</t>
  </si>
  <si>
    <t>საოფისე ფართი, თბილისი, ბუდაპეშტის (გ. ფანჯიკიძის) ქ. N1ბ. ფართობი 128.76 კვ.მ, საკადასტრო კოდი 01.10.14.004.059.01.500</t>
  </si>
  <si>
    <t>პერიოდი 01.02.2019 - 31.12.2020 წ. წ.</t>
  </si>
  <si>
    <t>06.02.2019</t>
  </si>
  <si>
    <t>ნინო მამაცაშვილი</t>
  </si>
  <si>
    <t>25001049879</t>
  </si>
  <si>
    <t>საოფისე ფართი, ლაგოდეხი, ჭავჭავაძის გამზ. 2, ფართ. 129.17 კვ.მ. საკადასტრო კოდი 54.01.55.098</t>
  </si>
  <si>
    <t>პერიოდი 06.02.2019 - 31.12.2019 წ.წ</t>
  </si>
  <si>
    <t>ჯულეტა მამაცაშვილი</t>
  </si>
  <si>
    <t>01008003272</t>
  </si>
  <si>
    <t>საოფისე ფართი, ლაგოდეხი, ჭავჭავაძის გამზ. 2, ფართ. 25.83 კვ.მ. საკადასტრო კოდი 54.01.55.098</t>
  </si>
  <si>
    <t>20.02.2019</t>
  </si>
  <si>
    <t>თეა გოგიტაშვილი</t>
  </si>
  <si>
    <t>36001002288</t>
  </si>
  <si>
    <t>საოფისე ფართი, საგარეჯო, დავით აღმაშენებლის ქ. 10, ფართ. 31.34 კვ.მ. საკადასტრო კოდი 55.12.00.384.01.012</t>
  </si>
  <si>
    <t>პერიოდი 20.02.2019 - 31.12.2019 წ.წ</t>
  </si>
  <si>
    <t>22.02.2019</t>
  </si>
  <si>
    <t>04.03.2019</t>
  </si>
  <si>
    <t>ლატავრა ლალიაშვილი</t>
  </si>
  <si>
    <t>53001003144</t>
  </si>
  <si>
    <t>საოფისე ფართი, წყალტუბო, ილია ჭავჭავაძის 10 ბ. 15, ფართ. 28.3 კვ.მ. საკადასტრო კოდი 29.08.07.010.01.015</t>
  </si>
  <si>
    <t>პერიოდი 04.03.2019 - 31.12.2019 წ.წ.</t>
  </si>
  <si>
    <t>05.03.2019</t>
  </si>
  <si>
    <t>უშანგი ხიჯაკაძე</t>
  </si>
  <si>
    <t>56001005701</t>
  </si>
  <si>
    <t>საოფისე ფართი, ხარაგაული, სოლომონ მეფის ქუჩა 06, ფართ. 39.39 კვ. მ, საკადასტრო კოდი 36.01.31.033.01.506</t>
  </si>
  <si>
    <t xml:space="preserve">პერიოდი 05.03.2019 - 04.05.2019 წ.წ. </t>
  </si>
  <si>
    <t>27.03.2019</t>
  </si>
  <si>
    <t>ზურაბ ცერცვაძე</t>
  </si>
  <si>
    <t>GE05LB0711150553121002</t>
  </si>
  <si>
    <t>ლიბერთი ბანკი</t>
  </si>
  <si>
    <t>დავით ოსიყმიშვილი</t>
  </si>
  <si>
    <t>GE62LB0711141146528001</t>
  </si>
  <si>
    <t>თამაზ ქართველიშვილი</t>
  </si>
  <si>
    <t>57001055220</t>
  </si>
  <si>
    <t>GE76LB0711157283029000</t>
  </si>
  <si>
    <t>მანონი ურუშაძე</t>
  </si>
  <si>
    <t>GE77LB0711134961854000</t>
  </si>
  <si>
    <t>გიორგი ჩიაშვილი</t>
  </si>
  <si>
    <t>GE18LB0711191141845000</t>
  </si>
  <si>
    <t>ზვიად მაცაბერიძე</t>
  </si>
  <si>
    <t>01011022462</t>
  </si>
  <si>
    <t>GE50LB0711178415872000</t>
  </si>
  <si>
    <t>ბესარიონ გედენიძე</t>
  </si>
  <si>
    <t>GE68LB0711174338353001</t>
  </si>
  <si>
    <t>28.03.2019</t>
  </si>
  <si>
    <t>ნატალია მჭედლიშვილი</t>
  </si>
  <si>
    <t>GE27LB0002001005710000</t>
  </si>
  <si>
    <t>29.03.2019</t>
  </si>
  <si>
    <t>რამაზ ქერეჭაშვილი</t>
  </si>
  <si>
    <t>GE81LB0711175229717001</t>
  </si>
  <si>
    <t>ირაკლი ქავთარაძე</t>
  </si>
  <si>
    <t>GE43LB0711185501959000</t>
  </si>
  <si>
    <t>01.04.2019</t>
  </si>
  <si>
    <t>საოფისე ფართი, ხარაგაული, სოლომონ მეფის ქუჩა 43, ფართ. 70 კვ. მ, საკადასტრო კოდი 36.01.33.166</t>
  </si>
  <si>
    <t xml:space="preserve">პერიოდი 01.04.2019 - 31.12.2021 წ.წ. </t>
  </si>
  <si>
    <t>10.04.2019</t>
  </si>
  <si>
    <t>გიორგი გერსამია</t>
  </si>
  <si>
    <t>61005008905</t>
  </si>
  <si>
    <t>GE03TB7931345161600002</t>
  </si>
  <si>
    <t>17.04.2019</t>
  </si>
  <si>
    <t>რევაზ გაგნიძე</t>
  </si>
  <si>
    <t>01019010016</t>
  </si>
  <si>
    <t>ავტომანქანა MERCEDES-BENZ, 906ac 35, ავტობუსი, გ. 2009 წ. სახ. ნომ. WW055KK</t>
  </si>
  <si>
    <t>პერიოდი 17.04.2019 - 16.07.2019 წ.წ</t>
  </si>
  <si>
    <t>25.04.2019</t>
  </si>
  <si>
    <t>გიგა გურული</t>
  </si>
  <si>
    <t>18001013412</t>
  </si>
  <si>
    <t>GE77LB0033000010030001</t>
  </si>
  <si>
    <t>30.04.2019</t>
  </si>
  <si>
    <t>02.05.2019</t>
  </si>
  <si>
    <t>ალბერტ გურჯიშვილი</t>
  </si>
  <si>
    <t>35001006986</t>
  </si>
  <si>
    <t>GE61TB1155345063622341</t>
  </si>
  <si>
    <t>თამარ ზერეკიძე</t>
  </si>
  <si>
    <t>01017031912</t>
  </si>
  <si>
    <t>GE13TB7017245063600061</t>
  </si>
  <si>
    <t>04.05.2019</t>
  </si>
  <si>
    <t>დავით ფერაძე</t>
  </si>
  <si>
    <t>18001012964</t>
  </si>
  <si>
    <t>GE66LB0033001005040000</t>
  </si>
  <si>
    <t>06.05.2019</t>
  </si>
  <si>
    <t>ელენე ჯავახაძე</t>
  </si>
  <si>
    <t>GE57LB0711162075348001</t>
  </si>
  <si>
    <t>07.05.2019</t>
  </si>
  <si>
    <t>ირაკლი ნადირაძე</t>
  </si>
  <si>
    <t>01013014200</t>
  </si>
  <si>
    <t>GE23TB7267045061100020</t>
  </si>
  <si>
    <t>ლილე ლიპარტელიანი</t>
  </si>
  <si>
    <t>01003012835</t>
  </si>
  <si>
    <t>GE09LB0711162074811000</t>
  </si>
  <si>
    <t>პაატა მანჯგალაძე</t>
  </si>
  <si>
    <t>37001003169</t>
  </si>
  <si>
    <t>შეხვედრების დარბაზით მომსახურება</t>
  </si>
  <si>
    <t>მომსახურება</t>
  </si>
  <si>
    <t>1 დღე</t>
  </si>
  <si>
    <t>09.05.2019</t>
  </si>
  <si>
    <t>გიორგი ვაჟბედაშვილი</t>
  </si>
  <si>
    <t>01011048295</t>
  </si>
  <si>
    <t>GE10LB0711173211070000</t>
  </si>
  <si>
    <t>10.05.2019</t>
  </si>
  <si>
    <t>მამუკა ჩიქოვანი</t>
  </si>
  <si>
    <t>35001020567</t>
  </si>
  <si>
    <t>GE12LB0711105949864240</t>
  </si>
  <si>
    <t>13.05.2019</t>
  </si>
  <si>
    <t>ნონა ჯიგანია</t>
  </si>
  <si>
    <t>62005016387</t>
  </si>
  <si>
    <t>GE59LB0711181217537000</t>
  </si>
  <si>
    <t>GE94TB0288245066522334</t>
  </si>
  <si>
    <t>30.05.2019</t>
  </si>
  <si>
    <t>28.06.2019</t>
  </si>
  <si>
    <t>24.07.2019</t>
  </si>
  <si>
    <t>02.09.2019</t>
  </si>
  <si>
    <t>30.09.2019</t>
  </si>
  <si>
    <t>მამუკა გოდერძიშვილი</t>
  </si>
  <si>
    <t>01026005826</t>
  </si>
  <si>
    <t>GE71TB1100000305200397</t>
  </si>
  <si>
    <t>18.10.2019</t>
  </si>
  <si>
    <t>თენგიზ გიორგაძე</t>
  </si>
  <si>
    <t>54001056645</t>
  </si>
  <si>
    <t>GE44TB7675645061100067</t>
  </si>
  <si>
    <t>დიმიტრი შაშკინი</t>
  </si>
  <si>
    <t>01024016073</t>
  </si>
  <si>
    <t>GE51BG0000000395193800</t>
  </si>
  <si>
    <t>მაია მუმლაძე</t>
  </si>
  <si>
    <t>31001005488</t>
  </si>
  <si>
    <t>GE86TB7445145064300002</t>
  </si>
  <si>
    <t>ლევან ხაბეიშვილი</t>
  </si>
  <si>
    <t>01026015755</t>
  </si>
  <si>
    <t>GE22TB7999245068100002</t>
  </si>
  <si>
    <t>ოთარ სირაძე</t>
  </si>
  <si>
    <t>04001003355</t>
  </si>
  <si>
    <t>GE63TB7006145066300002</t>
  </si>
  <si>
    <t>ანა გოგოლაძე</t>
  </si>
  <si>
    <t>01017040256</t>
  </si>
  <si>
    <t>GE24TB0639445163622337</t>
  </si>
  <si>
    <t>GE62TB1145345063622338</t>
  </si>
  <si>
    <t>ბადრი ბასიშვილი</t>
  </si>
  <si>
    <t>59004000331</t>
  </si>
  <si>
    <t>GE54LB0711101882415640</t>
  </si>
  <si>
    <t>ზურაბ გორდელაძე</t>
  </si>
  <si>
    <t>37001002442</t>
  </si>
  <si>
    <t>GE74BG0000000037298500</t>
  </si>
  <si>
    <t>სალომე სამადაშვილი</t>
  </si>
  <si>
    <t>01005001007</t>
  </si>
  <si>
    <t>GE81TB7271145066300008</t>
  </si>
  <si>
    <t>GE69BG0000000051502300</t>
  </si>
  <si>
    <t>19.10.2019</t>
  </si>
  <si>
    <t>სერგო ბიჭიაშვილი</t>
  </si>
  <si>
    <t>01014002925</t>
  </si>
  <si>
    <t>GE53LB0013001005010000</t>
  </si>
  <si>
    <t>21.10.2019</t>
  </si>
  <si>
    <t>რომან გოცირიძე</t>
  </si>
  <si>
    <t>01024018191</t>
  </si>
  <si>
    <t>GE58TB0600000909179156</t>
  </si>
  <si>
    <t>ქართლოს გიორგაძე</t>
  </si>
  <si>
    <t>01024026718</t>
  </si>
  <si>
    <t>GE10BG0000000100896053</t>
  </si>
  <si>
    <t>მამუკა დანელია</t>
  </si>
  <si>
    <t>01024001996</t>
  </si>
  <si>
    <t>GE88BG0000000639669800</t>
  </si>
  <si>
    <t>დავით ლაგვილავა</t>
  </si>
  <si>
    <t>01025007672</t>
  </si>
  <si>
    <t>GE23BG0000000652842600</t>
  </si>
  <si>
    <t>გიორგი პატარაია</t>
  </si>
  <si>
    <t>GE02BG0000000555050100</t>
  </si>
  <si>
    <t>ზვიადი ახალაია</t>
  </si>
  <si>
    <t>39001008102</t>
  </si>
  <si>
    <t>GE37LB0711151172712000</t>
  </si>
  <si>
    <t>ლევან ბეჟაშვილი</t>
  </si>
  <si>
    <t>01010002603</t>
  </si>
  <si>
    <t>GE45BG0000000568846800</t>
  </si>
  <si>
    <t>22.10.2019</t>
  </si>
  <si>
    <t>ესმა არღვლიანი</t>
  </si>
  <si>
    <t>62001001853</t>
  </si>
  <si>
    <t>GE27TB7379145061600004</t>
  </si>
  <si>
    <t>23.10.2019</t>
  </si>
  <si>
    <t>ჯუმბერ ბეჟაშვილი</t>
  </si>
  <si>
    <t>01025007500</t>
  </si>
  <si>
    <t>GE34TB7733545064300001</t>
  </si>
  <si>
    <t>24.10.2019</t>
  </si>
  <si>
    <t>გიორგი ბოტკოველი</t>
  </si>
  <si>
    <t>GE27TB7864945066300002</t>
  </si>
  <si>
    <t>28.10.2019</t>
  </si>
  <si>
    <t>გაბრიელ ბაქრაძე</t>
  </si>
  <si>
    <t>01033003838</t>
  </si>
  <si>
    <t>GE95BG0000000101176211</t>
  </si>
  <si>
    <t>30.10.2019</t>
  </si>
  <si>
    <t>29.11.2019</t>
  </si>
  <si>
    <t>08.12.2019</t>
  </si>
  <si>
    <t>GE43LB0004000026010000</t>
  </si>
  <si>
    <t>30.12.2019</t>
  </si>
  <si>
    <t>მარიამ ბაშარული</t>
  </si>
  <si>
    <t>35001104852</t>
  </si>
  <si>
    <t>GE75TB7750845061100017</t>
  </si>
  <si>
    <t>კადრებისა და საქმისწარმოების სამს. მთავარი სპეციალისტი</t>
  </si>
  <si>
    <t>საერთაშორისო ურთიერთობების სამსახურის უფროსი</t>
  </si>
  <si>
    <t>საერთაშორისო ურთიერთ. სამსახ. უფრ. სპეციალისტი</t>
  </si>
  <si>
    <t>უსაფრთხოებისა და ლოჯისტიკის სამსახური, დამლაგებელი</t>
  </si>
  <si>
    <t>იოსები</t>
  </si>
  <si>
    <t xml:space="preserve">უსაფრთხოებისა და ლოჯისტიკის სამსახურის მთ. სპეციალისტი </t>
  </si>
  <si>
    <t>უსაფრთხოებისა და ლოჯისტიკის სამსახურის უფროსი</t>
  </si>
  <si>
    <t>დავითი</t>
  </si>
  <si>
    <t>პოლიტსაბჭოს თავმჯდ. მოადგ. მრჩეველი იურიდიულ საკითხებში</t>
  </si>
  <si>
    <t>ბესიკ</t>
  </si>
  <si>
    <t>უსაფრთხოებისა და ლოჯისტიკის სამსახურის მთ. სპეციალისტი</t>
  </si>
  <si>
    <t>ბენიამინ</t>
  </si>
  <si>
    <t>ტყაბლაძე</t>
  </si>
  <si>
    <t>55001003997</t>
  </si>
  <si>
    <t>რეგიონალური სამსახური</t>
  </si>
  <si>
    <t>ჯილდო</t>
  </si>
  <si>
    <t>მაკა</t>
  </si>
  <si>
    <t>მესხი</t>
  </si>
  <si>
    <t>09001005154</t>
  </si>
  <si>
    <t>ჭანტურია</t>
  </si>
  <si>
    <t>01007007142</t>
  </si>
  <si>
    <t>თბილისის რაიონული სამსახური</t>
  </si>
  <si>
    <t>ალიევი</t>
  </si>
  <si>
    <t>ჯოშგუნ</t>
  </si>
  <si>
    <t>12001047862</t>
  </si>
  <si>
    <t>მჟავანაძე</t>
  </si>
  <si>
    <t>33001022395</t>
  </si>
  <si>
    <t>ვალერიან</t>
  </si>
  <si>
    <t>ჭუნაშვილი</t>
  </si>
  <si>
    <t>36001039766</t>
  </si>
  <si>
    <t>წარმომადგენელი ოლქში</t>
  </si>
  <si>
    <t>ლალი</t>
  </si>
  <si>
    <t>ნავროზაშვილი</t>
  </si>
  <si>
    <t>36001026360</t>
  </si>
  <si>
    <t>წარმომადგენელი უბანზე</t>
  </si>
  <si>
    <t>ბექა</t>
  </si>
  <si>
    <t>ქალდანი</t>
  </si>
  <si>
    <t>01026015632</t>
  </si>
  <si>
    <t>იუზა</t>
  </si>
  <si>
    <t>კერესელიძე</t>
  </si>
  <si>
    <t>62001000156</t>
  </si>
  <si>
    <t>თამარ</t>
  </si>
  <si>
    <t>მეტრეველი</t>
  </si>
  <si>
    <t>35001118133</t>
  </si>
  <si>
    <t>შორენა</t>
  </si>
  <si>
    <t>35001002418</t>
  </si>
  <si>
    <t>ანა</t>
  </si>
  <si>
    <t>სანაია</t>
  </si>
  <si>
    <t>62002006092</t>
  </si>
  <si>
    <t>გივი</t>
  </si>
  <si>
    <t>ნიკვაშვილი</t>
  </si>
  <si>
    <t>40001031827</t>
  </si>
  <si>
    <t>გულნარა</t>
  </si>
  <si>
    <t>ლოლაძე</t>
  </si>
  <si>
    <t>35001052856</t>
  </si>
  <si>
    <t>შუბლაძე</t>
  </si>
  <si>
    <t>37001057513</t>
  </si>
  <si>
    <t>ზალიკო</t>
  </si>
  <si>
    <t>ცირდავა</t>
  </si>
  <si>
    <t>62003014397</t>
  </si>
  <si>
    <t>ლეილა</t>
  </si>
  <si>
    <t>სარქისოვი</t>
  </si>
  <si>
    <t>01017009880</t>
  </si>
  <si>
    <t>ნათელა</t>
  </si>
  <si>
    <t>დგებუაძე</t>
  </si>
  <si>
    <t>62001000157</t>
  </si>
  <si>
    <t>ბიბილური</t>
  </si>
  <si>
    <t>40601040590</t>
  </si>
  <si>
    <t>ნონა</t>
  </si>
  <si>
    <t>ელოშვილი</t>
  </si>
  <si>
    <t>44001002028</t>
  </si>
  <si>
    <t>მარიამ</t>
  </si>
  <si>
    <t>გრიგოლაშვილი</t>
  </si>
  <si>
    <t>35001125931</t>
  </si>
  <si>
    <t>ნემსაძე-გრიგოლაშვილი</t>
  </si>
  <si>
    <t>35001028996</t>
  </si>
  <si>
    <t>ნელი</t>
  </si>
  <si>
    <t>ბერძენიშვილი</t>
  </si>
  <si>
    <t>35001114382</t>
  </si>
  <si>
    <t>თამაზი</t>
  </si>
  <si>
    <t>მკერვალიშვილი</t>
  </si>
  <si>
    <t>01015023138</t>
  </si>
  <si>
    <t>მაგდან</t>
  </si>
  <si>
    <t>კობერიძე</t>
  </si>
  <si>
    <t>34001007295</t>
  </si>
  <si>
    <t>01005026269</t>
  </si>
  <si>
    <t>როზა</t>
  </si>
  <si>
    <t>გაბედავა</t>
  </si>
  <si>
    <t>19001009776</t>
  </si>
  <si>
    <t>მზია</t>
  </si>
  <si>
    <t>კუბლაშვილი</t>
  </si>
  <si>
    <t>01001029403</t>
  </si>
  <si>
    <t>გელაშვილი</t>
  </si>
  <si>
    <t>35001106160</t>
  </si>
  <si>
    <t>მღებრიშვილი</t>
  </si>
  <si>
    <t>35001014966</t>
  </si>
  <si>
    <t>კაპანაძე</t>
  </si>
  <si>
    <t>57001014499</t>
  </si>
  <si>
    <t>ნანა</t>
  </si>
  <si>
    <t>პაპიაშვილი</t>
  </si>
  <si>
    <t>12001014405</t>
  </si>
  <si>
    <t>თამილა</t>
  </si>
  <si>
    <t>თაბაგარი</t>
  </si>
  <si>
    <t>37001001635</t>
  </si>
  <si>
    <t>გოგოლაძე</t>
  </si>
  <si>
    <t>35001125737</t>
  </si>
  <si>
    <t>ამირან</t>
  </si>
  <si>
    <t>მესხიშვილი</t>
  </si>
  <si>
    <t>01008051911</t>
  </si>
  <si>
    <t>ეკატერინე</t>
  </si>
  <si>
    <t>ბერიძიშვილი</t>
  </si>
  <si>
    <t>12001088005</t>
  </si>
  <si>
    <t>ლიანა</t>
  </si>
  <si>
    <t>ბაკიროვი</t>
  </si>
  <si>
    <t>35001008938</t>
  </si>
  <si>
    <t>სვეტლანა</t>
  </si>
  <si>
    <t>მარგიანი</t>
  </si>
  <si>
    <t>01011046676</t>
  </si>
  <si>
    <t>სოფიო</t>
  </si>
  <si>
    <t>შანშიაშვილი</t>
  </si>
  <si>
    <t>18001019288</t>
  </si>
  <si>
    <t>მალხაზ</t>
  </si>
  <si>
    <t>ტუღუში</t>
  </si>
  <si>
    <t>01006004229</t>
  </si>
  <si>
    <t>სიმონი</t>
  </si>
  <si>
    <t>ბრეგვაძე</t>
  </si>
  <si>
    <t>54001061518</t>
  </si>
  <si>
    <t>კორკოტაშვილი</t>
  </si>
  <si>
    <t>35001103513</t>
  </si>
  <si>
    <t>მანანა</t>
  </si>
  <si>
    <t>ჩივიაშვილი</t>
  </si>
  <si>
    <t>35001071900</t>
  </si>
  <si>
    <t>ეთერ</t>
  </si>
  <si>
    <t>35001084720</t>
  </si>
  <si>
    <t>რამილა</t>
  </si>
  <si>
    <t>ისმაილოვა</t>
  </si>
  <si>
    <t>35001025843</t>
  </si>
  <si>
    <t>სერგო</t>
  </si>
  <si>
    <t>ისმაილოვი</t>
  </si>
  <si>
    <t>35001010929</t>
  </si>
  <si>
    <t>ჟუჟუნა</t>
  </si>
  <si>
    <t>დვალი</t>
  </si>
  <si>
    <t>35001045024</t>
  </si>
  <si>
    <t>ნათია</t>
  </si>
  <si>
    <t>კუტალაძე</t>
  </si>
  <si>
    <t>37001011651</t>
  </si>
  <si>
    <t>ცუცქირიძე</t>
  </si>
  <si>
    <t>31001007489</t>
  </si>
  <si>
    <t>მაია</t>
  </si>
  <si>
    <t>ყულუმბეგაშვილი</t>
  </si>
  <si>
    <t>43001020614</t>
  </si>
  <si>
    <t>მიხეილ</t>
  </si>
  <si>
    <t>ლაკირბაია</t>
  </si>
  <si>
    <t>62002006260</t>
  </si>
  <si>
    <t>ლიზა</t>
  </si>
  <si>
    <t>სახვაძე</t>
  </si>
  <si>
    <t>01030025972</t>
  </si>
  <si>
    <t>დარი</t>
  </si>
  <si>
    <t>ოქრაძე</t>
  </si>
  <si>
    <t>35001063126</t>
  </si>
  <si>
    <t>მგელაძე</t>
  </si>
  <si>
    <t>61009006274</t>
  </si>
  <si>
    <t>თამარი</t>
  </si>
  <si>
    <t>დალაქიშვილი</t>
  </si>
  <si>
    <t>22001001117</t>
  </si>
  <si>
    <t>მამუკა</t>
  </si>
  <si>
    <t>მოდებაძე</t>
  </si>
  <si>
    <t>25001024238</t>
  </si>
  <si>
    <t>ეკა</t>
  </si>
  <si>
    <t>25001021221</t>
  </si>
  <si>
    <t>რევაზ</t>
  </si>
  <si>
    <t>დავითაშვილი</t>
  </si>
  <si>
    <t>01019007492</t>
  </si>
  <si>
    <t>კესარია</t>
  </si>
  <si>
    <t>ტოგონიძე</t>
  </si>
  <si>
    <t>01017040382</t>
  </si>
  <si>
    <t>ლია</t>
  </si>
  <si>
    <t>უჩიძე</t>
  </si>
  <si>
    <t>56001002259</t>
  </si>
  <si>
    <t>ქეთევანი</t>
  </si>
  <si>
    <t>სიჭინავა</t>
  </si>
  <si>
    <t>01017022276</t>
  </si>
  <si>
    <t>ელიაშვილი</t>
  </si>
  <si>
    <t>01026010781</t>
  </si>
  <si>
    <t>ლიკა</t>
  </si>
  <si>
    <t>ფუტკარაძე</t>
  </si>
  <si>
    <t>01011066279</t>
  </si>
  <si>
    <t>თინა</t>
  </si>
  <si>
    <t>სურმავა</t>
  </si>
  <si>
    <t>01017037224</t>
  </si>
  <si>
    <t>ჯამბურია</t>
  </si>
  <si>
    <t>01017032429</t>
  </si>
  <si>
    <t>ხარაზიშვილი</t>
  </si>
  <si>
    <t>01006011984</t>
  </si>
  <si>
    <t>კვირკველიძე</t>
  </si>
  <si>
    <t>01005011887</t>
  </si>
  <si>
    <t>მიშიკო</t>
  </si>
  <si>
    <t>ფაილოძე</t>
  </si>
  <si>
    <t>03101022772</t>
  </si>
  <si>
    <t>ნადირ</t>
  </si>
  <si>
    <t>ალეკპეროვ</t>
  </si>
  <si>
    <t>01017019685</t>
  </si>
  <si>
    <t>ია</t>
  </si>
  <si>
    <t>იოსელიანი</t>
  </si>
  <si>
    <t>53001007121</t>
  </si>
  <si>
    <t>რუსუდან</t>
  </si>
  <si>
    <t>ჯაფარიძე</t>
  </si>
  <si>
    <t>01030007000</t>
  </si>
  <si>
    <t>რუსლანა</t>
  </si>
  <si>
    <t>ტრელინა</t>
  </si>
  <si>
    <t>01601125765</t>
  </si>
  <si>
    <t>კალანდაძე</t>
  </si>
  <si>
    <t>35001078049</t>
  </si>
  <si>
    <t>სალომე</t>
  </si>
  <si>
    <t>კერვალიშვილი</t>
  </si>
  <si>
    <t>35001128228</t>
  </si>
  <si>
    <t>მარინა</t>
  </si>
  <si>
    <t>35001060305</t>
  </si>
  <si>
    <t>ჩოთირიძე</t>
  </si>
  <si>
    <t>35001098061</t>
  </si>
  <si>
    <t>ლუკა</t>
  </si>
  <si>
    <t>ყიფიანი</t>
  </si>
  <si>
    <t>35001124034</t>
  </si>
  <si>
    <t>ლეფსაია</t>
  </si>
  <si>
    <t>62009003302</t>
  </si>
  <si>
    <t>ვალერი</t>
  </si>
  <si>
    <t>მუსაევი</t>
  </si>
  <si>
    <t>12001034939</t>
  </si>
  <si>
    <t>01019058706</t>
  </si>
  <si>
    <t>მარცვალაძე</t>
  </si>
  <si>
    <t>35601129943</t>
  </si>
  <si>
    <t>გია</t>
  </si>
  <si>
    <t>ზანგალაძე</t>
  </si>
  <si>
    <t>59004000406</t>
  </si>
  <si>
    <t>რესანი</t>
  </si>
  <si>
    <t>შავაძე</t>
  </si>
  <si>
    <t>52001021961</t>
  </si>
  <si>
    <t>ასანიძე</t>
  </si>
  <si>
    <t>35001127963</t>
  </si>
  <si>
    <t>მდივანი</t>
  </si>
  <si>
    <t>18001048693</t>
  </si>
  <si>
    <t>ელდარი</t>
  </si>
  <si>
    <t>აბრამიშვილი</t>
  </si>
  <si>
    <t>35001053998</t>
  </si>
  <si>
    <t>ტეფნაძე</t>
  </si>
  <si>
    <t>35001002797</t>
  </si>
  <si>
    <t>იზა</t>
  </si>
  <si>
    <t>ოჩხიკიძე</t>
  </si>
  <si>
    <t>17001030960</t>
  </si>
  <si>
    <t>ჩიხლაძე</t>
  </si>
  <si>
    <t>19001006451</t>
  </si>
  <si>
    <t>თირქია</t>
  </si>
  <si>
    <t>39001016017</t>
  </si>
  <si>
    <t>შატბერაშვილი</t>
  </si>
  <si>
    <t>35001010770</t>
  </si>
  <si>
    <t>კაღაშვილი</t>
  </si>
  <si>
    <t>40001031829</t>
  </si>
  <si>
    <t>თეიმურაზ</t>
  </si>
  <si>
    <t>ჭულუხაძე</t>
  </si>
  <si>
    <t>59004004733</t>
  </si>
  <si>
    <t>თათია</t>
  </si>
  <si>
    <t>ჯღარკავა</t>
  </si>
  <si>
    <t>01005022529</t>
  </si>
  <si>
    <t>თეა</t>
  </si>
  <si>
    <t>35001057374</t>
  </si>
  <si>
    <t>ქეთევან</t>
  </si>
  <si>
    <t>ვარსიმაშვილი</t>
  </si>
  <si>
    <t>01001098131</t>
  </si>
  <si>
    <t>გრიგოლი</t>
  </si>
  <si>
    <t>შუშანია</t>
  </si>
  <si>
    <t>60002012283</t>
  </si>
  <si>
    <t>ლომიძე</t>
  </si>
  <si>
    <t>18001010562</t>
  </si>
  <si>
    <t>სვიანაძე</t>
  </si>
  <si>
    <t>18001037868</t>
  </si>
  <si>
    <t>62005010755</t>
  </si>
  <si>
    <t>ალალიძე</t>
  </si>
  <si>
    <t>18001069964</t>
  </si>
  <si>
    <t>გლოველი</t>
  </si>
  <si>
    <t>18001010792</t>
  </si>
  <si>
    <t>ყიფშიძე</t>
  </si>
  <si>
    <t>54001001229</t>
  </si>
  <si>
    <t>ლუიზა</t>
  </si>
  <si>
    <t>გურეშიძე</t>
  </si>
  <si>
    <t>18001022913</t>
  </si>
  <si>
    <t>არჯევანიძე</t>
  </si>
  <si>
    <t>18001006389</t>
  </si>
  <si>
    <t>ლაშა</t>
  </si>
  <si>
    <t>გველესიანი</t>
  </si>
  <si>
    <t>18001061389</t>
  </si>
  <si>
    <t>ჯონდო</t>
  </si>
  <si>
    <t>18001008114</t>
  </si>
  <si>
    <t>პარმენი</t>
  </si>
  <si>
    <t>მაღლაკელიძე</t>
  </si>
  <si>
    <t>18001038129</t>
  </si>
  <si>
    <t>კობა</t>
  </si>
  <si>
    <t>მუმლაძე</t>
  </si>
  <si>
    <t>62001035671</t>
  </si>
  <si>
    <t>ვახტანგი</t>
  </si>
  <si>
    <t>ზალიკიანი</t>
  </si>
  <si>
    <t>18001046469</t>
  </si>
  <si>
    <t>კვეტენაძე</t>
  </si>
  <si>
    <t>18001042357</t>
  </si>
  <si>
    <t>ჯუანშერი</t>
  </si>
  <si>
    <t>ცქიფურიშვილი</t>
  </si>
  <si>
    <t>18001033165</t>
  </si>
  <si>
    <t>18001006356</t>
  </si>
  <si>
    <t>თედო</t>
  </si>
  <si>
    <t>ჩხიკვაძე</t>
  </si>
  <si>
    <t>18001019755</t>
  </si>
  <si>
    <t>ლელა</t>
  </si>
  <si>
    <t>არაბიძე</t>
  </si>
  <si>
    <t>18001055942</t>
  </si>
  <si>
    <t>ბეჟან</t>
  </si>
  <si>
    <t>ჩუბინიძე</t>
  </si>
  <si>
    <t>18001010857</t>
  </si>
  <si>
    <t>კლიმენტი</t>
  </si>
  <si>
    <t>ჭუმბურიძე</t>
  </si>
  <si>
    <t>18001056601</t>
  </si>
  <si>
    <t>გიორგიძე</t>
  </si>
  <si>
    <t>18001007447</t>
  </si>
  <si>
    <t>ცხადაძე</t>
  </si>
  <si>
    <t>18001000663</t>
  </si>
  <si>
    <t>მალხაზი</t>
  </si>
  <si>
    <t>კოხრეიძე</t>
  </si>
  <si>
    <t>18001037678</t>
  </si>
  <si>
    <t>ჯუღელი</t>
  </si>
  <si>
    <t>18001011711</t>
  </si>
  <si>
    <t>ოსაძე</t>
  </si>
  <si>
    <t>18001022337</t>
  </si>
  <si>
    <t>გეწაძე</t>
  </si>
  <si>
    <t>61004046102</t>
  </si>
  <si>
    <t>ზაზა</t>
  </si>
  <si>
    <t>დავლაძე</t>
  </si>
  <si>
    <t>18001018598</t>
  </si>
  <si>
    <t>ხვიჩა</t>
  </si>
  <si>
    <t>გორგოძე</t>
  </si>
  <si>
    <t>18001056625</t>
  </si>
  <si>
    <t>ტარიელ</t>
  </si>
  <si>
    <t>18001008496</t>
  </si>
  <si>
    <t>რეზო</t>
  </si>
  <si>
    <t>ლაბაძე</t>
  </si>
  <si>
    <t>18001055844</t>
  </si>
  <si>
    <t>კობახიძე</t>
  </si>
  <si>
    <t>18001029247</t>
  </si>
  <si>
    <t>18001051732</t>
  </si>
  <si>
    <t>ლუტიძე</t>
  </si>
  <si>
    <t>01001058574</t>
  </si>
  <si>
    <t>გოჩა</t>
  </si>
  <si>
    <t>დევიძე</t>
  </si>
  <si>
    <t>60002003280</t>
  </si>
  <si>
    <t>ურიადმყოფელი</t>
  </si>
  <si>
    <t>18001013190</t>
  </si>
  <si>
    <t>უჩა</t>
  </si>
  <si>
    <t>ნებიერიძე</t>
  </si>
  <si>
    <t>60002011627</t>
  </si>
  <si>
    <t>ზურაბი</t>
  </si>
  <si>
    <t>ლელაძე</t>
  </si>
  <si>
    <t>18001069544</t>
  </si>
  <si>
    <t>ავთანდილ</t>
  </si>
  <si>
    <t>18001015244</t>
  </si>
  <si>
    <t>კოსტანტინე</t>
  </si>
  <si>
    <t>მახათაძე</t>
  </si>
  <si>
    <t>18001021768</t>
  </si>
  <si>
    <t>18001033402</t>
  </si>
  <si>
    <t>ტარიელი</t>
  </si>
  <si>
    <t>18001063083</t>
  </si>
  <si>
    <t>მიქელაძე</t>
  </si>
  <si>
    <t>18001017697</t>
  </si>
  <si>
    <t>18901075192</t>
  </si>
  <si>
    <t>თენგიზ</t>
  </si>
  <si>
    <t>ღვინერია</t>
  </si>
  <si>
    <t>01016001279</t>
  </si>
  <si>
    <t>მაღრაძე</t>
  </si>
  <si>
    <t>18001004694</t>
  </si>
  <si>
    <t>ოთარი</t>
  </si>
  <si>
    <t>18001004115</t>
  </si>
  <si>
    <t>მარეხი</t>
  </si>
  <si>
    <t>ზარნაძე</t>
  </si>
  <si>
    <t>18001057088</t>
  </si>
  <si>
    <t>მაკარიძე</t>
  </si>
  <si>
    <t>18001003861</t>
  </si>
  <si>
    <t>გელა</t>
  </si>
  <si>
    <t>სალაძე</t>
  </si>
  <si>
    <t>18001023378</t>
  </si>
  <si>
    <t>ფერაძე</t>
  </si>
  <si>
    <t>18001006645</t>
  </si>
  <si>
    <t>ალექსანდრე</t>
  </si>
  <si>
    <t>ქებაძე</t>
  </si>
  <si>
    <t>18001042164</t>
  </si>
  <si>
    <t>ჯაბა</t>
  </si>
  <si>
    <t>არეშიძე</t>
  </si>
  <si>
    <t>18001032274</t>
  </si>
  <si>
    <t>გიგა</t>
  </si>
  <si>
    <t>18001063841</t>
  </si>
  <si>
    <t>სიმონ</t>
  </si>
  <si>
    <t>54001014579</t>
  </si>
  <si>
    <t>54001006187</t>
  </si>
  <si>
    <t>ტაბატაძე</t>
  </si>
  <si>
    <t>54001007790</t>
  </si>
  <si>
    <t>ფხალაძე</t>
  </si>
  <si>
    <t>54001018102</t>
  </si>
  <si>
    <t>მეგრელიშვილი</t>
  </si>
  <si>
    <t>54001006113</t>
  </si>
  <si>
    <t>ელისო</t>
  </si>
  <si>
    <t>გოგატიშვილი</t>
  </si>
  <si>
    <t>54001051068</t>
  </si>
  <si>
    <t>ყაველაშვილი</t>
  </si>
  <si>
    <t>54001051094</t>
  </si>
  <si>
    <t>აბესაძე</t>
  </si>
  <si>
    <t>54001041928</t>
  </si>
  <si>
    <t>ნატო</t>
  </si>
  <si>
    <t>კეჭეღმაძე</t>
  </si>
  <si>
    <t>01017012082</t>
  </si>
  <si>
    <t>41001019297</t>
  </si>
  <si>
    <t>ირმა</t>
  </si>
  <si>
    <t>სოფრომაძე</t>
  </si>
  <si>
    <t>41001010855</t>
  </si>
  <si>
    <t>ნარგიზა</t>
  </si>
  <si>
    <t>ბოჭორიშვილი</t>
  </si>
  <si>
    <t>41001019116</t>
  </si>
  <si>
    <t>მაყვალა</t>
  </si>
  <si>
    <t>დეისაძე</t>
  </si>
  <si>
    <t>41001019184</t>
  </si>
  <si>
    <t>კვარაცხელია</t>
  </si>
  <si>
    <t>19001015430</t>
  </si>
  <si>
    <t>ელგუჯა</t>
  </si>
  <si>
    <t>მარგველანი</t>
  </si>
  <si>
    <t>19001064577</t>
  </si>
  <si>
    <t>ქარჩავა</t>
  </si>
  <si>
    <t>19001004743</t>
  </si>
  <si>
    <t>ხათუნა</t>
  </si>
  <si>
    <t>გადელია</t>
  </si>
  <si>
    <t>19001005375</t>
  </si>
  <si>
    <t>მუხრან</t>
  </si>
  <si>
    <t>ბერიშვილი</t>
  </si>
  <si>
    <t>19001019322</t>
  </si>
  <si>
    <t>კალანდია</t>
  </si>
  <si>
    <t>19001026357</t>
  </si>
  <si>
    <t>თეონა</t>
  </si>
  <si>
    <t>ფიფია</t>
  </si>
  <si>
    <t>51001014259</t>
  </si>
  <si>
    <t>თამთა</t>
  </si>
  <si>
    <t>ჯოჯუა</t>
  </si>
  <si>
    <t>39001040287</t>
  </si>
  <si>
    <t>მოისწრაფიშვილი</t>
  </si>
  <si>
    <t>62001020642</t>
  </si>
  <si>
    <t>ვაჟა</t>
  </si>
  <si>
    <t>კუდავა</t>
  </si>
  <si>
    <t>19001008261</t>
  </si>
  <si>
    <t>კონჯარია</t>
  </si>
  <si>
    <t>62006056502</t>
  </si>
  <si>
    <t>ალფენიძე</t>
  </si>
  <si>
    <t>62001025957</t>
  </si>
  <si>
    <t>ლორიტა</t>
  </si>
  <si>
    <t>შეროზია</t>
  </si>
  <si>
    <t>62004018927</t>
  </si>
  <si>
    <t>ქოჩუა</t>
  </si>
  <si>
    <t>19001012884</t>
  </si>
  <si>
    <t>ინეზა</t>
  </si>
  <si>
    <t>ძანძავა</t>
  </si>
  <si>
    <t>19001070653</t>
  </si>
  <si>
    <t>კოტუა</t>
  </si>
  <si>
    <t>62006012883</t>
  </si>
  <si>
    <t>ცირა</t>
  </si>
  <si>
    <t>შამუგია</t>
  </si>
  <si>
    <t>19001012236</t>
  </si>
  <si>
    <t>სამხარაძე</t>
  </si>
  <si>
    <t>19001064756</t>
  </si>
  <si>
    <t>ხატია</t>
  </si>
  <si>
    <t>ხარჩილავა</t>
  </si>
  <si>
    <t>19001035757</t>
  </si>
  <si>
    <t>სოფიკო</t>
  </si>
  <si>
    <t>19001007706</t>
  </si>
  <si>
    <t>დიანა</t>
  </si>
  <si>
    <t>შონია</t>
  </si>
  <si>
    <t>62006057470</t>
  </si>
  <si>
    <t>რობერტ</t>
  </si>
  <si>
    <t>ცირამუა</t>
  </si>
  <si>
    <t>19001087635</t>
  </si>
  <si>
    <t>ბულია</t>
  </si>
  <si>
    <t>19001017778</t>
  </si>
  <si>
    <t>თოდუა</t>
  </si>
  <si>
    <t>19001062915</t>
  </si>
  <si>
    <t>მარიკა</t>
  </si>
  <si>
    <t>ქადარია</t>
  </si>
  <si>
    <t>19001109214</t>
  </si>
  <si>
    <t>გერეხელია</t>
  </si>
  <si>
    <t>19001033587</t>
  </si>
  <si>
    <t>ბერაია</t>
  </si>
  <si>
    <t>62006012128</t>
  </si>
  <si>
    <t>დოდო</t>
  </si>
  <si>
    <t>19001082192</t>
  </si>
  <si>
    <t>51001029295</t>
  </si>
  <si>
    <t>ჭკადუა</t>
  </si>
  <si>
    <t>19001112078</t>
  </si>
  <si>
    <t>ტიბუა</t>
  </si>
  <si>
    <t>19001004696</t>
  </si>
  <si>
    <t>კოდუა</t>
  </si>
  <si>
    <t>19001060771</t>
  </si>
  <si>
    <t>ჟანა</t>
  </si>
  <si>
    <t>ცხადაია-მადოიანი</t>
  </si>
  <si>
    <t>19001035524</t>
  </si>
  <si>
    <t>რუსიკო</t>
  </si>
  <si>
    <t>ჯანელიძე</t>
  </si>
  <si>
    <t>19001068993</t>
  </si>
  <si>
    <t>ღურწკაია</t>
  </si>
  <si>
    <t>19001084544</t>
  </si>
  <si>
    <t>მიქავა</t>
  </si>
  <si>
    <t>19001002296</t>
  </si>
  <si>
    <t>რუსუდანი</t>
  </si>
  <si>
    <t>19001014488</t>
  </si>
  <si>
    <t>ჯანაშია</t>
  </si>
  <si>
    <t>62005022098</t>
  </si>
  <si>
    <t>ელზა</t>
  </si>
  <si>
    <t>მატკავა</t>
  </si>
  <si>
    <t>19001097974</t>
  </si>
  <si>
    <t>გულზა</t>
  </si>
  <si>
    <t>ახალაია</t>
  </si>
  <si>
    <t>19001031209</t>
  </si>
  <si>
    <t>როგავა</t>
  </si>
  <si>
    <t>19001101072</t>
  </si>
  <si>
    <t>ნარმანია</t>
  </si>
  <si>
    <t>19001040452</t>
  </si>
  <si>
    <t>ანგელინა</t>
  </si>
  <si>
    <t>ქირია</t>
  </si>
  <si>
    <t>19001080405</t>
  </si>
  <si>
    <t>19001027814</t>
  </si>
  <si>
    <t>ჩახაია</t>
  </si>
  <si>
    <t>19001011091</t>
  </si>
  <si>
    <t>გვილია</t>
  </si>
  <si>
    <t>19001101411</t>
  </si>
  <si>
    <t>მზიური</t>
  </si>
  <si>
    <t>კიკალეიშვილი</t>
  </si>
  <si>
    <t>19001095652</t>
  </si>
  <si>
    <t>ზაქარაია</t>
  </si>
  <si>
    <t>62302022435</t>
  </si>
  <si>
    <t>19001010141</t>
  </si>
  <si>
    <t>ბიჭია</t>
  </si>
  <si>
    <t>19001101990</t>
  </si>
  <si>
    <t>სნეჟანა</t>
  </si>
  <si>
    <t>გეგია</t>
  </si>
  <si>
    <t>62006060842</t>
  </si>
  <si>
    <t>ნუნუ</t>
  </si>
  <si>
    <t>გაბუნია</t>
  </si>
  <si>
    <t>19001043381</t>
  </si>
  <si>
    <t>რიმა</t>
  </si>
  <si>
    <t>ეხვაია</t>
  </si>
  <si>
    <t>62006019477</t>
  </si>
  <si>
    <t>ვინარი</t>
  </si>
  <si>
    <t>19001102286</t>
  </si>
  <si>
    <t>62006059394</t>
  </si>
  <si>
    <t>ირინე</t>
  </si>
  <si>
    <t>ხვინგია</t>
  </si>
  <si>
    <t>19001087216</t>
  </si>
  <si>
    <t>პერტია</t>
  </si>
  <si>
    <t>19001109828</t>
  </si>
  <si>
    <t>19001033116</t>
  </si>
  <si>
    <t>ქობალია</t>
  </si>
  <si>
    <t>19001068491</t>
  </si>
  <si>
    <t>ბორის</t>
  </si>
  <si>
    <t>ორზოლია</t>
  </si>
  <si>
    <t>19001074083</t>
  </si>
  <si>
    <t>19001104602</t>
  </si>
  <si>
    <t>ლეთანძე</t>
  </si>
  <si>
    <t>19001015096</t>
  </si>
  <si>
    <t>ბეჟანა</t>
  </si>
  <si>
    <t>19001001792</t>
  </si>
  <si>
    <t>ლუდმილა</t>
  </si>
  <si>
    <t>19001003774</t>
  </si>
  <si>
    <t>19001033096</t>
  </si>
  <si>
    <t>ელიკო</t>
  </si>
  <si>
    <t>19001012369</t>
  </si>
  <si>
    <t>19001087823</t>
  </si>
  <si>
    <t>ბეშკენაძე</t>
  </si>
  <si>
    <t>01009002253</t>
  </si>
  <si>
    <t>გულუა</t>
  </si>
  <si>
    <t>62001032956</t>
  </si>
  <si>
    <t>შენგელია</t>
  </si>
  <si>
    <t>19701116877</t>
  </si>
  <si>
    <t>ემა</t>
  </si>
  <si>
    <t>ჯოპუა</t>
  </si>
  <si>
    <t>62006012049</t>
  </si>
  <si>
    <t>19001027609</t>
  </si>
  <si>
    <t>გვარამია</t>
  </si>
  <si>
    <t>19001074497</t>
  </si>
  <si>
    <t>შარია</t>
  </si>
  <si>
    <t>62006048309</t>
  </si>
  <si>
    <t>ვლადიმერ</t>
  </si>
  <si>
    <t>ნარუშვილი</t>
  </si>
  <si>
    <t>19001011392</t>
  </si>
  <si>
    <t>სლავა</t>
  </si>
  <si>
    <t>19001030118</t>
  </si>
  <si>
    <t>19001111278</t>
  </si>
  <si>
    <t>ყუფუნია</t>
  </si>
  <si>
    <t>19001096091</t>
  </si>
  <si>
    <t>ინგა</t>
  </si>
  <si>
    <t>აბრალავა</t>
  </si>
  <si>
    <t>19001075660</t>
  </si>
  <si>
    <t>ნიკა</t>
  </si>
  <si>
    <t>გეთია</t>
  </si>
  <si>
    <t>19001102552</t>
  </si>
  <si>
    <t>19001019051</t>
  </si>
  <si>
    <t>დარსალია</t>
  </si>
  <si>
    <t>19001073572</t>
  </si>
  <si>
    <t>მაგდანი</t>
  </si>
  <si>
    <t>19001000309</t>
  </si>
  <si>
    <t>ბლიაძე</t>
  </si>
  <si>
    <t>19001085721</t>
  </si>
  <si>
    <t>ლაშხია</t>
  </si>
  <si>
    <t>19001078586</t>
  </si>
  <si>
    <t>51001000301</t>
  </si>
  <si>
    <t>შამათავა</t>
  </si>
  <si>
    <t>62009005552</t>
  </si>
  <si>
    <t>ზოია</t>
  </si>
  <si>
    <t>ქვარცხავა</t>
  </si>
  <si>
    <t>19001009738</t>
  </si>
  <si>
    <t>ნანი</t>
  </si>
  <si>
    <t>ცუცხუბაია</t>
  </si>
  <si>
    <t>62006043465</t>
  </si>
  <si>
    <t>მირცხულავა</t>
  </si>
  <si>
    <t>62001042661</t>
  </si>
  <si>
    <t>მავრა</t>
  </si>
  <si>
    <t>ფარცვანია</t>
  </si>
  <si>
    <t>19001025739</t>
  </si>
  <si>
    <t>გამახარია</t>
  </si>
  <si>
    <t>62004013035</t>
  </si>
  <si>
    <t>მილენა</t>
  </si>
  <si>
    <t>გოგოხია</t>
  </si>
  <si>
    <t>62005025504</t>
  </si>
  <si>
    <t>შენგელაია</t>
  </si>
  <si>
    <t>19001054981</t>
  </si>
  <si>
    <t>19001016131</t>
  </si>
  <si>
    <t>ქილორავა</t>
  </si>
  <si>
    <t>62009000327</t>
  </si>
  <si>
    <t>ანეტა</t>
  </si>
  <si>
    <t>თორია</t>
  </si>
  <si>
    <t>19001088542</t>
  </si>
  <si>
    <t>19001075067</t>
  </si>
  <si>
    <t>ქუჩულორია</t>
  </si>
  <si>
    <t>19001014535</t>
  </si>
  <si>
    <t>19001078529</t>
  </si>
  <si>
    <t>ფაცია</t>
  </si>
  <si>
    <t>19001007971</t>
  </si>
  <si>
    <t>62009002705</t>
  </si>
  <si>
    <t>როენა</t>
  </si>
  <si>
    <t>თორდია</t>
  </si>
  <si>
    <t>19001042249</t>
  </si>
  <si>
    <t>62009004039</t>
  </si>
  <si>
    <t>ფიჩხაია</t>
  </si>
  <si>
    <t>62004016957</t>
  </si>
  <si>
    <t>ანთელავა</t>
  </si>
  <si>
    <t>19001061887</t>
  </si>
  <si>
    <t>გოდერძი</t>
  </si>
  <si>
    <t>დოლბანძე</t>
  </si>
  <si>
    <t>19001027196</t>
  </si>
  <si>
    <t>გურამ</t>
  </si>
  <si>
    <t>19001013830</t>
  </si>
  <si>
    <t>აბულაძე</t>
  </si>
  <si>
    <t>61003000423</t>
  </si>
  <si>
    <t>უშანგი</t>
  </si>
  <si>
    <t>61006006313</t>
  </si>
  <si>
    <t>გეგიაძე</t>
  </si>
  <si>
    <t>33001010754</t>
  </si>
  <si>
    <t>როლანდ</t>
  </si>
  <si>
    <t>ბერიძე</t>
  </si>
  <si>
    <t>61010003437</t>
  </si>
  <si>
    <t>მემანიშვილი</t>
  </si>
  <si>
    <t>21001029875</t>
  </si>
  <si>
    <t>ტრაპაიძე</t>
  </si>
  <si>
    <t>61001057176</t>
  </si>
  <si>
    <t>61001023425</t>
  </si>
  <si>
    <t>სირაბიძე</t>
  </si>
  <si>
    <t>61006018582</t>
  </si>
  <si>
    <t>კარანაძე</t>
  </si>
  <si>
    <t>61001062576</t>
  </si>
  <si>
    <t>მარად</t>
  </si>
  <si>
    <t>თავართქილაძე</t>
  </si>
  <si>
    <t>61001031525</t>
  </si>
  <si>
    <t>ნაზი</t>
  </si>
  <si>
    <t>61003001026</t>
  </si>
  <si>
    <t>ვარშანიძე</t>
  </si>
  <si>
    <t>61006070315</t>
  </si>
  <si>
    <t>ილონა</t>
  </si>
  <si>
    <t>ანანიძე</t>
  </si>
  <si>
    <t>61004073021</t>
  </si>
  <si>
    <t>სულიკო</t>
  </si>
  <si>
    <t>ვერულიძე</t>
  </si>
  <si>
    <t>61004031987</t>
  </si>
  <si>
    <t>მედეა</t>
  </si>
  <si>
    <t>ჯაყელიძე</t>
  </si>
  <si>
    <t>61006002693</t>
  </si>
  <si>
    <t>ნოდარ</t>
  </si>
  <si>
    <t>ვარშალომიძე</t>
  </si>
  <si>
    <t>61006020377</t>
  </si>
  <si>
    <t>გურგენიძე</t>
  </si>
  <si>
    <t>61006034695</t>
  </si>
  <si>
    <t>ცინცაძე</t>
  </si>
  <si>
    <t>61006008372</t>
  </si>
  <si>
    <t>დუმბაძე</t>
  </si>
  <si>
    <t>61006001661</t>
  </si>
  <si>
    <t>ხაჯიშვილი</t>
  </si>
  <si>
    <t>61006034618</t>
  </si>
  <si>
    <t>ქედელიძე</t>
  </si>
  <si>
    <t>61009002591</t>
  </si>
  <si>
    <t>ნარგული</t>
  </si>
  <si>
    <t>61006020367</t>
  </si>
  <si>
    <t>მექვაბიშვილი</t>
  </si>
  <si>
    <t>61001008783</t>
  </si>
  <si>
    <t>მურად</t>
  </si>
  <si>
    <t>ბოლქვაძე</t>
  </si>
  <si>
    <t>61002013436</t>
  </si>
  <si>
    <t>ევგენ</t>
  </si>
  <si>
    <t>61008000875</t>
  </si>
  <si>
    <t>61008002921</t>
  </si>
  <si>
    <t>თურმანიძე</t>
  </si>
  <si>
    <t>61006021060</t>
  </si>
  <si>
    <t>ნაკაშიძე</t>
  </si>
  <si>
    <t>61006020142</t>
  </si>
  <si>
    <t>61001017908</t>
  </si>
  <si>
    <t>მირანდა</t>
  </si>
  <si>
    <t>ველიჯანაშვილი</t>
  </si>
  <si>
    <t>61004004473</t>
  </si>
  <si>
    <t>ინდირა</t>
  </si>
  <si>
    <t>მახარაძე</t>
  </si>
  <si>
    <t>61004049088</t>
  </si>
  <si>
    <t>61010005660</t>
  </si>
  <si>
    <t>გენად</t>
  </si>
  <si>
    <t>61010003823</t>
  </si>
  <si>
    <t>ევგენი</t>
  </si>
  <si>
    <t>ზოიძე</t>
  </si>
  <si>
    <t>61010004212</t>
  </si>
  <si>
    <t>ზვიად</t>
  </si>
  <si>
    <t>დიასამიძე</t>
  </si>
  <si>
    <t>61010006586</t>
  </si>
  <si>
    <t>სოსლან</t>
  </si>
  <si>
    <t>61010004187</t>
  </si>
  <si>
    <t>61010003494</t>
  </si>
  <si>
    <t>მაკარაძე</t>
  </si>
  <si>
    <t>61010004021</t>
  </si>
  <si>
    <t>61010001022</t>
  </si>
  <si>
    <t>ჯაიანი</t>
  </si>
  <si>
    <t>61004049767</t>
  </si>
  <si>
    <t>მზევინარ</t>
  </si>
  <si>
    <t>ვანაძე</t>
  </si>
  <si>
    <t>61004022450</t>
  </si>
  <si>
    <t>ვეფხვია</t>
  </si>
  <si>
    <t>ირემაძე</t>
  </si>
  <si>
    <t>61004020211</t>
  </si>
  <si>
    <t>შაინიძე</t>
  </si>
  <si>
    <t>61004050125</t>
  </si>
  <si>
    <t>რომანაძე</t>
  </si>
  <si>
    <t>61004057806</t>
  </si>
  <si>
    <t>61008003116</t>
  </si>
  <si>
    <t>61008006375</t>
  </si>
  <si>
    <t>61008006211</t>
  </si>
  <si>
    <t>რამინ</t>
  </si>
  <si>
    <t>61008000606</t>
  </si>
  <si>
    <t>ნუგზარი</t>
  </si>
  <si>
    <t>ამაღლობელი</t>
  </si>
  <si>
    <t>61010005611</t>
  </si>
  <si>
    <t>სეიდიშვილი</t>
  </si>
  <si>
    <t>61007001667</t>
  </si>
  <si>
    <t>ილია</t>
  </si>
  <si>
    <t>ჯინჭარაძე</t>
  </si>
  <si>
    <t>61001065876</t>
  </si>
  <si>
    <t>ბაქარ</t>
  </si>
  <si>
    <t>ბარამიძე</t>
  </si>
  <si>
    <t>61008002116</t>
  </si>
  <si>
    <t>შარაძე</t>
  </si>
  <si>
    <t>61008000065</t>
  </si>
  <si>
    <t>იამზე</t>
  </si>
  <si>
    <t>ცალქალამანიძე</t>
  </si>
  <si>
    <t>61004044217</t>
  </si>
  <si>
    <t>61010000508</t>
  </si>
  <si>
    <t>დონარ</t>
  </si>
  <si>
    <t>ლეონიძე</t>
  </si>
  <si>
    <t>61006011858</t>
  </si>
  <si>
    <t>ვანო</t>
  </si>
  <si>
    <t>ლომია</t>
  </si>
  <si>
    <t>29001035780</t>
  </si>
  <si>
    <t>ოთარ</t>
  </si>
  <si>
    <t>61007007429</t>
  </si>
  <si>
    <t>ჯემალ</t>
  </si>
  <si>
    <t>ჯაყელი</t>
  </si>
  <si>
    <t>61010002351</t>
  </si>
  <si>
    <t>მივლინება რაიონულ ორგანიზაციებში</t>
  </si>
  <si>
    <t>სამეგრელოს რეგიონი</t>
  </si>
  <si>
    <t>საორგანიზაციო საკითხები</t>
  </si>
  <si>
    <t>გურჯაანი</t>
  </si>
  <si>
    <t>ნიკანორ</t>
  </si>
  <si>
    <t>მელია</t>
  </si>
  <si>
    <t>01017008081</t>
  </si>
  <si>
    <t>კირთაძე</t>
  </si>
  <si>
    <t>01014001781</t>
  </si>
  <si>
    <t>სახალხო პარტიის ასამბლეაზე დასწრება</t>
  </si>
  <si>
    <t>ბელგია, ქ. ბრიუსელი</t>
  </si>
  <si>
    <t>ქ. ბათუმი</t>
  </si>
  <si>
    <t>გრიგოლ</t>
  </si>
  <si>
    <t>ვაშაძე</t>
  </si>
  <si>
    <t xml:space="preserve">01011071655
</t>
  </si>
  <si>
    <t>როინიშვილი</t>
  </si>
  <si>
    <t>01024014451</t>
  </si>
  <si>
    <t xml:space="preserve">ბელგია, ქ. ბრიუსელი </t>
  </si>
  <si>
    <t>პოლიტიკურ პარტნიორებთან შეხვედრა</t>
  </si>
  <si>
    <t>ესტონეთი, ქ. ტალინი</t>
  </si>
  <si>
    <t>ბოკუჩავა</t>
  </si>
  <si>
    <t>01031003180</t>
  </si>
  <si>
    <t>სახალხო პარტიის კონგრესზე დასწრება</t>
  </si>
  <si>
    <t>ხორვატია, ქ. ზაგრები</t>
  </si>
  <si>
    <t>მივლინება საქალაქო ორგანიზაციებში</t>
  </si>
  <si>
    <t>ქ. ქუთაისი</t>
  </si>
  <si>
    <t>ბრენდირებული აქსესუარებით რკლამის ხარჯი</t>
  </si>
  <si>
    <t xml:space="preserve">შპს "ოლპრინტჯი"  </t>
  </si>
  <si>
    <t xml:space="preserve">400044518  </t>
  </si>
  <si>
    <t>"თავისუფლება დავით კირკიტაძეს"</t>
  </si>
  <si>
    <t>ი/მ ბაკურ კილაძე</t>
  </si>
  <si>
    <t>60001019819</t>
  </si>
  <si>
    <t>800</t>
  </si>
  <si>
    <t>სააგიტაციო გაზეთი</t>
  </si>
  <si>
    <t>ი/მ ია კანკია</t>
  </si>
  <si>
    <t>19001111708</t>
  </si>
  <si>
    <t>11</t>
  </si>
  <si>
    <t>"გახარია წადი!"</t>
  </si>
  <si>
    <t>მაისურები</t>
  </si>
  <si>
    <t>12.07.2019</t>
  </si>
  <si>
    <t>გაზეთი</t>
  </si>
  <si>
    <t>შპს "დეიზი"</t>
  </si>
  <si>
    <t>249271167</t>
  </si>
  <si>
    <t>1</t>
  </si>
  <si>
    <t>მანქანის ბრენდირება</t>
  </si>
  <si>
    <t>60000</t>
  </si>
  <si>
    <t>30000</t>
  </si>
  <si>
    <t>15000</t>
  </si>
  <si>
    <t>12/31/2019</t>
  </si>
  <si>
    <t>წარმომადგენლების ხელფასები</t>
  </si>
  <si>
    <t>ლიბერთი</t>
  </si>
  <si>
    <t>GE03LB0123113007326003</t>
  </si>
  <si>
    <t>12/20/2005</t>
  </si>
  <si>
    <t>მოქმედი</t>
  </si>
  <si>
    <t>GE84LB0123113007326000</t>
  </si>
  <si>
    <t>აშშ დოლარი</t>
  </si>
  <si>
    <t>GE57LB0123113007326001</t>
  </si>
  <si>
    <t>ევრო</t>
  </si>
  <si>
    <t>GE30LB0123113007326002</t>
  </si>
  <si>
    <t>ფუნტი</t>
  </si>
  <si>
    <t>GE46LB0123113007326005</t>
  </si>
  <si>
    <t>GE38BG0000000838908700</t>
  </si>
  <si>
    <t>თიბისი</t>
  </si>
  <si>
    <t>GE64TB7547236080100003</t>
  </si>
  <si>
    <t>საკუთრება</t>
  </si>
  <si>
    <t>თბილისი, კახეთის გზატკეცილი 45ა</t>
  </si>
  <si>
    <t>01.19.21.003.066</t>
  </si>
  <si>
    <t>ნაკვეთი 4000, შენობა 2406,19</t>
  </si>
  <si>
    <t>200078888</t>
  </si>
  <si>
    <t>იჯარა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</si>
  <si>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</si>
  <si>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</si>
  <si>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</si>
  <si>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</si>
  <si>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თბილისი, ორხევი, მუხაძის კორ. 11, სართ. 1, ბ. 2</t>
  </si>
  <si>
    <t>01.19.17.011.002.01.002</t>
  </si>
  <si>
    <t>01.07.2018 - 31.03.2020</t>
  </si>
  <si>
    <t>14001008499</t>
  </si>
  <si>
    <t>გიორგი დავითური</t>
  </si>
  <si>
    <t>თბილისი, ვაზისუბანი 1-ლი მ/რ N 15-ის მიმდებარედ</t>
  </si>
  <si>
    <t>01.17.07.021.013</t>
  </si>
  <si>
    <t>15.12.2018 - 31.12.2019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</si>
  <si>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</si>
  <si>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</si>
  <si>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</si>
  <si>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</si>
  <si>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01.01.2019 - 31.12.2019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</si>
  <si>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</si>
  <si>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</si>
  <si>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</si>
  <si>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</si>
  <si>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05.12.2018 - 31.12.2019</t>
  </si>
  <si>
    <t>208147423</t>
  </si>
  <si>
    <t>შპს "განთიადი"</t>
  </si>
  <si>
    <t>თბილისი, ლიბანის ქ. 10 კორ. 2 ბ. 29</t>
  </si>
  <si>
    <t>01.11.03.008.003.01.029</t>
  </si>
  <si>
    <t>01.12.2018 - 31.12.2019</t>
  </si>
  <si>
    <t>ლაშა წამალაშვილი</t>
  </si>
  <si>
    <t>თბილისი, თემქის დასახლება კვარტალი X კორპუსი 36ა</t>
  </si>
  <si>
    <t xml:space="preserve">01.12.02.017.014.01.048 </t>
  </si>
  <si>
    <t>01.02.2019 - 31.12.2019</t>
  </si>
  <si>
    <t>ლევან კუხიანიძე</t>
  </si>
  <si>
    <t>თბილისი, გორგასლის ქ. 55</t>
  </si>
  <si>
    <t>01.18.06.002.007.01.500</t>
  </si>
  <si>
    <t>04.09.2018 - 03.11.2020</t>
  </si>
  <si>
    <t>01008038301</t>
  </si>
  <si>
    <t>პაატა კიკუაშვილი</t>
  </si>
  <si>
    <t>თბილისი, ე. მანჯგალაძის 64</t>
  </si>
  <si>
    <t>01.12.13.064.027.01.02.003</t>
  </si>
  <si>
    <t>22.11.2018 - 31.01.2019</t>
  </si>
  <si>
    <t>თინათინ მესხიშვილი</t>
  </si>
  <si>
    <t xml:space="preserve">თბილისი, მუხიანი მე-2 მ/რ კორ. 4 </t>
  </si>
  <si>
    <t>01.11.13.002.015.01.502</t>
  </si>
  <si>
    <t>25.11.2018 - 31.01.2019</t>
  </si>
  <si>
    <t>ნინო გორდიაშვილი</t>
  </si>
  <si>
    <t>თბილისი, ვარკეთილი-3, მე-4 მ/რ კორ. 419-ის მიმდებარედ</t>
  </si>
  <si>
    <t>01.19.39.002.030</t>
  </si>
  <si>
    <t>15.09.2018 - 31.12.2019</t>
  </si>
  <si>
    <t>01027061897</t>
  </si>
  <si>
    <t>იამზე ტარტარაშვილი</t>
  </si>
  <si>
    <t>თბილისი, ვარკეთილი, მე-3 მას, მე-4 კვარ. კორ. 7</t>
  </si>
  <si>
    <t>01.19.20.023.003.24.500</t>
  </si>
  <si>
    <t>01.05.2019 - 31.10.2020</t>
  </si>
  <si>
    <t>01027087456</t>
  </si>
  <si>
    <t>უჩა ნუცუბიძე</t>
  </si>
  <si>
    <t>თბილისი, არბოს ქ. 3</t>
  </si>
  <si>
    <t>01.12.08.003.064</t>
  </si>
  <si>
    <t>01.04.2019 - 31.12.2019</t>
  </si>
  <si>
    <t>31001005864</t>
  </si>
  <si>
    <t>ხათუნა კვანტალიანი</t>
  </si>
  <si>
    <t>თბილისი, გლდანის მას.1-ლი მ/რ კორ. 23-ის მიმდებარედ</t>
  </si>
  <si>
    <t>01.11.12.007.021</t>
  </si>
  <si>
    <t>01.04.2019 - 31.12.2020</t>
  </si>
  <si>
    <t>01001029320</t>
  </si>
  <si>
    <t>ი/მ ლია კვიწინაძე</t>
  </si>
  <si>
    <t>თბილისი, ქეთევან წამებულის გამზ. 63ც</t>
  </si>
  <si>
    <t>01.17.13.039.002.01.020</t>
  </si>
  <si>
    <t>21.08.2019 - 20.08.2020</t>
  </si>
  <si>
    <t>62001000692</t>
  </si>
  <si>
    <t>თამარ გეგია</t>
  </si>
  <si>
    <t>თბილისი, დავით აღმაშენებლის გამზ. N10 ბ. 22</t>
  </si>
  <si>
    <t>01.16.05.033.004.01.022</t>
  </si>
  <si>
    <t>11.11.2019 - 10.11.2020</t>
  </si>
  <si>
    <t>01008049794</t>
  </si>
  <si>
    <t>გიორგი გველესიანი</t>
  </si>
  <si>
    <t>ბათუმი, მ. აბაშიძის ქ. 58. ბ.8</t>
  </si>
  <si>
    <t>05.22.20.002.01.500</t>
  </si>
  <si>
    <t>28.02.2018 - 03.03.2019</t>
  </si>
  <si>
    <t>01024012924</t>
  </si>
  <si>
    <t>ნინო პაპუნიძე</t>
  </si>
  <si>
    <t>05.22.20.002.01.501</t>
  </si>
  <si>
    <t>61001040194</t>
  </si>
  <si>
    <t>ნათია გოგმაჩაძე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</si>
  <si>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</si>
  <si>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</si>
  <si>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</si>
  <si>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</si>
  <si>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</si>
  <si>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</si>
  <si>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</si>
  <si>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</si>
  <si>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ხულო, მ. აბაშიძის 14</t>
  </si>
  <si>
    <t>23.11.01.117.01.501</t>
  </si>
  <si>
    <t>01.02.2019 - 30.06.2019</t>
  </si>
  <si>
    <t>61009006080</t>
  </si>
  <si>
    <t>გია ქედელიძე</t>
  </si>
  <si>
    <t>ქუთაისი, თამარ მეფის ქ. 44</t>
  </si>
  <si>
    <t>03.03.04.032.01.502</t>
  </si>
  <si>
    <t>09.11.2017 - 31.12.2019</t>
  </si>
  <si>
    <t>60001124127</t>
  </si>
  <si>
    <t>გურამ ნუცუბიძე</t>
  </si>
  <si>
    <t>ბაღდათი, რუსთაველის ქ. 40</t>
  </si>
  <si>
    <t>30.11.03.017</t>
  </si>
  <si>
    <t>15.08.2018 - 31.12.2019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</si>
  <si>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</si>
  <si>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</si>
  <si>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</si>
  <si>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</si>
  <si>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10.08.2017 - 05.08.2020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</si>
  <si>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</si>
  <si>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</si>
  <si>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</si>
  <si>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</si>
  <si>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</si>
  <si>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238769025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</si>
  <si>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</si>
  <si>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</si>
  <si>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</si>
  <si>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</si>
  <si>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</si>
  <si>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წყალტუბო, ილია ჭავჭავაძის 10 ბ. 15</t>
  </si>
  <si>
    <t>29.08.07.010.01.015</t>
  </si>
  <si>
    <t>04.03.2019 - 31.12.2019</t>
  </si>
  <si>
    <t>ხარაგაული, სოლომონ მეფის ქუჩა 38</t>
  </si>
  <si>
    <t>36.01.31.033.01.506</t>
  </si>
  <si>
    <t>01.04.2019 - 31.12.2021</t>
  </si>
  <si>
    <t>ზესტაფონი, დავით აღმაშენებლის ქ. 27</t>
  </si>
  <si>
    <t>32.10.37.166.01.518</t>
  </si>
  <si>
    <t>18001004846</t>
  </si>
  <si>
    <t>რუბენ ჩინჩალაძე</t>
  </si>
  <si>
    <t>ზესტაფონი, დ. აღმაშენებლის ქ. N43</t>
  </si>
  <si>
    <t>32.10.37.508.01.014</t>
  </si>
  <si>
    <t>25.04.2019 - 24.05.2019</t>
  </si>
  <si>
    <t>18001008097</t>
  </si>
  <si>
    <t>ი/მ ნუგზარ ნადირაძე</t>
  </si>
  <si>
    <t>ზუგდიდი, მეუნარგიას ქ. 12</t>
  </si>
  <si>
    <t>43.31.55.521</t>
  </si>
  <si>
    <t>07.04.2016 - 21.05.2019</t>
  </si>
  <si>
    <t>01027007262</t>
  </si>
  <si>
    <t>ი/მ ნუგზარ მეგნეიშვილი</t>
  </si>
  <si>
    <t>ზუგდიდი, მეუნარგიას ქ. 25</t>
  </si>
  <si>
    <t>43.31.55.087.01</t>
  </si>
  <si>
    <t>25.02.2019 - 24.04.2020</t>
  </si>
  <si>
    <t>19001003131</t>
  </si>
  <si>
    <t>მურმან მირცხულავა</t>
  </si>
  <si>
    <t>ზუგდიდი, ქუჯის  ქ. 2</t>
  </si>
  <si>
    <t>43.31.58.120</t>
  </si>
  <si>
    <t>13.04.2019 - 31.05.2019</t>
  </si>
  <si>
    <t>19001005046</t>
  </si>
  <si>
    <t>იზოლდა ბუსკანძე</t>
  </si>
  <si>
    <t>ზუგდიდი, ნუცუბიძის  ქ. 16</t>
  </si>
  <si>
    <t>43.31.62.319</t>
  </si>
  <si>
    <t>19001019459</t>
  </si>
  <si>
    <t>თინა დარსანია</t>
  </si>
  <si>
    <t>ზუგდიდი, რუსთაველის  ქ. 277</t>
  </si>
  <si>
    <t>43.31.65.143</t>
  </si>
  <si>
    <t>19001046863</t>
  </si>
  <si>
    <t>ბაბუცა ცანავა</t>
  </si>
  <si>
    <t>ზუგდიდი, დ. აღმაშენებლის  ქ. 63</t>
  </si>
  <si>
    <t>43.31.67.483</t>
  </si>
  <si>
    <t>19401119054</t>
  </si>
  <si>
    <t>ლია შარია</t>
  </si>
  <si>
    <t>ზუგდიდი, ს. კორცხელი, აკ. წერეთლის I შეს. N3</t>
  </si>
  <si>
    <t>43.03.02.402</t>
  </si>
  <si>
    <t>20.04.2019 - 19.05.2019</t>
  </si>
  <si>
    <t>19001026399</t>
  </si>
  <si>
    <t>ი/მ გოგიტა რაფავა</t>
  </si>
  <si>
    <t>ზუგდიდი, ს. ურთა, სარგის ცაიშვილის ქ. 89</t>
  </si>
  <si>
    <t>43.19.41.506</t>
  </si>
  <si>
    <t>19001067533</t>
  </si>
  <si>
    <t>ნაზია კვიტატიანი</t>
  </si>
  <si>
    <t>ზუგდიდი, ს. ინგირი, საირმის ქ. 80</t>
  </si>
  <si>
    <t>43.18.43.099</t>
  </si>
  <si>
    <t>19001020468</t>
  </si>
  <si>
    <t>ი/მ ბესიკ ჭეჟია</t>
  </si>
  <si>
    <t>ზუგდიდი, ს. კახათი, დავით აღმაშენებლის ქ. 153</t>
  </si>
  <si>
    <t>43.17.42.028</t>
  </si>
  <si>
    <t>19001051693</t>
  </si>
  <si>
    <t>ი/მ ზვიად შედანია</t>
  </si>
  <si>
    <t>ზუგდიდი, ს. კოკი</t>
  </si>
  <si>
    <t>43.23.42.076</t>
  </si>
  <si>
    <t>19001069950</t>
  </si>
  <si>
    <t>თენგიზ ნარუშვილი</t>
  </si>
  <si>
    <t>ზუგდიდი, ს. ორსანტია, შოთა რუსთაველის ქ. 3</t>
  </si>
  <si>
    <t>43.24.43.354</t>
  </si>
  <si>
    <t>19001082549</t>
  </si>
  <si>
    <t>ნუნუ ქვარაია</t>
  </si>
  <si>
    <t>ზუგდიდი, ს. ახალკახათი</t>
  </si>
  <si>
    <t>43.22.42.049</t>
  </si>
  <si>
    <t>62006042508</t>
  </si>
  <si>
    <t>ნარგიზა სარუა</t>
  </si>
  <si>
    <t>ზუგდიდი, ს. დარჩელი, შოთა რუსთაველის ქ. 120</t>
  </si>
  <si>
    <t>43.25.43.192</t>
  </si>
  <si>
    <t>19001059285</t>
  </si>
  <si>
    <t>ენვერ აბსანძე</t>
  </si>
  <si>
    <t>ზუგდიდი, ს. ორულუ, შოთა რუსთაველის ქ. 13</t>
  </si>
  <si>
    <t>43.27.42.140</t>
  </si>
  <si>
    <t>19001066958</t>
  </si>
  <si>
    <t>მზევინარი ზუხბაია</t>
  </si>
  <si>
    <t>ზუგდიდი, ს. დიდინეძი, გალაკტიონ ტაბიძის ქ. 8</t>
  </si>
  <si>
    <t>43.26.42.394</t>
  </si>
  <si>
    <t>19001086063</t>
  </si>
  <si>
    <t>როინ ქირია</t>
  </si>
  <si>
    <t>ზუგდიდი, ს. განმუხური, ზვიად გამსახურდიას ქ. 103</t>
  </si>
  <si>
    <t>43.29.42.952</t>
  </si>
  <si>
    <t>19001008766</t>
  </si>
  <si>
    <t>ჯონი საჯაია</t>
  </si>
  <si>
    <t>ზუგდიდი, ს. რუხი</t>
  </si>
  <si>
    <t>62006036585</t>
  </si>
  <si>
    <t>ციალა ცანავა</t>
  </si>
  <si>
    <t>ზუგდიდი, ს. ზედაეწერი, შოთა რუსთაველის ქ. 90</t>
  </si>
  <si>
    <t>19001070985</t>
  </si>
  <si>
    <t>ი/მ ნატაშა აფხაზავა</t>
  </si>
  <si>
    <t>მარტვილი, თავისუფლების 10</t>
  </si>
  <si>
    <t>41.09.04.094.01.508</t>
  </si>
  <si>
    <t>25.08.2014 - 25.08.2019</t>
  </si>
  <si>
    <t>235447343</t>
  </si>
  <si>
    <t>მუნიციპალიტეტი, გამგეობა</t>
  </si>
  <si>
    <t>ოზურგეთი, დოლიძის ქ. №13</t>
  </si>
  <si>
    <t>26.26.01.078</t>
  </si>
  <si>
    <t>15.11.2018 - 14.12.2019</t>
  </si>
  <si>
    <t>01011021338</t>
  </si>
  <si>
    <t>დავით მჟავანაძე</t>
  </si>
  <si>
    <t>კასპი, კოსტავას ქ. 10</t>
  </si>
  <si>
    <t>68.10.02.039.01.502</t>
  </si>
  <si>
    <t>18.01.2019 - 17.12.2019</t>
  </si>
  <si>
    <t>გორი, გარსევანიშვილის ქ. 1</t>
  </si>
  <si>
    <t>66.45.18.089.02.502</t>
  </si>
  <si>
    <t>01.01.2019 - 31.08.2020</t>
  </si>
  <si>
    <t>59001049345</t>
  </si>
  <si>
    <t>თამარ ცერაძე</t>
  </si>
  <si>
    <t>მარნეული, რუსთაველის ქ. 39</t>
  </si>
  <si>
    <t>83.02.08.670.01.009</t>
  </si>
  <si>
    <t>16.01.2019 - 15.06.2019</t>
  </si>
  <si>
    <t>სურაია ჰასანოვა</t>
  </si>
  <si>
    <t>მარნეული, ს. სადახლო</t>
  </si>
  <si>
    <t>83.16.13.418</t>
  </si>
  <si>
    <t>01.05.2019 - 31.05.2019</t>
  </si>
  <si>
    <t>28001020349</t>
  </si>
  <si>
    <t>ადილხან ნაიბოვი</t>
  </si>
  <si>
    <t>მარნეული, ს. იმირმი</t>
  </si>
  <si>
    <t>83.09.16.014</t>
  </si>
  <si>
    <t>28001087617</t>
  </si>
  <si>
    <t>იდაიატ ალიევი</t>
  </si>
  <si>
    <t>რუსთავი, კოსტავას გამზ 22</t>
  </si>
  <si>
    <t>01.01.2019 - 31.12.2020</t>
  </si>
  <si>
    <t>35001045369</t>
  </si>
  <si>
    <t>პაპუნა პაპავა</t>
  </si>
  <si>
    <t>ახალციხე, კეცხოველის ქ. N1</t>
  </si>
  <si>
    <t>62.09.58.468</t>
  </si>
  <si>
    <t>01.08.2019 - 31.12.2019</t>
  </si>
  <si>
    <t>07601056604</t>
  </si>
  <si>
    <t>ემმა პირინჯიანი</t>
  </si>
  <si>
    <t>ახალქალაქი, თამარ მეფის ქ. 56</t>
  </si>
  <si>
    <t>63.18.32.159</t>
  </si>
  <si>
    <t>15.01.2019 - 14.12.2019</t>
  </si>
  <si>
    <t>07001005442</t>
  </si>
  <si>
    <t>ი/მ გეორგი მხჩიან</t>
  </si>
  <si>
    <t>მცხეთა, მამულაშვილის ქ. 2</t>
  </si>
  <si>
    <t>72.07.04.581</t>
  </si>
  <si>
    <t>03.09.2018 - 02.09.2022</t>
  </si>
  <si>
    <t>01001028817</t>
  </si>
  <si>
    <t>მარიამ ლომაშვილი</t>
  </si>
  <si>
    <t>მცხეთა, ს. მუხრანი</t>
  </si>
  <si>
    <t>72.09.17.201</t>
  </si>
  <si>
    <t>01015002668</t>
  </si>
  <si>
    <t>ი/მ სვეტლანა ოსეფაიშვილი</t>
  </si>
  <si>
    <t>დუშეთი, წმინდა ნინოს ქ.17</t>
  </si>
  <si>
    <t>71.20.01.052</t>
  </si>
  <si>
    <t>01.08.2018 - 31.12.2019</t>
  </si>
  <si>
    <t>16001008227</t>
  </si>
  <si>
    <t>ი/მ გიორგი ჭიკაიძე</t>
  </si>
  <si>
    <t>გურჯაანი, თავისუფლების ქ. 26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</si>
  <si>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</si>
  <si>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</si>
  <si>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</si>
  <si>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</si>
  <si>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ლაგოდეხი, ჭავჭავაძის ქ. N2</t>
  </si>
  <si>
    <t>54.01.55.098</t>
  </si>
  <si>
    <t>06.02.2019 - 31.12.2019</t>
  </si>
  <si>
    <t>25001049879, 01008003272</t>
  </si>
  <si>
    <t>ნინო მამაცაშვილი, ჯულეტა მამაცაშვილი</t>
  </si>
  <si>
    <t>საგარეჯო, დავით აღმაშენებლის ქ. 10</t>
  </si>
  <si>
    <t>55.12.00.384.01.012</t>
  </si>
  <si>
    <t>20.02.2019 - 31.12.2019</t>
  </si>
  <si>
    <t>36001000355</t>
  </si>
  <si>
    <t>თელავი, ნადიკვარის ქ. 8</t>
  </si>
  <si>
    <t>53.20.42.614</t>
  </si>
  <si>
    <t>29001003960</t>
  </si>
  <si>
    <t>ი/მ როზმარ გალდავა</t>
  </si>
  <si>
    <t>ავტომანქანა</t>
  </si>
  <si>
    <t xml:space="preserve">TOYOTA </t>
  </si>
  <si>
    <t xml:space="preserve"> HILUX 2.5 TD</t>
  </si>
  <si>
    <t>UN001EG</t>
  </si>
  <si>
    <t>CAMRY</t>
  </si>
  <si>
    <t>UN005NM</t>
  </si>
  <si>
    <t>HIACE</t>
  </si>
  <si>
    <t>QQ152KK</t>
  </si>
  <si>
    <t xml:space="preserve">KIA </t>
  </si>
  <si>
    <t>CERATO</t>
  </si>
  <si>
    <t>MN100UN</t>
  </si>
  <si>
    <t>PICANTO</t>
  </si>
  <si>
    <t>BB911BC</t>
  </si>
  <si>
    <t>SPORTAGE</t>
  </si>
  <si>
    <t>QQ153KK</t>
  </si>
  <si>
    <t>MAN</t>
  </si>
  <si>
    <t>10.163</t>
  </si>
  <si>
    <t>QQ820KK</t>
  </si>
  <si>
    <t>HYUNDAI</t>
  </si>
  <si>
    <t>ACCENT 1.4 M/T</t>
  </si>
  <si>
    <t>QQ521KK</t>
  </si>
  <si>
    <t>MERCEDES BENZ</t>
  </si>
  <si>
    <t>C 180</t>
  </si>
  <si>
    <t>KEK508</t>
  </si>
  <si>
    <t>OPEL</t>
  </si>
  <si>
    <t>ASTRA</t>
  </si>
  <si>
    <t>KEK359</t>
  </si>
  <si>
    <t>SSI926</t>
  </si>
  <si>
    <t>C 320</t>
  </si>
  <si>
    <t>VVA527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</si>
  <si>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</si>
  <si>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</si>
  <si>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</si>
  <si>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</si>
  <si>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</si>
  <si>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</si>
  <si>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17.02.2017 წ.</t>
  </si>
  <si>
    <t>შპს "ოფისლაინი"</t>
  </si>
  <si>
    <t>400170934</t>
  </si>
  <si>
    <t>საკანცელარიო საქონელი</t>
  </si>
  <si>
    <t>შპს "ტორი პლიუსი"</t>
  </si>
  <si>
    <t>ბუკლეტები, დუპლეტი, ტრიპლეტი, სტიკერები</t>
  </si>
  <si>
    <t>17.03.2019 წ.</t>
  </si>
  <si>
    <t>შპს "ლენი და კომპანი"</t>
  </si>
  <si>
    <t>404860673</t>
  </si>
  <si>
    <t>სცენა და პოდიუმის მოწყობა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</si>
  <si>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</si>
  <si>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</si>
  <si>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</si>
  <si>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</si>
  <si>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</si>
  <si>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</si>
  <si>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</si>
  <si>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01.09.2019 წ.</t>
  </si>
  <si>
    <t>შპს უსაფრთხოების კომპანია ტიგონისი</t>
  </si>
  <si>
    <t>204994159</t>
  </si>
  <si>
    <t>დაცვის მომსახურების ღირებულება</t>
  </si>
  <si>
    <t>11.01.2013 წ.</t>
  </si>
  <si>
    <t>შპს "თეგეტა მოტორსი"</t>
  </si>
  <si>
    <t>202177205</t>
  </si>
  <si>
    <t>ტექმომსახურება</t>
  </si>
  <si>
    <t>19.09.2017 წ.</t>
  </si>
  <si>
    <t>ფ/პ გიორგი ერაძე</t>
  </si>
  <si>
    <t>60001022124</t>
  </si>
  <si>
    <t>ავტოტექმომსახურება</t>
  </si>
  <si>
    <t>10.08.2016 წ.</t>
  </si>
  <si>
    <t>შპს "საქართველო "</t>
  </si>
  <si>
    <t>204421991</t>
  </si>
  <si>
    <t>15.09.2017 წ.</t>
  </si>
  <si>
    <t>ნიკა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</si>
  <si>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</si>
  <si>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</si>
  <si>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</si>
  <si>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</si>
  <si>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</si>
  <si>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404892514</t>
  </si>
  <si>
    <t>შპს "ლიტერა"</t>
  </si>
  <si>
    <t>204987933</t>
  </si>
  <si>
    <t>ა/მანქანის იჯარა</t>
  </si>
  <si>
    <t>შპს „მარკშეიდერი“</t>
  </si>
  <si>
    <t>228926062</t>
  </si>
  <si>
    <t>აიატ სულეიმანოვი</t>
  </si>
  <si>
    <t>28001033208</t>
  </si>
  <si>
    <t>16.12.2009 წ.</t>
  </si>
  <si>
    <t>ქობულეთი, მუნიციპალიტეტი, გამგეობა (საკრებულო)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</si>
  <si>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</si>
  <si>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</si>
  <si>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</si>
  <si>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</si>
  <si>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</si>
  <si>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</si>
  <si>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სამაუწყებლო კომპანია "რუსთავი 2"</t>
  </si>
  <si>
    <t>211352016</t>
  </si>
  <si>
    <t>22.02.2017 წ.</t>
  </si>
  <si>
    <t>შპს "ტერმინალ ვესტ თრეიდინგი"</t>
  </si>
  <si>
    <t>406119178</t>
  </si>
  <si>
    <t>სამეურნეო საქონელი</t>
  </si>
  <si>
    <t>ხელფასი ( 20.12.2019 წ)</t>
  </si>
  <si>
    <t>01.07.2019 წ.</t>
  </si>
  <si>
    <t>01.02.2019 წ.</t>
  </si>
  <si>
    <t>05.12.2018 წ.</t>
  </si>
  <si>
    <t>ლაშა წამალაშვილი (ი/მ ანგელინა ბადალაშვილი)</t>
  </si>
  <si>
    <t>01004000199 (01004004483)</t>
  </si>
  <si>
    <t>ლევან კუხიანიძე (ელისო მახარობლიძე)</t>
  </si>
  <si>
    <t>60001041506 (43001004049)</t>
  </si>
  <si>
    <t>04.12.2018 წ.</t>
  </si>
  <si>
    <t>პაატა კიკუაშვილი (ია კიკუაშვილი)</t>
  </si>
  <si>
    <t>01008038301 01008018331()</t>
  </si>
  <si>
    <t>21.08.2019 წ.</t>
  </si>
  <si>
    <t>09.11.2018 წ.</t>
  </si>
  <si>
    <t>29.01.2014 წ.</t>
  </si>
  <si>
    <t>მუნიციპალიტეტი,  გამგეობა (საკრებულო სამტრედია)</t>
  </si>
  <si>
    <t>01.04.2019 წ.</t>
  </si>
  <si>
    <t>01.01.2019 წ.</t>
  </si>
  <si>
    <t>ი/მ პაპუნა პაპავა</t>
  </si>
  <si>
    <t>01.08.2019 წ.</t>
  </si>
  <si>
    <t>ემმა პირიჯიანი</t>
  </si>
  <si>
    <t>03.11.2018 წ.</t>
  </si>
  <si>
    <t>17.04.2017 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</si>
</sst>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dd/mm/yy;@"/>
    <numFmt numFmtId="166" formatCode="\ს\ა\ტ\ე\ლ\ე\ვ\ი\ზ\ი\ო\ \რ\ე\კ\ლ\ა\მ\ა"/>
    <numFmt numFmtId="167" formatCode="#,##0.000000000000"/>
    <numFmt numFmtId="168" formatCode="0.0"/>
    <numFmt numFmtId="169" formatCode="mm\/dd\/yyyy"/>
    <numFmt numFmtId="170" formatCode="#,##0.0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Sylfaen"/>
      <family val="1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9"/>
      <color theme="1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02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3" xfId="0" applyFont="1" applyFill="1" applyBorder="1" applyProtection="1"/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5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166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35" fillId="0" borderId="0" xfId="3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7" fillId="0" borderId="1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4" fontId="22" fillId="0" borderId="0" xfId="1" applyNumberFormat="1" applyFont="1" applyAlignment="1" applyProtection="1">
      <alignment horizontal="center" vertical="center" wrapText="1"/>
      <protection locked="0"/>
    </xf>
    <xf numFmtId="3" fontId="22" fillId="0" borderId="0" xfId="1" applyNumberFormat="1" applyFont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4" fontId="22" fillId="0" borderId="0" xfId="1" applyNumberFormat="1" applyFont="1" applyAlignment="1" applyProtection="1">
      <alignment horizontal="center" vertical="center"/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/>
    </xf>
    <xf numFmtId="0" fontId="37" fillId="0" borderId="1" xfId="1" applyFont="1" applyFill="1" applyBorder="1" applyAlignment="1" applyProtection="1">
      <alignment horizontal="left" vertical="center" wrapText="1"/>
    </xf>
    <xf numFmtId="0" fontId="36" fillId="2" borderId="0" xfId="0" applyFont="1" applyFill="1" applyBorder="1" applyProtection="1"/>
    <xf numFmtId="0" fontId="36" fillId="0" borderId="1" xfId="1" applyFont="1" applyFill="1" applyBorder="1" applyAlignment="1" applyProtection="1">
      <alignment horizontal="left" vertical="center" wrapText="1" indent="1"/>
    </xf>
    <xf numFmtId="3" fontId="0" fillId="2" borderId="0" xfId="0" applyNumberFormat="1" applyFill="1"/>
    <xf numFmtId="4" fontId="17" fillId="2" borderId="0" xfId="0" applyNumberFormat="1" applyFont="1" applyFill="1" applyProtection="1">
      <protection locked="0"/>
    </xf>
    <xf numFmtId="167" fontId="17" fillId="2" borderId="0" xfId="0" applyNumberFormat="1" applyFont="1" applyFill="1" applyProtection="1">
      <protection locked="0"/>
    </xf>
    <xf numFmtId="0" fontId="36" fillId="5" borderId="0" xfId="0" applyFont="1" applyFill="1" applyProtection="1"/>
    <xf numFmtId="0" fontId="37" fillId="5" borderId="0" xfId="0" applyFont="1" applyFill="1" applyBorder="1" applyProtection="1"/>
    <xf numFmtId="0" fontId="37" fillId="5" borderId="0" xfId="1" applyFont="1" applyFill="1" applyBorder="1" applyAlignment="1" applyProtection="1">
      <alignment horizontal="center" vertical="center"/>
    </xf>
    <xf numFmtId="0" fontId="37" fillId="0" borderId="0" xfId="0" applyFont="1"/>
    <xf numFmtId="0" fontId="37" fillId="5" borderId="0" xfId="0" applyFont="1" applyFill="1" applyProtection="1"/>
    <xf numFmtId="0" fontId="37" fillId="2" borderId="0" xfId="0" applyFont="1" applyFill="1" applyBorder="1" applyProtection="1"/>
    <xf numFmtId="0" fontId="37" fillId="2" borderId="0" xfId="0" applyFont="1" applyFill="1" applyProtection="1"/>
    <xf numFmtId="0" fontId="37" fillId="5" borderId="0" xfId="1" applyFont="1" applyFill="1" applyAlignment="1" applyProtection="1">
      <alignment horizontal="center" vertical="center"/>
    </xf>
    <xf numFmtId="0" fontId="37" fillId="5" borderId="0" xfId="1" applyFont="1" applyFill="1" applyAlignment="1" applyProtection="1">
      <alignment vertical="center"/>
    </xf>
    <xf numFmtId="0" fontId="36" fillId="5" borderId="1" xfId="0" applyFont="1" applyFill="1" applyBorder="1" applyAlignment="1">
      <alignment horizontal="center" vertical="center"/>
    </xf>
    <xf numFmtId="3" fontId="36" fillId="5" borderId="1" xfId="1" applyNumberFormat="1" applyFont="1" applyFill="1" applyBorder="1" applyAlignment="1" applyProtection="1">
      <alignment horizontal="center" vertical="center" wrapText="1"/>
    </xf>
    <xf numFmtId="3" fontId="36" fillId="6" borderId="1" xfId="1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/>
    <xf numFmtId="0" fontId="37" fillId="0" borderId="1" xfId="1" applyFont="1" applyFill="1" applyBorder="1" applyAlignment="1" applyProtection="1">
      <alignment horizontal="left" vertical="center" wrapText="1" indent="1"/>
    </xf>
    <xf numFmtId="0" fontId="36" fillId="0" borderId="1" xfId="0" applyFont="1" applyFill="1" applyBorder="1"/>
    <xf numFmtId="3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Protection="1">
      <protection locked="0"/>
    </xf>
    <xf numFmtId="3" fontId="36" fillId="5" borderId="1" xfId="0" applyNumberFormat="1" applyFont="1" applyFill="1" applyBorder="1" applyProtection="1"/>
    <xf numFmtId="0" fontId="36" fillId="0" borderId="0" xfId="0" applyFont="1" applyAlignment="1" applyProtection="1">
      <alignment horizontal="left"/>
      <protection locked="0"/>
    </xf>
    <xf numFmtId="0" fontId="37" fillId="0" borderId="0" xfId="0" applyFont="1" applyProtection="1">
      <protection locked="0"/>
    </xf>
    <xf numFmtId="0" fontId="37" fillId="0" borderId="0" xfId="0" applyFont="1" applyAlignment="1" applyProtection="1">
      <alignment horizontal="left"/>
      <protection locked="0"/>
    </xf>
    <xf numFmtId="0" fontId="36" fillId="0" borderId="0" xfId="0" applyFont="1" applyProtection="1">
      <protection locked="0"/>
    </xf>
    <xf numFmtId="0" fontId="37" fillId="0" borderId="0" xfId="0" applyFont="1" applyBorder="1" applyProtection="1">
      <protection locked="0"/>
    </xf>
    <xf numFmtId="0" fontId="36" fillId="0" borderId="0" xfId="0" applyFont="1"/>
    <xf numFmtId="14" fontId="37" fillId="0" borderId="2" xfId="1" applyNumberFormat="1" applyFont="1" applyFill="1" applyBorder="1" applyAlignment="1" applyProtection="1">
      <alignment horizontal="left" vertical="center" wrapText="1" indent="1"/>
    </xf>
    <xf numFmtId="166" fontId="38" fillId="2" borderId="2" xfId="16" applyNumberFormat="1" applyFont="1" applyFill="1" applyBorder="1" applyAlignment="1" applyProtection="1">
      <alignment horizontal="left" vertical="center" wrapText="1"/>
      <protection locked="0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37" fillId="0" borderId="1" xfId="1" applyNumberFormat="1" applyFont="1" applyFill="1" applyBorder="1" applyAlignment="1" applyProtection="1">
      <alignment horizontal="left" vertical="center" wrapText="1" inden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6" fontId="32" fillId="2" borderId="2" xfId="16" applyNumberFormat="1" applyFont="1" applyFill="1" applyBorder="1" applyAlignment="1" applyProtection="1">
      <alignment horizontal="left" vertical="center" wrapText="1"/>
      <protection locked="0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14" fontId="19" fillId="2" borderId="0" xfId="16" applyNumberFormat="1" applyFont="1" applyFill="1" applyBorder="1" applyAlignment="1" applyProtection="1">
      <alignment vertical="center"/>
    </xf>
    <xf numFmtId="0" fontId="19" fillId="2" borderId="0" xfId="16" applyFont="1" applyFill="1" applyBorder="1" applyAlignment="1" applyProtection="1">
      <alignment vertical="center"/>
      <protection locked="0"/>
    </xf>
    <xf numFmtId="14" fontId="19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vertical="center"/>
    </xf>
    <xf numFmtId="14" fontId="21" fillId="2" borderId="0" xfId="16" applyNumberFormat="1" applyFont="1" applyFill="1" applyBorder="1" applyAlignment="1" applyProtection="1">
      <alignment vertical="center" wrapText="1"/>
    </xf>
    <xf numFmtId="14" fontId="22" fillId="5" borderId="0" xfId="0" applyNumberFormat="1" applyFont="1" applyFill="1" applyProtection="1"/>
    <xf numFmtId="14" fontId="37" fillId="5" borderId="0" xfId="0" applyNumberFormat="1" applyFont="1" applyFill="1" applyBorder="1" applyProtection="1"/>
    <xf numFmtId="14" fontId="17" fillId="5" borderId="0" xfId="0" applyNumberFormat="1" applyFont="1" applyFill="1" applyBorder="1" applyProtection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42" xfId="9" applyFont="1" applyFill="1" applyBorder="1" applyAlignment="1" applyProtection="1">
      <alignment horizontal="center" vertical="center"/>
    </xf>
    <xf numFmtId="0" fontId="32" fillId="0" borderId="18" xfId="16" applyFont="1" applyBorder="1" applyAlignment="1" applyProtection="1">
      <alignment horizontal="center" vertical="center"/>
      <protection locked="0"/>
    </xf>
    <xf numFmtId="14" fontId="32" fillId="0" borderId="2" xfId="16" applyNumberFormat="1" applyFont="1" applyBorder="1" applyAlignment="1" applyProtection="1">
      <alignment vertical="center" wrapText="1"/>
      <protection locked="0"/>
    </xf>
    <xf numFmtId="0" fontId="32" fillId="0" borderId="2" xfId="16" applyFont="1" applyBorder="1" applyAlignment="1" applyProtection="1">
      <alignment vertical="center" wrapText="1"/>
      <protection locked="0"/>
    </xf>
    <xf numFmtId="0" fontId="32" fillId="0" borderId="19" xfId="16" applyFont="1" applyBorder="1" applyAlignment="1" applyProtection="1">
      <alignment horizontal="right" vertical="center"/>
      <protection locked="0"/>
    </xf>
    <xf numFmtId="0" fontId="32" fillId="0" borderId="18" xfId="16" applyFont="1" applyBorder="1" applyAlignment="1" applyProtection="1">
      <alignment vertical="center" wrapText="1"/>
      <protection locked="0"/>
    </xf>
    <xf numFmtId="49" fontId="32" fillId="0" borderId="1" xfId="16" applyNumberFormat="1" applyFont="1" applyBorder="1" applyAlignment="1" applyProtection="1">
      <alignment vertical="center"/>
      <protection locked="0"/>
    </xf>
    <xf numFmtId="49" fontId="32" fillId="0" borderId="2" xfId="16" applyNumberFormat="1" applyFont="1" applyBorder="1" applyAlignment="1" applyProtection="1">
      <alignment vertical="center"/>
      <protection locked="0"/>
    </xf>
    <xf numFmtId="0" fontId="32" fillId="4" borderId="18" xfId="16" applyFont="1" applyFill="1" applyBorder="1" applyAlignment="1" applyProtection="1">
      <alignment vertical="center" wrapText="1"/>
      <protection locked="0"/>
    </xf>
    <xf numFmtId="0" fontId="32" fillId="4" borderId="2" xfId="16" applyFont="1" applyFill="1" applyBorder="1" applyAlignment="1" applyProtection="1">
      <alignment vertical="center" wrapText="1"/>
      <protection locked="0"/>
    </xf>
    <xf numFmtId="0" fontId="32" fillId="4" borderId="20" xfId="16" applyFont="1" applyFill="1" applyBorder="1" applyAlignment="1" applyProtection="1">
      <alignment vertical="center" wrapText="1"/>
      <protection locked="0"/>
    </xf>
    <xf numFmtId="0" fontId="32" fillId="0" borderId="5" xfId="16" applyFont="1" applyBorder="1" applyAlignment="1" applyProtection="1">
      <alignment vertical="center"/>
      <protection locked="0"/>
    </xf>
    <xf numFmtId="0" fontId="32" fillId="0" borderId="21" xfId="16" applyFont="1" applyBorder="1" applyAlignment="1" applyProtection="1">
      <alignment vertical="center" wrapText="1"/>
      <protection locked="0"/>
    </xf>
    <xf numFmtId="0" fontId="32" fillId="4" borderId="21" xfId="16" applyFont="1" applyFill="1" applyBorder="1" applyAlignment="1" applyProtection="1">
      <alignment vertical="center" wrapText="1"/>
      <protection locked="0"/>
    </xf>
    <xf numFmtId="0" fontId="32" fillId="4" borderId="1" xfId="16" applyFont="1" applyFill="1" applyBorder="1" applyAlignment="1" applyProtection="1">
      <alignment vertical="center" wrapText="1"/>
      <protection locked="0"/>
    </xf>
    <xf numFmtId="0" fontId="32" fillId="4" borderId="22" xfId="16" applyFont="1" applyFill="1" applyBorder="1" applyAlignment="1" applyProtection="1">
      <alignment vertical="center" wrapText="1"/>
      <protection locked="0"/>
    </xf>
    <xf numFmtId="49" fontId="19" fillId="0" borderId="0" xfId="16" applyNumberFormat="1" applyFont="1" applyFill="1" applyBorder="1" applyAlignment="1" applyProtection="1">
      <alignment vertical="center"/>
      <protection locked="0"/>
    </xf>
    <xf numFmtId="14" fontId="32" fillId="0" borderId="2" xfId="16" applyNumberFormat="1" applyFont="1" applyBorder="1" applyAlignment="1" applyProtection="1">
      <alignment horizontal="left" vertical="center" wrapText="1"/>
      <protection locked="0"/>
    </xf>
    <xf numFmtId="49" fontId="17" fillId="5" borderId="0" xfId="0" applyNumberFormat="1" applyFont="1" applyFill="1" applyBorder="1" applyProtection="1"/>
    <xf numFmtId="49" fontId="22" fillId="5" borderId="0" xfId="0" applyNumberFormat="1" applyFont="1" applyFill="1" applyProtection="1"/>
    <xf numFmtId="49" fontId="17" fillId="2" borderId="0" xfId="0" applyNumberFormat="1" applyFont="1" applyFill="1" applyBorder="1" applyProtection="1"/>
    <xf numFmtId="49" fontId="17" fillId="5" borderId="0" xfId="1" applyNumberFormat="1" applyFont="1" applyFill="1" applyAlignment="1" applyProtection="1">
      <alignment horizontal="center" vertical="center"/>
    </xf>
    <xf numFmtId="49" fontId="22" fillId="6" borderId="1" xfId="1" applyNumberFormat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/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49" fontId="22" fillId="0" borderId="1" xfId="0" applyNumberFormat="1" applyFont="1" applyFill="1" applyBorder="1" applyProtection="1">
      <protection locked="0"/>
    </xf>
    <xf numFmtId="49" fontId="22" fillId="2" borderId="0" xfId="0" applyNumberFormat="1" applyFont="1" applyFill="1" applyAlignment="1" applyProtection="1">
      <alignment horizontal="left"/>
      <protection locked="0"/>
    </xf>
    <xf numFmtId="49" fontId="0" fillId="2" borderId="0" xfId="0" applyNumberFormat="1" applyFill="1" applyProtection="1">
      <protection locked="0"/>
    </xf>
    <xf numFmtId="49" fontId="17" fillId="2" borderId="0" xfId="0" applyNumberFormat="1" applyFont="1" applyFill="1" applyProtection="1">
      <protection locked="0"/>
    </xf>
    <xf numFmtId="49" fontId="22" fillId="2" borderId="0" xfId="0" applyNumberFormat="1" applyFont="1" applyFill="1" applyProtection="1">
      <protection locked="0"/>
    </xf>
    <xf numFmtId="49" fontId="16" fillId="2" borderId="0" xfId="0" applyNumberFormat="1" applyFont="1" applyFill="1"/>
    <xf numFmtId="49" fontId="0" fillId="2" borderId="0" xfId="0" applyNumberFormat="1" applyFill="1"/>
    <xf numFmtId="0" fontId="16" fillId="0" borderId="1" xfId="0" applyFont="1" applyFill="1" applyBorder="1"/>
    <xf numFmtId="0" fontId="22" fillId="0" borderId="1" xfId="0" applyFont="1" applyFill="1" applyBorder="1"/>
    <xf numFmtId="0" fontId="17" fillId="0" borderId="1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vertical="center" wrapText="1"/>
    </xf>
    <xf numFmtId="1" fontId="24" fillId="0" borderId="6" xfId="2" applyNumberFormat="1" applyFont="1" applyFill="1" applyBorder="1" applyAlignment="1" applyProtection="1">
      <alignment horizontal="right" wrapText="1"/>
      <protection locked="0"/>
    </xf>
    <xf numFmtId="1" fontId="25" fillId="5" borderId="7" xfId="2" applyNumberFormat="1" applyFont="1" applyFill="1" applyBorder="1" applyAlignment="1" applyProtection="1">
      <alignment horizontal="center" vertical="top" wrapText="1"/>
      <protection locked="0"/>
    </xf>
    <xf numFmtId="0" fontId="22" fillId="5" borderId="0" xfId="3" applyFont="1" applyFill="1" applyProtection="1"/>
    <xf numFmtId="0" fontId="17" fillId="5" borderId="0" xfId="3" applyFont="1" applyFill="1" applyBorder="1" applyAlignment="1" applyProtection="1">
      <alignment horizontal="left" wrapText="1"/>
    </xf>
    <xf numFmtId="0" fontId="17" fillId="5" borderId="0" xfId="3" applyFont="1" applyFill="1" applyBorder="1" applyAlignment="1" applyProtection="1">
      <alignment horizontal="left"/>
    </xf>
    <xf numFmtId="0" fontId="22" fillId="0" borderId="0" xfId="3" applyFont="1" applyFill="1" applyBorder="1" applyAlignment="1" applyProtection="1">
      <alignment horizontal="left"/>
    </xf>
    <xf numFmtId="0" fontId="17" fillId="0" borderId="0" xfId="3" applyFont="1" applyFill="1" applyBorder="1" applyProtection="1"/>
    <xf numFmtId="0" fontId="17" fillId="0" borderId="0" xfId="3" applyFont="1" applyFill="1" applyProtection="1"/>
    <xf numFmtId="0" fontId="17" fillId="5" borderId="3" xfId="3" applyFont="1" applyFill="1" applyBorder="1" applyAlignment="1" applyProtection="1">
      <alignment horizontal="left"/>
    </xf>
    <xf numFmtId="0" fontId="17" fillId="5" borderId="3" xfId="3" applyFont="1" applyFill="1" applyBorder="1" applyAlignment="1" applyProtection="1">
      <alignment horizontal="left" wrapText="1"/>
    </xf>
    <xf numFmtId="0" fontId="17" fillId="5" borderId="3" xfId="3" applyFont="1" applyFill="1" applyBorder="1" applyProtection="1"/>
    <xf numFmtId="0" fontId="22" fillId="5" borderId="3" xfId="3" applyFont="1" applyFill="1" applyBorder="1" applyAlignment="1" applyProtection="1">
      <alignment horizontal="center" vertical="center" wrapText="1"/>
    </xf>
    <xf numFmtId="0" fontId="22" fillId="0" borderId="0" xfId="3" applyFont="1" applyFill="1" applyBorder="1" applyAlignment="1" applyProtection="1">
      <alignment horizontal="center" wrapText="1"/>
    </xf>
    <xf numFmtId="0" fontId="22" fillId="0" borderId="0" xfId="3" applyFont="1" applyAlignment="1" applyProtection="1">
      <alignment horizontal="center" vertical="center" wrapText="1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0" fontId="22" fillId="0" borderId="1" xfId="3" applyFont="1" applyFill="1" applyBorder="1" applyAlignment="1" applyProtection="1">
      <alignment horizontal="left"/>
    </xf>
    <xf numFmtId="0" fontId="22" fillId="0" borderId="1" xfId="3" applyFont="1" applyBorder="1" applyAlignment="1" applyProtection="1">
      <alignment horizontal="center" vertical="center" wrapText="1"/>
    </xf>
    <xf numFmtId="0" fontId="22" fillId="5" borderId="1" xfId="3" applyFont="1" applyFill="1" applyBorder="1" applyAlignment="1" applyProtection="1">
      <alignment horizontal="right" vertical="center" wrapText="1"/>
    </xf>
    <xf numFmtId="0" fontId="22" fillId="0" borderId="1" xfId="3" applyFont="1" applyFill="1" applyBorder="1" applyAlignment="1" applyProtection="1">
      <alignment horizontal="left" indent="1"/>
    </xf>
    <xf numFmtId="0" fontId="17" fillId="0" borderId="1" xfId="3" applyFont="1" applyBorder="1" applyAlignment="1" applyProtection="1">
      <alignment wrapText="1"/>
    </xf>
    <xf numFmtId="0" fontId="22" fillId="5" borderId="1" xfId="3" applyFont="1" applyFill="1" applyBorder="1" applyProtection="1"/>
    <xf numFmtId="0" fontId="17" fillId="0" borderId="1" xfId="3" applyFont="1" applyFill="1" applyBorder="1" applyAlignment="1" applyProtection="1">
      <alignment horizontal="left" vertical="center"/>
    </xf>
    <xf numFmtId="0" fontId="17" fillId="0" borderId="1" xfId="3" applyFont="1" applyFill="1" applyBorder="1" applyAlignment="1" applyProtection="1">
      <alignment horizontal="left" wrapText="1"/>
    </xf>
    <xf numFmtId="3" fontId="17" fillId="0" borderId="0" xfId="3" applyNumberFormat="1" applyFont="1" applyProtection="1">
      <protection locked="0"/>
    </xf>
    <xf numFmtId="4" fontId="17" fillId="0" borderId="0" xfId="3" applyNumberFormat="1" applyFont="1" applyProtection="1">
      <protection locked="0"/>
    </xf>
    <xf numFmtId="0" fontId="22" fillId="0" borderId="0" xfId="3" applyFont="1" applyFill="1" applyBorder="1" applyAlignment="1" applyProtection="1">
      <alignment horizontal="left" indent="1"/>
      <protection locked="0"/>
    </xf>
    <xf numFmtId="0" fontId="17" fillId="0" borderId="0" xfId="3" applyFont="1" applyFill="1" applyBorder="1" applyAlignment="1" applyProtection="1">
      <alignment horizontal="left" wrapText="1"/>
      <protection locked="0"/>
    </xf>
    <xf numFmtId="0" fontId="22" fillId="0" borderId="1" xfId="3" applyFont="1" applyFill="1" applyBorder="1" applyAlignment="1" applyProtection="1">
      <alignment horizontal="left" vertical="center" indent="1"/>
    </xf>
    <xf numFmtId="0" fontId="22" fillId="0" borderId="0" xfId="3" applyFont="1" applyFill="1" applyBorder="1" applyAlignment="1" applyProtection="1">
      <alignment horizontal="left" vertical="center" indent="1"/>
      <protection locked="0"/>
    </xf>
    <xf numFmtId="0" fontId="22" fillId="0" borderId="1" xfId="3" applyFont="1" applyFill="1" applyBorder="1" applyAlignment="1" applyProtection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17" fillId="0" borderId="0" xfId="3" applyFont="1" applyBorder="1" applyProtection="1">
      <protection locked="0"/>
    </xf>
    <xf numFmtId="0" fontId="17" fillId="0" borderId="0" xfId="3" applyFont="1" applyFill="1" applyBorder="1" applyAlignment="1" applyProtection="1">
      <alignment horizontal="left"/>
      <protection locked="0"/>
    </xf>
    <xf numFmtId="0" fontId="24" fillId="0" borderId="6" xfId="2" applyFont="1" applyFill="1" applyBorder="1" applyAlignment="1" applyProtection="1">
      <alignment horizontal="right" wrapText="1"/>
      <protection locked="0"/>
    </xf>
    <xf numFmtId="14" fontId="19" fillId="0" borderId="2" xfId="5" applyNumberFormat="1" applyFont="1" applyBorder="1" applyAlignment="1" applyProtection="1">
      <alignment wrapText="1"/>
      <protection locked="0"/>
    </xf>
    <xf numFmtId="168" fontId="24" fillId="0" borderId="6" xfId="2" applyNumberFormat="1" applyFont="1" applyFill="1" applyBorder="1" applyAlignment="1" applyProtection="1">
      <alignment horizontal="right" wrapText="1"/>
      <protection locked="0"/>
    </xf>
    <xf numFmtId="169" fontId="19" fillId="0" borderId="2" xfId="5" applyNumberFormat="1" applyFont="1" applyBorder="1" applyAlignment="1" applyProtection="1">
      <alignment horizontal="left" wrapText="1"/>
      <protection locked="0"/>
    </xf>
    <xf numFmtId="0" fontId="16" fillId="5" borderId="0" xfId="2" applyFont="1" applyFill="1" applyProtection="1"/>
    <xf numFmtId="0" fontId="13" fillId="5" borderId="0" xfId="2" applyFill="1" applyProtection="1"/>
    <xf numFmtId="0" fontId="13" fillId="5" borderId="0" xfId="2" applyFill="1" applyProtection="1">
      <protection locked="0"/>
    </xf>
    <xf numFmtId="0" fontId="13" fillId="0" borderId="0" xfId="2" applyProtection="1">
      <protection locked="0"/>
    </xf>
    <xf numFmtId="0" fontId="17" fillId="5" borderId="0" xfId="2" applyFont="1" applyFill="1" applyProtection="1">
      <protection locked="0"/>
    </xf>
    <xf numFmtId="0" fontId="17" fillId="5" borderId="0" xfId="2" applyFont="1" applyFill="1" applyProtection="1"/>
    <xf numFmtId="0" fontId="17" fillId="5" borderId="0" xfId="2" applyFont="1" applyFill="1" applyBorder="1" applyProtection="1"/>
    <xf numFmtId="0" fontId="17" fillId="5" borderId="0" xfId="2" applyFont="1" applyFill="1" applyAlignment="1" applyProtection="1">
      <alignment horizontal="center" vertical="center"/>
    </xf>
    <xf numFmtId="0" fontId="17" fillId="0" borderId="0" xfId="2" applyFont="1" applyProtection="1">
      <protection locked="0"/>
    </xf>
    <xf numFmtId="0" fontId="22" fillId="0" borderId="0" xfId="2" applyFont="1" applyFill="1" applyBorder="1" applyAlignment="1" applyProtection="1">
      <alignment horizontal="left"/>
    </xf>
    <xf numFmtId="0" fontId="17" fillId="0" borderId="0" xfId="2" applyFont="1" applyFill="1" applyBorder="1" applyProtection="1"/>
    <xf numFmtId="0" fontId="17" fillId="0" borderId="0" xfId="2" applyFont="1" applyFill="1" applyProtection="1"/>
    <xf numFmtId="0" fontId="17" fillId="0" borderId="0" xfId="2" applyFont="1" applyFill="1" applyAlignment="1" applyProtection="1">
      <alignment horizontal="center" vertical="center"/>
    </xf>
    <xf numFmtId="0" fontId="11" fillId="5" borderId="0" xfId="2" applyFont="1" applyFill="1" applyProtection="1"/>
    <xf numFmtId="0" fontId="19" fillId="5" borderId="1" xfId="15" applyFont="1" applyFill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horizontal="center" vertical="center" wrapText="1"/>
    </xf>
    <xf numFmtId="0" fontId="20" fillId="5" borderId="0" xfId="15" applyFont="1" applyFill="1" applyProtection="1">
      <protection locked="0"/>
    </xf>
    <xf numFmtId="0" fontId="21" fillId="5" borderId="4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</xf>
    <xf numFmtId="0" fontId="19" fillId="0" borderId="0" xfId="15" applyFont="1" applyAlignment="1" applyProtection="1">
      <alignment vertical="center" wrapText="1"/>
      <protection locked="0"/>
    </xf>
    <xf numFmtId="0" fontId="22" fillId="0" borderId="0" xfId="2" applyFont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3" fillId="0" borderId="0" xfId="2"/>
    <xf numFmtId="0" fontId="17" fillId="0" borderId="3" xfId="2" applyFont="1" applyBorder="1" applyProtection="1">
      <protection locked="0"/>
    </xf>
    <xf numFmtId="0" fontId="13" fillId="0" borderId="3" xfId="2" applyBorder="1"/>
    <xf numFmtId="0" fontId="22" fillId="0" borderId="0" xfId="2" applyFont="1" applyProtection="1">
      <protection locked="0"/>
    </xf>
    <xf numFmtId="0" fontId="17" fillId="0" borderId="0" xfId="2" applyFont="1" applyBorder="1" applyProtection="1">
      <protection locked="0"/>
    </xf>
    <xf numFmtId="0" fontId="13" fillId="0" borderId="0" xfId="2" applyBorder="1"/>
    <xf numFmtId="0" fontId="16" fillId="0" borderId="0" xfId="2" applyFont="1"/>
    <xf numFmtId="0" fontId="17" fillId="0" borderId="0" xfId="2" applyFont="1" applyAlignment="1" applyProtection="1">
      <alignment horizontal="right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right" wrapText="1" indent="1"/>
      <protection locked="0"/>
    </xf>
    <xf numFmtId="2" fontId="24" fillId="0" borderId="27" xfId="2" applyNumberFormat="1" applyFont="1" applyFill="1" applyBorder="1" applyAlignment="1" applyProtection="1">
      <alignment horizontal="right" vertical="top" wrapText="1" indent="1"/>
    </xf>
    <xf numFmtId="1" fontId="17" fillId="0" borderId="1" xfId="2" applyNumberFormat="1" applyFont="1" applyFill="1" applyBorder="1" applyAlignment="1" applyProtection="1">
      <alignment horizontal="right"/>
      <protection locked="0"/>
    </xf>
    <xf numFmtId="168" fontId="17" fillId="0" borderId="1" xfId="2" applyNumberFormat="1" applyFont="1" applyFill="1" applyBorder="1" applyAlignment="1" applyProtection="1">
      <alignment horizontal="right"/>
      <protection locked="0"/>
    </xf>
    <xf numFmtId="3" fontId="22" fillId="2" borderId="1" xfId="1" applyNumberFormat="1" applyFont="1" applyFill="1" applyBorder="1" applyAlignment="1" applyProtection="1">
      <alignment horizontal="right" wrapText="1"/>
      <protection locked="0"/>
    </xf>
    <xf numFmtId="3" fontId="22" fillId="2" borderId="1" xfId="1" applyNumberFormat="1" applyFont="1" applyFill="1" applyBorder="1" applyAlignment="1" applyProtection="1">
      <alignment horizontal="right"/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17" fillId="0" borderId="0" xfId="1" applyNumberFormat="1" applyFont="1" applyAlignment="1" applyProtection="1">
      <alignment horizontal="center" vertical="center"/>
      <protection locked="0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0" fontId="31" fillId="7" borderId="0" xfId="0" applyFont="1" applyFill="1" applyAlignment="1" applyProtection="1">
      <alignment vertical="center"/>
      <protection locked="0"/>
    </xf>
    <xf numFmtId="0" fontId="17" fillId="7" borderId="0" xfId="1" applyFont="1" applyFill="1" applyAlignment="1" applyProtection="1">
      <alignment horizontal="center" vertical="center"/>
      <protection locked="0"/>
    </xf>
    <xf numFmtId="1" fontId="17" fillId="7" borderId="1" xfId="2" applyNumberFormat="1" applyFont="1" applyFill="1" applyBorder="1" applyAlignment="1" applyProtection="1">
      <alignment horizontal="right"/>
      <protection locked="0"/>
    </xf>
    <xf numFmtId="3" fontId="22" fillId="7" borderId="1" xfId="1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Protection="1">
      <protection locked="0"/>
    </xf>
    <xf numFmtId="170" fontId="17" fillId="7" borderId="1" xfId="2" applyNumberFormat="1" applyFont="1" applyFill="1" applyBorder="1" applyAlignment="1" applyProtection="1">
      <alignment horizontal="right"/>
      <protection locked="0"/>
    </xf>
    <xf numFmtId="4" fontId="17" fillId="7" borderId="1" xfId="2" applyNumberFormat="1" applyFont="1" applyFill="1" applyBorder="1" applyAlignment="1" applyProtection="1">
      <alignment horizontal="right" vertical="center"/>
      <protection locked="0"/>
    </xf>
    <xf numFmtId="168" fontId="17" fillId="7" borderId="1" xfId="2" applyNumberFormat="1" applyFont="1" applyFill="1" applyBorder="1" applyAlignment="1" applyProtection="1">
      <alignment horizontal="right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7" fillId="5" borderId="0" xfId="1" applyFont="1" applyFill="1" applyAlignment="1" applyProtection="1">
      <alignment horizontal="center" vertical="center"/>
    </xf>
    <xf numFmtId="14" fontId="37" fillId="0" borderId="0" xfId="1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left" vertical="center" wrapText="1"/>
    </xf>
    <xf numFmtId="14" fontId="21" fillId="2" borderId="37" xfId="16" applyNumberFormat="1" applyFont="1" applyFill="1" applyBorder="1" applyAlignment="1" applyProtection="1">
      <alignment horizontal="center" vertical="center"/>
    </xf>
    <xf numFmtId="14" fontId="21" fillId="2" borderId="37" xfId="16" applyNumberFormat="1" applyFont="1" applyFill="1" applyBorder="1" applyAlignment="1" applyProtection="1">
      <alignment horizontal="center" vertical="center" wrapText="1"/>
    </xf>
    <xf numFmtId="14" fontId="21" fillId="2" borderId="0" xfId="16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15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3" fontId="22" fillId="0" borderId="0" xfId="1" applyNumberFormat="1" applyFont="1" applyAlignment="1" applyProtection="1">
      <alignment horizontal="center" vertical="center"/>
      <protection locked="0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2 2" xfId="16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171450</xdr:rowOff>
    </xdr:from>
    <xdr:to>
      <xdr:col>2</xdr:col>
      <xdr:colOff>1495425</xdr:colOff>
      <xdr:row>56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21288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295275" y="7600950"/>
          <a:ext cx="933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33</xdr:row>
      <xdr:rowOff>180975</xdr:rowOff>
    </xdr:from>
    <xdr:to>
      <xdr:col>6</xdr:col>
      <xdr:colOff>219075</xdr:colOff>
      <xdr:row>33</xdr:row>
      <xdr:rowOff>180975</xdr:rowOff>
    </xdr:to>
    <xdr:cxnSp macro="">
      <xdr:nvCxnSpPr>
        <xdr:cNvPr id="3" name="Straight Connector 2"/>
        <xdr:cNvCxnSpPr/>
      </xdr:nvCxnSpPr>
      <xdr:spPr>
        <a:xfrm>
          <a:off x="3200400" y="7610475"/>
          <a:ext cx="3543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1057275" y="18278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810519" y="1828800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393</xdr:row>
      <xdr:rowOff>171450</xdr:rowOff>
    </xdr:from>
    <xdr:to>
      <xdr:col>2</xdr:col>
      <xdr:colOff>1495425</xdr:colOff>
      <xdr:row>393</xdr:row>
      <xdr:rowOff>171450</xdr:rowOff>
    </xdr:to>
    <xdr:cxnSp macro="">
      <xdr:nvCxnSpPr>
        <xdr:cNvPr id="2" name="Straight Connector 1"/>
        <xdr:cNvCxnSpPr/>
      </xdr:nvCxnSpPr>
      <xdr:spPr>
        <a:xfrm>
          <a:off x="1657350" y="75390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171450</xdr:rowOff>
    </xdr:from>
    <xdr:to>
      <xdr:col>1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40</xdr:row>
      <xdr:rowOff>4082</xdr:rowOff>
    </xdr:from>
    <xdr:to>
      <xdr:col>5</xdr:col>
      <xdr:colOff>110219</xdr:colOff>
      <xdr:row>40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790575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32</xdr:row>
      <xdr:rowOff>180975</xdr:rowOff>
    </xdr:from>
    <xdr:to>
      <xdr:col>2</xdr:col>
      <xdr:colOff>554556</xdr:colOff>
      <xdr:row>32</xdr:row>
      <xdr:rowOff>182563</xdr:rowOff>
    </xdr:to>
    <xdr:cxnSp macro="">
      <xdr:nvCxnSpPr>
        <xdr:cNvPr id="3" name="Straight Connector 2"/>
        <xdr:cNvCxnSpPr/>
      </xdr:nvCxnSpPr>
      <xdr:spPr>
        <a:xfrm>
          <a:off x="3543819" y="654367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-saarchevno_periodis_deklaraciis_formebi%2020.03.-31.05.2019-UNM-dazustebul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_deklaraciis_formebi-UNM-2019-dajamebu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Documents/Documents/UNM%202018%20Anual/cliuri_deklaraciis_formebi%20_01.01.-%20%20%2031.12.2017%20UN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4332;&#4314;&#4312;&#4323;&#4320;&#4312;%20&#4304;&#4316;&#4306;&#4304;&#4320;&#4312;&#4328;&#4308;&#4305;&#4312;%202019%20&#4332;/cliuri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„ერთიანი ნაციონალური მოძრაობა“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  <row r="5">
          <cell r="A5" t="str">
            <v>მპგ „ერთიანი ნაციონალური მოძრაობა“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 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/>
      <sheetData sheetId="2">
        <row r="27">
          <cell r="C27">
            <v>0</v>
          </cell>
        </row>
        <row r="31">
          <cell r="C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09"/>
  <sheetViews>
    <sheetView showGridLines="0" topLeftCell="A74" zoomScaleNormal="100" zoomScaleSheetLayoutView="80" zoomScalePageLayoutView="60" workbookViewId="0">
      <selection activeCell="D11" sqref="D11:D86"/>
    </sheetView>
  </sheetViews>
  <sheetFormatPr defaultRowHeight="15" x14ac:dyDescent="0.2"/>
  <cols>
    <col min="1" max="1" width="6.28515625" style="223" bestFit="1" customWidth="1"/>
    <col min="2" max="2" width="13.140625" style="223" customWidth="1"/>
    <col min="3" max="3" width="17.85546875" style="223" customWidth="1"/>
    <col min="4" max="4" width="15.140625" style="223" customWidth="1"/>
    <col min="5" max="5" width="24.5703125" style="223" customWidth="1"/>
    <col min="6" max="6" width="19.140625" style="224" customWidth="1"/>
    <col min="7" max="7" width="22" style="224" customWidth="1"/>
    <col min="8" max="8" width="19.140625" style="224" customWidth="1"/>
    <col min="9" max="12" width="22.42578125" style="223" customWidth="1"/>
    <col min="13" max="16384" width="9.140625" style="223"/>
  </cols>
  <sheetData>
    <row r="1" spans="1:12" s="234" customFormat="1" x14ac:dyDescent="0.2">
      <c r="A1" s="282" t="s">
        <v>301</v>
      </c>
      <c r="B1" s="270"/>
      <c r="C1" s="270"/>
      <c r="D1" s="270"/>
      <c r="E1" s="271"/>
      <c r="F1" s="265"/>
      <c r="G1" s="271"/>
      <c r="H1" s="281"/>
      <c r="I1" s="270"/>
      <c r="J1" s="271"/>
      <c r="K1" s="271"/>
      <c r="L1" s="280" t="s">
        <v>109</v>
      </c>
    </row>
    <row r="2" spans="1:12" s="234" customFormat="1" x14ac:dyDescent="0.2">
      <c r="A2" s="279" t="s">
        <v>140</v>
      </c>
      <c r="B2" s="270"/>
      <c r="C2" s="270"/>
      <c r="D2" s="270"/>
      <c r="E2" s="271"/>
      <c r="F2" s="265"/>
      <c r="G2" s="271"/>
      <c r="H2" s="278"/>
      <c r="I2" s="270"/>
      <c r="J2" s="271"/>
      <c r="K2" s="271"/>
      <c r="L2" s="277" t="s">
        <v>509</v>
      </c>
    </row>
    <row r="3" spans="1:12" s="234" customFormat="1" x14ac:dyDescent="0.2">
      <c r="A3" s="276"/>
      <c r="B3" s="270"/>
      <c r="C3" s="275"/>
      <c r="D3" s="274"/>
      <c r="E3" s="271"/>
      <c r="F3" s="273"/>
      <c r="G3" s="271"/>
      <c r="H3" s="271"/>
      <c r="I3" s="265"/>
      <c r="J3" s="270"/>
      <c r="K3" s="270"/>
      <c r="L3" s="269"/>
    </row>
    <row r="4" spans="1:12" s="234" customFormat="1" x14ac:dyDescent="0.2">
      <c r="A4" s="301" t="s">
        <v>269</v>
      </c>
      <c r="B4" s="265"/>
      <c r="C4" s="265"/>
      <c r="D4" s="307"/>
      <c r="E4" s="308"/>
      <c r="F4" s="272"/>
      <c r="G4" s="271"/>
      <c r="H4" s="309"/>
      <c r="I4" s="308"/>
      <c r="J4" s="270"/>
      <c r="K4" s="271"/>
      <c r="L4" s="269"/>
    </row>
    <row r="5" spans="1:12" s="234" customFormat="1" ht="15.75" thickBot="1" x14ac:dyDescent="0.25">
      <c r="A5" s="558" t="s">
        <v>510</v>
      </c>
      <c r="B5" s="558"/>
      <c r="C5" s="558"/>
      <c r="D5" s="558"/>
      <c r="E5" s="558"/>
      <c r="F5" s="558"/>
      <c r="G5" s="272"/>
      <c r="H5" s="272"/>
      <c r="I5" s="271"/>
      <c r="J5" s="270"/>
      <c r="K5" s="270"/>
      <c r="L5" s="269"/>
    </row>
    <row r="6" spans="1:12" ht="15.75" thickBot="1" x14ac:dyDescent="0.25">
      <c r="A6" s="268"/>
      <c r="B6" s="267"/>
      <c r="C6" s="266"/>
      <c r="D6" s="266"/>
      <c r="E6" s="266"/>
      <c r="F6" s="265"/>
      <c r="G6" s="265"/>
      <c r="H6" s="265"/>
      <c r="I6" s="561" t="s">
        <v>438</v>
      </c>
      <c r="J6" s="562"/>
      <c r="K6" s="563"/>
      <c r="L6" s="264"/>
    </row>
    <row r="7" spans="1:12" s="252" customFormat="1" ht="51.75" thickBot="1" x14ac:dyDescent="0.25">
      <c r="A7" s="263" t="s">
        <v>64</v>
      </c>
      <c r="B7" s="262" t="s">
        <v>141</v>
      </c>
      <c r="C7" s="262" t="s">
        <v>437</v>
      </c>
      <c r="D7" s="261" t="s">
        <v>275</v>
      </c>
      <c r="E7" s="260" t="s">
        <v>436</v>
      </c>
      <c r="F7" s="259" t="s">
        <v>435</v>
      </c>
      <c r="G7" s="258" t="s">
        <v>228</v>
      </c>
      <c r="H7" s="257" t="s">
        <v>225</v>
      </c>
      <c r="I7" s="256" t="s">
        <v>434</v>
      </c>
      <c r="J7" s="255" t="s">
        <v>272</v>
      </c>
      <c r="K7" s="254" t="s">
        <v>229</v>
      </c>
      <c r="L7" s="253" t="s">
        <v>230</v>
      </c>
    </row>
    <row r="8" spans="1:12" s="247" customFormat="1" ht="15.75" thickBot="1" x14ac:dyDescent="0.25">
      <c r="A8" s="250">
        <v>1</v>
      </c>
      <c r="B8" s="249">
        <v>2</v>
      </c>
      <c r="C8" s="251">
        <v>3</v>
      </c>
      <c r="D8" s="251">
        <v>4</v>
      </c>
      <c r="E8" s="250">
        <v>5</v>
      </c>
      <c r="F8" s="249">
        <v>6</v>
      </c>
      <c r="G8" s="251">
        <v>7</v>
      </c>
      <c r="H8" s="249">
        <v>8</v>
      </c>
      <c r="I8" s="250">
        <v>9</v>
      </c>
      <c r="J8" s="249">
        <v>10</v>
      </c>
      <c r="K8" s="248">
        <v>11</v>
      </c>
      <c r="L8" s="432">
        <v>12</v>
      </c>
    </row>
    <row r="9" spans="1:12" ht="25.5" x14ac:dyDescent="0.2">
      <c r="A9" s="433">
        <v>1</v>
      </c>
      <c r="B9" s="434" t="s">
        <v>724</v>
      </c>
      <c r="C9" s="435" t="s">
        <v>725</v>
      </c>
      <c r="D9" s="436">
        <v>98.5</v>
      </c>
      <c r="E9" s="437" t="s">
        <v>726</v>
      </c>
      <c r="F9" s="438" t="s">
        <v>727</v>
      </c>
      <c r="G9" s="439" t="s">
        <v>728</v>
      </c>
      <c r="H9" s="439" t="s">
        <v>729</v>
      </c>
      <c r="I9" s="440"/>
      <c r="J9" s="441"/>
      <c r="K9" s="442"/>
      <c r="L9" s="246"/>
    </row>
    <row r="10" spans="1:12" ht="51" hidden="1" x14ac:dyDescent="0.2">
      <c r="A10" s="433">
        <v>2</v>
      </c>
      <c r="B10" s="434" t="s">
        <v>730</v>
      </c>
      <c r="C10" s="435" t="s">
        <v>731</v>
      </c>
      <c r="D10" s="443">
        <v>5500</v>
      </c>
      <c r="E10" s="444" t="s">
        <v>732</v>
      </c>
      <c r="F10" s="438" t="s">
        <v>733</v>
      </c>
      <c r="G10" s="438"/>
      <c r="H10" s="438"/>
      <c r="I10" s="445" t="s">
        <v>734</v>
      </c>
      <c r="J10" s="446" t="s">
        <v>735</v>
      </c>
      <c r="K10" s="447" t="s">
        <v>736</v>
      </c>
      <c r="L10" s="246"/>
    </row>
    <row r="11" spans="1:12" ht="25.5" x14ac:dyDescent="0.2">
      <c r="A11" s="433">
        <v>3</v>
      </c>
      <c r="B11" s="434" t="s">
        <v>737</v>
      </c>
      <c r="C11" s="435" t="s">
        <v>725</v>
      </c>
      <c r="D11" s="443">
        <v>100</v>
      </c>
      <c r="E11" s="444" t="s">
        <v>738</v>
      </c>
      <c r="F11" s="448" t="s">
        <v>739</v>
      </c>
      <c r="G11" s="438" t="s">
        <v>740</v>
      </c>
      <c r="H11" s="438" t="s">
        <v>741</v>
      </c>
      <c r="I11" s="445"/>
      <c r="J11" s="446"/>
      <c r="K11" s="447"/>
      <c r="L11" s="246"/>
    </row>
    <row r="12" spans="1:12" ht="76.5" hidden="1" x14ac:dyDescent="0.2">
      <c r="A12" s="433">
        <v>4</v>
      </c>
      <c r="B12" s="449">
        <v>43497</v>
      </c>
      <c r="C12" s="435" t="s">
        <v>731</v>
      </c>
      <c r="D12" s="443">
        <v>14076</v>
      </c>
      <c r="E12" s="444" t="s">
        <v>742</v>
      </c>
      <c r="F12" s="438">
        <v>211752021</v>
      </c>
      <c r="G12" s="438"/>
      <c r="H12" s="438"/>
      <c r="I12" s="445" t="s">
        <v>743</v>
      </c>
      <c r="J12" s="446" t="s">
        <v>735</v>
      </c>
      <c r="K12" s="447" t="s">
        <v>744</v>
      </c>
      <c r="L12" s="246"/>
    </row>
    <row r="13" spans="1:12" ht="63.75" hidden="1" x14ac:dyDescent="0.2">
      <c r="A13" s="433">
        <v>5</v>
      </c>
      <c r="B13" s="434" t="s">
        <v>745</v>
      </c>
      <c r="C13" s="435" t="s">
        <v>731</v>
      </c>
      <c r="D13" s="443">
        <v>5073</v>
      </c>
      <c r="E13" s="444" t="s">
        <v>746</v>
      </c>
      <c r="F13" s="438" t="s">
        <v>747</v>
      </c>
      <c r="G13" s="438"/>
      <c r="H13" s="438"/>
      <c r="I13" s="445" t="s">
        <v>748</v>
      </c>
      <c r="J13" s="446" t="s">
        <v>735</v>
      </c>
      <c r="K13" s="447" t="s">
        <v>749</v>
      </c>
      <c r="L13" s="246"/>
    </row>
    <row r="14" spans="1:12" ht="63.75" hidden="1" x14ac:dyDescent="0.2">
      <c r="A14" s="433">
        <v>6</v>
      </c>
      <c r="B14" s="434" t="s">
        <v>745</v>
      </c>
      <c r="C14" s="435" t="s">
        <v>731</v>
      </c>
      <c r="D14" s="443">
        <v>1015</v>
      </c>
      <c r="E14" s="444" t="s">
        <v>750</v>
      </c>
      <c r="F14" s="438" t="s">
        <v>751</v>
      </c>
      <c r="G14" s="438"/>
      <c r="H14" s="438"/>
      <c r="I14" s="445" t="s">
        <v>752</v>
      </c>
      <c r="J14" s="446" t="s">
        <v>735</v>
      </c>
      <c r="K14" s="447" t="s">
        <v>749</v>
      </c>
      <c r="L14" s="246"/>
    </row>
    <row r="15" spans="1:12" ht="63.75" hidden="1" x14ac:dyDescent="0.2">
      <c r="A15" s="433">
        <v>7</v>
      </c>
      <c r="B15" s="434" t="s">
        <v>753</v>
      </c>
      <c r="C15" s="435" t="s">
        <v>731</v>
      </c>
      <c r="D15" s="443">
        <v>4645</v>
      </c>
      <c r="E15" s="444" t="s">
        <v>754</v>
      </c>
      <c r="F15" s="438" t="s">
        <v>755</v>
      </c>
      <c r="G15" s="438"/>
      <c r="H15" s="438"/>
      <c r="I15" s="445" t="s">
        <v>756</v>
      </c>
      <c r="J15" s="446" t="s">
        <v>735</v>
      </c>
      <c r="K15" s="447" t="s">
        <v>757</v>
      </c>
      <c r="L15" s="246"/>
    </row>
    <row r="16" spans="1:12" ht="25.5" x14ac:dyDescent="0.2">
      <c r="A16" s="433">
        <v>8</v>
      </c>
      <c r="B16" s="434" t="s">
        <v>758</v>
      </c>
      <c r="C16" s="435" t="s">
        <v>725</v>
      </c>
      <c r="D16" s="443">
        <v>100</v>
      </c>
      <c r="E16" s="444" t="s">
        <v>738</v>
      </c>
      <c r="F16" s="438" t="s">
        <v>739</v>
      </c>
      <c r="G16" s="438" t="s">
        <v>740</v>
      </c>
      <c r="H16" s="438" t="s">
        <v>741</v>
      </c>
      <c r="I16" s="445"/>
      <c r="J16" s="446"/>
      <c r="K16" s="447"/>
      <c r="L16" s="246"/>
    </row>
    <row r="17" spans="1:12" ht="63.75" hidden="1" x14ac:dyDescent="0.2">
      <c r="A17" s="433">
        <v>9</v>
      </c>
      <c r="B17" s="434" t="s">
        <v>759</v>
      </c>
      <c r="C17" s="435" t="s">
        <v>731</v>
      </c>
      <c r="D17" s="443">
        <v>4950</v>
      </c>
      <c r="E17" s="444" t="s">
        <v>760</v>
      </c>
      <c r="F17" s="438" t="s">
        <v>761</v>
      </c>
      <c r="G17" s="438"/>
      <c r="H17" s="438"/>
      <c r="I17" s="445" t="s">
        <v>762</v>
      </c>
      <c r="J17" s="446" t="s">
        <v>735</v>
      </c>
      <c r="K17" s="447" t="s">
        <v>763</v>
      </c>
      <c r="L17" s="246"/>
    </row>
    <row r="18" spans="1:12" ht="63.75" hidden="1" x14ac:dyDescent="0.2">
      <c r="A18" s="433">
        <v>10</v>
      </c>
      <c r="B18" s="434" t="s">
        <v>764</v>
      </c>
      <c r="C18" s="435" t="s">
        <v>731</v>
      </c>
      <c r="D18" s="443">
        <v>116.1</v>
      </c>
      <c r="E18" s="444" t="s">
        <v>765</v>
      </c>
      <c r="F18" s="438" t="s">
        <v>766</v>
      </c>
      <c r="G18" s="438"/>
      <c r="H18" s="438"/>
      <c r="I18" s="445" t="s">
        <v>767</v>
      </c>
      <c r="J18" s="446" t="s">
        <v>735</v>
      </c>
      <c r="K18" s="447" t="s">
        <v>768</v>
      </c>
      <c r="L18" s="246"/>
    </row>
    <row r="19" spans="1:12" ht="25.5" x14ac:dyDescent="0.2">
      <c r="A19" s="433">
        <v>11</v>
      </c>
      <c r="B19" s="434" t="s">
        <v>769</v>
      </c>
      <c r="C19" s="435" t="s">
        <v>725</v>
      </c>
      <c r="D19" s="443">
        <v>1000</v>
      </c>
      <c r="E19" s="444" t="s">
        <v>770</v>
      </c>
      <c r="F19" s="438" t="s">
        <v>584</v>
      </c>
      <c r="G19" s="438" t="s">
        <v>771</v>
      </c>
      <c r="H19" s="438" t="s">
        <v>772</v>
      </c>
      <c r="I19" s="445"/>
      <c r="J19" s="446"/>
      <c r="K19" s="447"/>
      <c r="L19" s="246"/>
    </row>
    <row r="20" spans="1:12" ht="25.5" x14ac:dyDescent="0.2">
      <c r="A20" s="433">
        <v>12</v>
      </c>
      <c r="B20" s="434" t="s">
        <v>769</v>
      </c>
      <c r="C20" s="435" t="s">
        <v>725</v>
      </c>
      <c r="D20" s="443">
        <v>1000</v>
      </c>
      <c r="E20" s="444" t="s">
        <v>773</v>
      </c>
      <c r="F20" s="438" t="s">
        <v>599</v>
      </c>
      <c r="G20" s="438" t="s">
        <v>774</v>
      </c>
      <c r="H20" s="438" t="s">
        <v>772</v>
      </c>
      <c r="I20" s="445"/>
      <c r="J20" s="446"/>
      <c r="K20" s="447"/>
      <c r="L20" s="246"/>
    </row>
    <row r="21" spans="1:12" ht="25.5" x14ac:dyDescent="0.2">
      <c r="A21" s="433">
        <v>13</v>
      </c>
      <c r="B21" s="434" t="s">
        <v>769</v>
      </c>
      <c r="C21" s="435" t="s">
        <v>725</v>
      </c>
      <c r="D21" s="443">
        <v>1500</v>
      </c>
      <c r="E21" s="444" t="s">
        <v>775</v>
      </c>
      <c r="F21" s="438" t="s">
        <v>776</v>
      </c>
      <c r="G21" s="438" t="s">
        <v>777</v>
      </c>
      <c r="H21" s="438" t="s">
        <v>772</v>
      </c>
      <c r="I21" s="445"/>
      <c r="J21" s="446"/>
      <c r="K21" s="447"/>
      <c r="L21" s="246"/>
    </row>
    <row r="22" spans="1:12" ht="25.5" x14ac:dyDescent="0.2">
      <c r="A22" s="433">
        <v>14</v>
      </c>
      <c r="B22" s="434" t="s">
        <v>769</v>
      </c>
      <c r="C22" s="435" t="s">
        <v>725</v>
      </c>
      <c r="D22" s="443">
        <v>1500</v>
      </c>
      <c r="E22" s="444" t="s">
        <v>778</v>
      </c>
      <c r="F22" s="438" t="s">
        <v>532</v>
      </c>
      <c r="G22" s="438" t="s">
        <v>779</v>
      </c>
      <c r="H22" s="438" t="s">
        <v>772</v>
      </c>
      <c r="I22" s="445"/>
      <c r="J22" s="446"/>
      <c r="K22" s="447"/>
      <c r="L22" s="246"/>
    </row>
    <row r="23" spans="1:12" ht="25.5" x14ac:dyDescent="0.2">
      <c r="A23" s="433">
        <v>15</v>
      </c>
      <c r="B23" s="434" t="s">
        <v>769</v>
      </c>
      <c r="C23" s="435" t="s">
        <v>725</v>
      </c>
      <c r="D23" s="443">
        <v>2500</v>
      </c>
      <c r="E23" s="444" t="s">
        <v>780</v>
      </c>
      <c r="F23" s="438" t="s">
        <v>601</v>
      </c>
      <c r="G23" s="438" t="s">
        <v>781</v>
      </c>
      <c r="H23" s="438" t="s">
        <v>772</v>
      </c>
      <c r="I23" s="445"/>
      <c r="J23" s="446"/>
      <c r="K23" s="447"/>
      <c r="L23" s="246"/>
    </row>
    <row r="24" spans="1:12" ht="25.5" x14ac:dyDescent="0.2">
      <c r="A24" s="433">
        <v>16</v>
      </c>
      <c r="B24" s="434" t="s">
        <v>769</v>
      </c>
      <c r="C24" s="435" t="s">
        <v>725</v>
      </c>
      <c r="D24" s="443">
        <v>1000</v>
      </c>
      <c r="E24" s="444" t="s">
        <v>782</v>
      </c>
      <c r="F24" s="438" t="s">
        <v>783</v>
      </c>
      <c r="G24" s="438" t="s">
        <v>784</v>
      </c>
      <c r="H24" s="438" t="s">
        <v>772</v>
      </c>
      <c r="I24" s="445"/>
      <c r="J24" s="446"/>
      <c r="K24" s="447"/>
      <c r="L24" s="246"/>
    </row>
    <row r="25" spans="1:12" ht="25.5" x14ac:dyDescent="0.2">
      <c r="A25" s="433">
        <v>17</v>
      </c>
      <c r="B25" s="434" t="s">
        <v>769</v>
      </c>
      <c r="C25" s="435" t="s">
        <v>725</v>
      </c>
      <c r="D25" s="443">
        <v>2500</v>
      </c>
      <c r="E25" s="444" t="s">
        <v>785</v>
      </c>
      <c r="F25" s="438" t="s">
        <v>592</v>
      </c>
      <c r="G25" s="438" t="s">
        <v>786</v>
      </c>
      <c r="H25" s="438" t="s">
        <v>772</v>
      </c>
      <c r="I25" s="445"/>
      <c r="J25" s="446"/>
      <c r="K25" s="447"/>
      <c r="L25" s="246"/>
    </row>
    <row r="26" spans="1:12" ht="25.5" x14ac:dyDescent="0.2">
      <c r="A26" s="433">
        <v>18</v>
      </c>
      <c r="B26" s="434" t="s">
        <v>787</v>
      </c>
      <c r="C26" s="435" t="s">
        <v>725</v>
      </c>
      <c r="D26" s="443">
        <v>100</v>
      </c>
      <c r="E26" s="444" t="s">
        <v>738</v>
      </c>
      <c r="F26" s="438" t="s">
        <v>739</v>
      </c>
      <c r="G26" s="438" t="s">
        <v>740</v>
      </c>
      <c r="H26" s="438" t="s">
        <v>741</v>
      </c>
      <c r="I26" s="445"/>
      <c r="J26" s="446"/>
      <c r="K26" s="447"/>
      <c r="L26" s="246"/>
    </row>
    <row r="27" spans="1:12" ht="25.5" x14ac:dyDescent="0.2">
      <c r="A27" s="433">
        <v>19</v>
      </c>
      <c r="B27" s="434" t="s">
        <v>787</v>
      </c>
      <c r="C27" s="435" t="s">
        <v>725</v>
      </c>
      <c r="D27" s="443">
        <v>500</v>
      </c>
      <c r="E27" s="444" t="s">
        <v>788</v>
      </c>
      <c r="F27" s="438" t="s">
        <v>566</v>
      </c>
      <c r="G27" s="438" t="s">
        <v>789</v>
      </c>
      <c r="H27" s="438" t="s">
        <v>772</v>
      </c>
      <c r="I27" s="445"/>
      <c r="J27" s="446"/>
      <c r="K27" s="447"/>
      <c r="L27" s="246"/>
    </row>
    <row r="28" spans="1:12" ht="25.5" x14ac:dyDescent="0.2">
      <c r="A28" s="433">
        <v>20</v>
      </c>
      <c r="B28" s="434" t="s">
        <v>790</v>
      </c>
      <c r="C28" s="435" t="s">
        <v>725</v>
      </c>
      <c r="D28" s="443">
        <v>1000</v>
      </c>
      <c r="E28" s="444" t="s">
        <v>791</v>
      </c>
      <c r="F28" s="438" t="s">
        <v>583</v>
      </c>
      <c r="G28" s="438" t="s">
        <v>792</v>
      </c>
      <c r="H28" s="438" t="s">
        <v>772</v>
      </c>
      <c r="I28" s="445"/>
      <c r="J28" s="446"/>
      <c r="K28" s="447"/>
      <c r="L28" s="246"/>
    </row>
    <row r="29" spans="1:12" ht="25.5" x14ac:dyDescent="0.2">
      <c r="A29" s="433">
        <v>21</v>
      </c>
      <c r="B29" s="434" t="s">
        <v>790</v>
      </c>
      <c r="C29" s="435" t="s">
        <v>725</v>
      </c>
      <c r="D29" s="443">
        <v>2000</v>
      </c>
      <c r="E29" s="444" t="s">
        <v>793</v>
      </c>
      <c r="F29" s="438" t="s">
        <v>562</v>
      </c>
      <c r="G29" s="438" t="s">
        <v>794</v>
      </c>
      <c r="H29" s="438" t="s">
        <v>772</v>
      </c>
      <c r="I29" s="445"/>
      <c r="J29" s="446"/>
      <c r="K29" s="447"/>
      <c r="L29" s="246"/>
    </row>
    <row r="30" spans="1:12" ht="63.75" hidden="1" x14ac:dyDescent="0.2">
      <c r="A30" s="433">
        <v>22</v>
      </c>
      <c r="B30" s="434" t="s">
        <v>795</v>
      </c>
      <c r="C30" s="435" t="s">
        <v>731</v>
      </c>
      <c r="D30" s="443">
        <v>6963</v>
      </c>
      <c r="E30" s="444" t="s">
        <v>765</v>
      </c>
      <c r="F30" s="438" t="s">
        <v>766</v>
      </c>
      <c r="G30" s="438"/>
      <c r="H30" s="438"/>
      <c r="I30" s="445" t="s">
        <v>796</v>
      </c>
      <c r="J30" s="446" t="s">
        <v>735</v>
      </c>
      <c r="K30" s="447" t="s">
        <v>797</v>
      </c>
      <c r="L30" s="246"/>
    </row>
    <row r="31" spans="1:12" ht="25.5" x14ac:dyDescent="0.2">
      <c r="A31" s="433">
        <v>23</v>
      </c>
      <c r="B31" s="434" t="s">
        <v>798</v>
      </c>
      <c r="C31" s="435" t="s">
        <v>725</v>
      </c>
      <c r="D31" s="443">
        <v>50</v>
      </c>
      <c r="E31" s="444" t="s">
        <v>799</v>
      </c>
      <c r="F31" s="438" t="s">
        <v>800</v>
      </c>
      <c r="G31" s="438" t="s">
        <v>801</v>
      </c>
      <c r="H31" s="438" t="s">
        <v>741</v>
      </c>
      <c r="I31" s="445"/>
      <c r="J31" s="446"/>
      <c r="K31" s="447"/>
      <c r="L31" s="246"/>
    </row>
    <row r="32" spans="1:12" ht="51" hidden="1" x14ac:dyDescent="0.2">
      <c r="A32" s="433">
        <v>24</v>
      </c>
      <c r="B32" s="434" t="s">
        <v>802</v>
      </c>
      <c r="C32" s="435" t="s">
        <v>731</v>
      </c>
      <c r="D32" s="443">
        <v>1350</v>
      </c>
      <c r="E32" s="444" t="s">
        <v>803</v>
      </c>
      <c r="F32" s="438" t="s">
        <v>804</v>
      </c>
      <c r="G32" s="438"/>
      <c r="H32" s="438"/>
      <c r="I32" s="445" t="s">
        <v>805</v>
      </c>
      <c r="J32" s="446" t="s">
        <v>735</v>
      </c>
      <c r="K32" s="447" t="s">
        <v>806</v>
      </c>
      <c r="L32" s="246"/>
    </row>
    <row r="33" spans="1:12" ht="25.5" x14ac:dyDescent="0.2">
      <c r="A33" s="433">
        <v>25</v>
      </c>
      <c r="B33" s="434" t="s">
        <v>807</v>
      </c>
      <c r="C33" s="435" t="s">
        <v>725</v>
      </c>
      <c r="D33" s="443">
        <v>450</v>
      </c>
      <c r="E33" s="444" t="s">
        <v>808</v>
      </c>
      <c r="F33" s="438" t="s">
        <v>809</v>
      </c>
      <c r="G33" s="438" t="s">
        <v>810</v>
      </c>
      <c r="H33" s="438" t="s">
        <v>772</v>
      </c>
      <c r="I33" s="445"/>
      <c r="J33" s="446"/>
      <c r="K33" s="447"/>
      <c r="L33" s="246"/>
    </row>
    <row r="34" spans="1:12" ht="25.5" x14ac:dyDescent="0.2">
      <c r="A34" s="433">
        <v>26</v>
      </c>
      <c r="B34" s="434" t="s">
        <v>811</v>
      </c>
      <c r="C34" s="435" t="s">
        <v>725</v>
      </c>
      <c r="D34" s="443">
        <v>100</v>
      </c>
      <c r="E34" s="444" t="s">
        <v>738</v>
      </c>
      <c r="F34" s="438" t="s">
        <v>739</v>
      </c>
      <c r="G34" s="438" t="s">
        <v>740</v>
      </c>
      <c r="H34" s="438" t="s">
        <v>741</v>
      </c>
      <c r="I34" s="445"/>
      <c r="J34" s="446"/>
      <c r="K34" s="447"/>
      <c r="L34" s="246"/>
    </row>
    <row r="35" spans="1:12" ht="25.5" x14ac:dyDescent="0.2">
      <c r="A35" s="433">
        <v>27</v>
      </c>
      <c r="B35" s="434" t="s">
        <v>812</v>
      </c>
      <c r="C35" s="435" t="s">
        <v>725</v>
      </c>
      <c r="D35" s="443">
        <v>3000</v>
      </c>
      <c r="E35" s="444" t="s">
        <v>813</v>
      </c>
      <c r="F35" s="438" t="s">
        <v>814</v>
      </c>
      <c r="G35" s="438" t="s">
        <v>815</v>
      </c>
      <c r="H35" s="438" t="s">
        <v>741</v>
      </c>
      <c r="I35" s="445"/>
      <c r="J35" s="446"/>
      <c r="K35" s="447"/>
      <c r="L35" s="246"/>
    </row>
    <row r="36" spans="1:12" ht="25.5" x14ac:dyDescent="0.2">
      <c r="A36" s="433">
        <v>28</v>
      </c>
      <c r="B36" s="434" t="s">
        <v>812</v>
      </c>
      <c r="C36" s="435" t="s">
        <v>725</v>
      </c>
      <c r="D36" s="443">
        <v>1900</v>
      </c>
      <c r="E36" s="444" t="s">
        <v>816</v>
      </c>
      <c r="F36" s="438" t="s">
        <v>817</v>
      </c>
      <c r="G36" s="438" t="s">
        <v>818</v>
      </c>
      <c r="H36" s="438" t="s">
        <v>741</v>
      </c>
      <c r="I36" s="445"/>
      <c r="J36" s="446"/>
      <c r="K36" s="447"/>
      <c r="L36" s="246"/>
    </row>
    <row r="37" spans="1:12" ht="25.5" x14ac:dyDescent="0.2">
      <c r="A37" s="433">
        <v>29</v>
      </c>
      <c r="B37" s="434" t="s">
        <v>819</v>
      </c>
      <c r="C37" s="435" t="s">
        <v>725</v>
      </c>
      <c r="D37" s="443">
        <v>1700</v>
      </c>
      <c r="E37" s="444" t="s">
        <v>820</v>
      </c>
      <c r="F37" s="438" t="s">
        <v>821</v>
      </c>
      <c r="G37" s="438" t="s">
        <v>822</v>
      </c>
      <c r="H37" s="438" t="s">
        <v>772</v>
      </c>
      <c r="I37" s="445"/>
      <c r="J37" s="446"/>
      <c r="K37" s="447"/>
      <c r="L37" s="246"/>
    </row>
    <row r="38" spans="1:12" ht="25.5" x14ac:dyDescent="0.2">
      <c r="A38" s="433">
        <v>30</v>
      </c>
      <c r="B38" s="434" t="s">
        <v>823</v>
      </c>
      <c r="C38" s="435" t="s">
        <v>725</v>
      </c>
      <c r="D38" s="443">
        <v>3000</v>
      </c>
      <c r="E38" s="444" t="s">
        <v>824</v>
      </c>
      <c r="F38" s="438" t="s">
        <v>528</v>
      </c>
      <c r="G38" s="438" t="s">
        <v>825</v>
      </c>
      <c r="H38" s="438" t="s">
        <v>772</v>
      </c>
      <c r="I38" s="445"/>
      <c r="J38" s="446"/>
      <c r="K38" s="447"/>
      <c r="L38" s="246"/>
    </row>
    <row r="39" spans="1:12" ht="25.5" x14ac:dyDescent="0.2">
      <c r="A39" s="433">
        <v>31</v>
      </c>
      <c r="B39" s="434" t="s">
        <v>826</v>
      </c>
      <c r="C39" s="435" t="s">
        <v>725</v>
      </c>
      <c r="D39" s="443">
        <v>5000</v>
      </c>
      <c r="E39" s="444" t="s">
        <v>827</v>
      </c>
      <c r="F39" s="438" t="s">
        <v>828</v>
      </c>
      <c r="G39" s="438" t="s">
        <v>829</v>
      </c>
      <c r="H39" s="438" t="s">
        <v>741</v>
      </c>
      <c r="I39" s="445"/>
      <c r="J39" s="446"/>
      <c r="K39" s="447"/>
      <c r="L39" s="246"/>
    </row>
    <row r="40" spans="1:12" ht="25.5" x14ac:dyDescent="0.2">
      <c r="A40" s="433">
        <v>32</v>
      </c>
      <c r="B40" s="434" t="s">
        <v>826</v>
      </c>
      <c r="C40" s="435" t="s">
        <v>725</v>
      </c>
      <c r="D40" s="443">
        <v>5000</v>
      </c>
      <c r="E40" s="444" t="s">
        <v>830</v>
      </c>
      <c r="F40" s="438" t="s">
        <v>831</v>
      </c>
      <c r="G40" s="438" t="s">
        <v>832</v>
      </c>
      <c r="H40" s="438" t="s">
        <v>772</v>
      </c>
      <c r="I40" s="445"/>
      <c r="J40" s="446"/>
      <c r="K40" s="447"/>
      <c r="L40" s="246"/>
    </row>
    <row r="41" spans="1:12" ht="25.5" hidden="1" x14ac:dyDescent="0.2">
      <c r="A41" s="433">
        <v>33</v>
      </c>
      <c r="B41" s="434" t="s">
        <v>826</v>
      </c>
      <c r="C41" s="435" t="s">
        <v>731</v>
      </c>
      <c r="D41" s="443">
        <v>3450</v>
      </c>
      <c r="E41" s="444" t="s">
        <v>833</v>
      </c>
      <c r="F41" s="438" t="s">
        <v>834</v>
      </c>
      <c r="G41" s="438"/>
      <c r="H41" s="438"/>
      <c r="I41" s="445" t="s">
        <v>835</v>
      </c>
      <c r="J41" s="446" t="s">
        <v>836</v>
      </c>
      <c r="K41" s="447" t="s">
        <v>837</v>
      </c>
      <c r="L41" s="246"/>
    </row>
    <row r="42" spans="1:12" ht="25.5" x14ac:dyDescent="0.2">
      <c r="A42" s="433">
        <v>34</v>
      </c>
      <c r="B42" s="434" t="s">
        <v>838</v>
      </c>
      <c r="C42" s="435" t="s">
        <v>725</v>
      </c>
      <c r="D42" s="443">
        <v>3000</v>
      </c>
      <c r="E42" s="444" t="s">
        <v>839</v>
      </c>
      <c r="F42" s="438" t="s">
        <v>840</v>
      </c>
      <c r="G42" s="438" t="s">
        <v>841</v>
      </c>
      <c r="H42" s="438" t="s">
        <v>772</v>
      </c>
      <c r="I42" s="445"/>
      <c r="J42" s="446"/>
      <c r="K42" s="447"/>
      <c r="L42" s="246"/>
    </row>
    <row r="43" spans="1:12" ht="25.5" x14ac:dyDescent="0.2">
      <c r="A43" s="433">
        <v>35</v>
      </c>
      <c r="B43" s="434" t="s">
        <v>838</v>
      </c>
      <c r="C43" s="435" t="s">
        <v>725</v>
      </c>
      <c r="D43" s="443">
        <v>1000</v>
      </c>
      <c r="E43" s="444" t="s">
        <v>780</v>
      </c>
      <c r="F43" s="438" t="s">
        <v>601</v>
      </c>
      <c r="G43" s="438" t="s">
        <v>781</v>
      </c>
      <c r="H43" s="438" t="s">
        <v>772</v>
      </c>
      <c r="I43" s="445"/>
      <c r="J43" s="446"/>
      <c r="K43" s="447"/>
      <c r="L43" s="246"/>
    </row>
    <row r="44" spans="1:12" ht="25.5" x14ac:dyDescent="0.2">
      <c r="A44" s="433">
        <v>36</v>
      </c>
      <c r="B44" s="434" t="s">
        <v>842</v>
      </c>
      <c r="C44" s="435" t="s">
        <v>725</v>
      </c>
      <c r="D44" s="443">
        <v>13000</v>
      </c>
      <c r="E44" s="444" t="s">
        <v>843</v>
      </c>
      <c r="F44" s="438" t="s">
        <v>844</v>
      </c>
      <c r="G44" s="438" t="s">
        <v>845</v>
      </c>
      <c r="H44" s="438" t="s">
        <v>772</v>
      </c>
      <c r="I44" s="445"/>
      <c r="J44" s="446"/>
      <c r="K44" s="447"/>
      <c r="L44" s="246"/>
    </row>
    <row r="45" spans="1:12" ht="25.5" x14ac:dyDescent="0.2">
      <c r="A45" s="433">
        <v>37</v>
      </c>
      <c r="B45" s="434" t="s">
        <v>846</v>
      </c>
      <c r="C45" s="435" t="s">
        <v>725</v>
      </c>
      <c r="D45" s="443">
        <v>3198.5</v>
      </c>
      <c r="E45" s="444" t="s">
        <v>847</v>
      </c>
      <c r="F45" s="438" t="s">
        <v>848</v>
      </c>
      <c r="G45" s="438" t="s">
        <v>849</v>
      </c>
      <c r="H45" s="438" t="s">
        <v>772</v>
      </c>
      <c r="I45" s="445"/>
      <c r="J45" s="446"/>
      <c r="K45" s="447"/>
      <c r="L45" s="246"/>
    </row>
    <row r="46" spans="1:12" ht="25.5" x14ac:dyDescent="0.2">
      <c r="A46" s="433">
        <v>38</v>
      </c>
      <c r="B46" s="434" t="s">
        <v>846</v>
      </c>
      <c r="C46" s="435" t="s">
        <v>725</v>
      </c>
      <c r="D46" s="443">
        <v>800</v>
      </c>
      <c r="E46" s="444" t="s">
        <v>843</v>
      </c>
      <c r="F46" s="438" t="s">
        <v>844</v>
      </c>
      <c r="G46" s="438" t="s">
        <v>850</v>
      </c>
      <c r="H46" s="438" t="s">
        <v>741</v>
      </c>
      <c r="I46" s="445"/>
      <c r="J46" s="446"/>
      <c r="K46" s="447"/>
      <c r="L46" s="246"/>
    </row>
    <row r="47" spans="1:12" ht="25.5" x14ac:dyDescent="0.2">
      <c r="A47" s="433">
        <v>39</v>
      </c>
      <c r="B47" s="434" t="s">
        <v>851</v>
      </c>
      <c r="C47" s="435" t="s">
        <v>725</v>
      </c>
      <c r="D47" s="443">
        <v>100</v>
      </c>
      <c r="E47" s="444" t="s">
        <v>738</v>
      </c>
      <c r="F47" s="438" t="s">
        <v>739</v>
      </c>
      <c r="G47" s="438" t="s">
        <v>740</v>
      </c>
      <c r="H47" s="438" t="s">
        <v>741</v>
      </c>
      <c r="I47" s="445"/>
      <c r="J47" s="446"/>
      <c r="K47" s="447"/>
      <c r="L47" s="246"/>
    </row>
    <row r="48" spans="1:12" ht="25.5" x14ac:dyDescent="0.2">
      <c r="A48" s="433">
        <v>40</v>
      </c>
      <c r="B48" s="434" t="s">
        <v>852</v>
      </c>
      <c r="C48" s="435" t="s">
        <v>725</v>
      </c>
      <c r="D48" s="443">
        <v>100</v>
      </c>
      <c r="E48" s="444" t="s">
        <v>738</v>
      </c>
      <c r="F48" s="438" t="s">
        <v>739</v>
      </c>
      <c r="G48" s="438" t="s">
        <v>740</v>
      </c>
      <c r="H48" s="438" t="s">
        <v>741</v>
      </c>
      <c r="I48" s="445"/>
      <c r="J48" s="446"/>
      <c r="K48" s="447"/>
      <c r="L48" s="246"/>
    </row>
    <row r="49" spans="1:12" ht="25.5" x14ac:dyDescent="0.2">
      <c r="A49" s="433">
        <v>41</v>
      </c>
      <c r="B49" s="434" t="s">
        <v>853</v>
      </c>
      <c r="C49" s="435" t="s">
        <v>725</v>
      </c>
      <c r="D49" s="443">
        <v>100</v>
      </c>
      <c r="E49" s="444" t="s">
        <v>738</v>
      </c>
      <c r="F49" s="438" t="s">
        <v>739</v>
      </c>
      <c r="G49" s="438" t="s">
        <v>740</v>
      </c>
      <c r="H49" s="438" t="s">
        <v>741</v>
      </c>
      <c r="I49" s="445"/>
      <c r="J49" s="446"/>
      <c r="K49" s="447"/>
      <c r="L49" s="246"/>
    </row>
    <row r="50" spans="1:12" ht="25.5" x14ac:dyDescent="0.2">
      <c r="A50" s="433">
        <v>42</v>
      </c>
      <c r="B50" s="434" t="s">
        <v>854</v>
      </c>
      <c r="C50" s="435" t="s">
        <v>725</v>
      </c>
      <c r="D50" s="443">
        <v>100</v>
      </c>
      <c r="E50" s="444" t="s">
        <v>738</v>
      </c>
      <c r="F50" s="438" t="s">
        <v>739</v>
      </c>
      <c r="G50" s="438" t="s">
        <v>740</v>
      </c>
      <c r="H50" s="438" t="s">
        <v>741</v>
      </c>
      <c r="I50" s="445"/>
      <c r="J50" s="446"/>
      <c r="K50" s="447"/>
      <c r="L50" s="246"/>
    </row>
    <row r="51" spans="1:12" ht="25.5" x14ac:dyDescent="0.2">
      <c r="A51" s="433">
        <v>43</v>
      </c>
      <c r="B51" s="434" t="s">
        <v>855</v>
      </c>
      <c r="C51" s="435" t="s">
        <v>725</v>
      </c>
      <c r="D51" s="443">
        <v>10</v>
      </c>
      <c r="E51" s="444" t="s">
        <v>856</v>
      </c>
      <c r="F51" s="438" t="s">
        <v>857</v>
      </c>
      <c r="G51" s="438" t="s">
        <v>858</v>
      </c>
      <c r="H51" s="438" t="s">
        <v>741</v>
      </c>
      <c r="I51" s="445"/>
      <c r="J51" s="446"/>
      <c r="K51" s="447"/>
      <c r="L51" s="246"/>
    </row>
    <row r="52" spans="1:12" ht="25.5" x14ac:dyDescent="0.2">
      <c r="A52" s="433">
        <v>44</v>
      </c>
      <c r="B52" s="434" t="s">
        <v>855</v>
      </c>
      <c r="C52" s="435" t="s">
        <v>725</v>
      </c>
      <c r="D52" s="443">
        <v>100</v>
      </c>
      <c r="E52" s="444" t="s">
        <v>738</v>
      </c>
      <c r="F52" s="438" t="s">
        <v>739</v>
      </c>
      <c r="G52" s="438" t="s">
        <v>740</v>
      </c>
      <c r="H52" s="438" t="s">
        <v>741</v>
      </c>
      <c r="I52" s="445"/>
      <c r="J52" s="446"/>
      <c r="K52" s="447"/>
      <c r="L52" s="246"/>
    </row>
    <row r="53" spans="1:12" ht="25.5" x14ac:dyDescent="0.2">
      <c r="A53" s="433">
        <v>45</v>
      </c>
      <c r="B53" s="434" t="s">
        <v>859</v>
      </c>
      <c r="C53" s="435" t="s">
        <v>725</v>
      </c>
      <c r="D53" s="443">
        <v>10000</v>
      </c>
      <c r="E53" s="444" t="s">
        <v>827</v>
      </c>
      <c r="F53" s="438" t="s">
        <v>828</v>
      </c>
      <c r="G53" s="438" t="s">
        <v>829</v>
      </c>
      <c r="H53" s="438" t="s">
        <v>741</v>
      </c>
      <c r="I53" s="445"/>
      <c r="J53" s="446"/>
      <c r="K53" s="447"/>
      <c r="L53" s="246"/>
    </row>
    <row r="54" spans="1:12" ht="25.5" x14ac:dyDescent="0.2">
      <c r="A54" s="433">
        <v>46</v>
      </c>
      <c r="B54" s="434" t="s">
        <v>859</v>
      </c>
      <c r="C54" s="435" t="s">
        <v>725</v>
      </c>
      <c r="D54" s="443">
        <v>5000</v>
      </c>
      <c r="E54" s="444" t="s">
        <v>813</v>
      </c>
      <c r="F54" s="438" t="s">
        <v>814</v>
      </c>
      <c r="G54" s="438" t="s">
        <v>815</v>
      </c>
      <c r="H54" s="438" t="s">
        <v>741</v>
      </c>
      <c r="I54" s="445"/>
      <c r="J54" s="446"/>
      <c r="K54" s="447"/>
      <c r="L54" s="246"/>
    </row>
    <row r="55" spans="1:12" ht="25.5" x14ac:dyDescent="0.2">
      <c r="A55" s="433">
        <v>47</v>
      </c>
      <c r="B55" s="434" t="s">
        <v>859</v>
      </c>
      <c r="C55" s="435" t="s">
        <v>725</v>
      </c>
      <c r="D55" s="443">
        <v>5000</v>
      </c>
      <c r="E55" s="444" t="s">
        <v>860</v>
      </c>
      <c r="F55" s="438" t="s">
        <v>861</v>
      </c>
      <c r="G55" s="438" t="s">
        <v>862</v>
      </c>
      <c r="H55" s="438" t="s">
        <v>741</v>
      </c>
      <c r="I55" s="445"/>
      <c r="J55" s="446"/>
      <c r="K55" s="447"/>
      <c r="L55" s="246"/>
    </row>
    <row r="56" spans="1:12" ht="25.5" x14ac:dyDescent="0.2">
      <c r="A56" s="433">
        <v>48</v>
      </c>
      <c r="B56" s="434" t="s">
        <v>859</v>
      </c>
      <c r="C56" s="435" t="s">
        <v>725</v>
      </c>
      <c r="D56" s="443">
        <v>20000</v>
      </c>
      <c r="E56" s="444" t="s">
        <v>863</v>
      </c>
      <c r="F56" s="438" t="s">
        <v>864</v>
      </c>
      <c r="G56" s="438" t="s">
        <v>865</v>
      </c>
      <c r="H56" s="438" t="s">
        <v>729</v>
      </c>
      <c r="I56" s="445"/>
      <c r="J56" s="446"/>
      <c r="K56" s="447"/>
      <c r="L56" s="246"/>
    </row>
    <row r="57" spans="1:12" ht="25.5" x14ac:dyDescent="0.2">
      <c r="A57" s="433">
        <v>49</v>
      </c>
      <c r="B57" s="434" t="s">
        <v>859</v>
      </c>
      <c r="C57" s="435" t="s">
        <v>725</v>
      </c>
      <c r="D57" s="443">
        <v>5000</v>
      </c>
      <c r="E57" s="444" t="s">
        <v>866</v>
      </c>
      <c r="F57" s="438" t="s">
        <v>867</v>
      </c>
      <c r="G57" s="438" t="s">
        <v>868</v>
      </c>
      <c r="H57" s="438" t="s">
        <v>741</v>
      </c>
      <c r="I57" s="445"/>
      <c r="J57" s="446"/>
      <c r="K57" s="447"/>
      <c r="L57" s="246"/>
    </row>
    <row r="58" spans="1:12" ht="25.5" x14ac:dyDescent="0.2">
      <c r="A58" s="433">
        <v>50</v>
      </c>
      <c r="B58" s="434" t="s">
        <v>859</v>
      </c>
      <c r="C58" s="435" t="s">
        <v>725</v>
      </c>
      <c r="D58" s="443">
        <v>9999</v>
      </c>
      <c r="E58" s="444" t="s">
        <v>869</v>
      </c>
      <c r="F58" s="438" t="s">
        <v>870</v>
      </c>
      <c r="G58" s="438" t="s">
        <v>871</v>
      </c>
      <c r="H58" s="438" t="s">
        <v>741</v>
      </c>
      <c r="I58" s="445"/>
      <c r="J58" s="446"/>
      <c r="K58" s="447"/>
      <c r="L58" s="246"/>
    </row>
    <row r="59" spans="1:12" ht="25.5" x14ac:dyDescent="0.2">
      <c r="A59" s="433">
        <v>51</v>
      </c>
      <c r="B59" s="434" t="s">
        <v>859</v>
      </c>
      <c r="C59" s="435" t="s">
        <v>725</v>
      </c>
      <c r="D59" s="443">
        <v>5000</v>
      </c>
      <c r="E59" s="444" t="s">
        <v>872</v>
      </c>
      <c r="F59" s="438" t="s">
        <v>873</v>
      </c>
      <c r="G59" s="438" t="s">
        <v>874</v>
      </c>
      <c r="H59" s="438" t="s">
        <v>741</v>
      </c>
      <c r="I59" s="445"/>
      <c r="J59" s="446"/>
      <c r="K59" s="447"/>
      <c r="L59" s="246"/>
    </row>
    <row r="60" spans="1:12" ht="25.5" x14ac:dyDescent="0.2">
      <c r="A60" s="433">
        <v>52</v>
      </c>
      <c r="B60" s="434" t="s">
        <v>859</v>
      </c>
      <c r="C60" s="435" t="s">
        <v>725</v>
      </c>
      <c r="D60" s="443">
        <v>5000</v>
      </c>
      <c r="E60" s="444" t="s">
        <v>875</v>
      </c>
      <c r="F60" s="438" t="s">
        <v>876</v>
      </c>
      <c r="G60" s="438" t="s">
        <v>877</v>
      </c>
      <c r="H60" s="438" t="s">
        <v>741</v>
      </c>
      <c r="I60" s="445"/>
      <c r="J60" s="446"/>
      <c r="K60" s="447"/>
      <c r="L60" s="246"/>
    </row>
    <row r="61" spans="1:12" ht="25.5" x14ac:dyDescent="0.2">
      <c r="A61" s="433">
        <v>53</v>
      </c>
      <c r="B61" s="434" t="s">
        <v>859</v>
      </c>
      <c r="C61" s="435" t="s">
        <v>725</v>
      </c>
      <c r="D61" s="443">
        <v>10000</v>
      </c>
      <c r="E61" s="444" t="s">
        <v>830</v>
      </c>
      <c r="F61" s="438" t="s">
        <v>831</v>
      </c>
      <c r="G61" s="438" t="s">
        <v>878</v>
      </c>
      <c r="H61" s="438" t="s">
        <v>741</v>
      </c>
      <c r="I61" s="445"/>
      <c r="J61" s="446"/>
      <c r="K61" s="447"/>
      <c r="L61" s="246"/>
    </row>
    <row r="62" spans="1:12" ht="25.5" x14ac:dyDescent="0.2">
      <c r="A62" s="433">
        <v>54</v>
      </c>
      <c r="B62" s="434" t="s">
        <v>859</v>
      </c>
      <c r="C62" s="435" t="s">
        <v>725</v>
      </c>
      <c r="D62" s="443">
        <v>10000</v>
      </c>
      <c r="E62" s="444" t="s">
        <v>879</v>
      </c>
      <c r="F62" s="438" t="s">
        <v>880</v>
      </c>
      <c r="G62" s="438" t="s">
        <v>881</v>
      </c>
      <c r="H62" s="438" t="s">
        <v>772</v>
      </c>
      <c r="I62" s="445"/>
      <c r="J62" s="446"/>
      <c r="K62" s="447"/>
      <c r="L62" s="246"/>
    </row>
    <row r="63" spans="1:12" ht="25.5" x14ac:dyDescent="0.2">
      <c r="A63" s="433">
        <v>55</v>
      </c>
      <c r="B63" s="434" t="s">
        <v>859</v>
      </c>
      <c r="C63" s="435" t="s">
        <v>725</v>
      </c>
      <c r="D63" s="443">
        <v>3000</v>
      </c>
      <c r="E63" s="444" t="s">
        <v>882</v>
      </c>
      <c r="F63" s="438" t="s">
        <v>883</v>
      </c>
      <c r="G63" s="438" t="s">
        <v>884</v>
      </c>
      <c r="H63" s="438" t="s">
        <v>729</v>
      </c>
      <c r="I63" s="445"/>
      <c r="J63" s="446"/>
      <c r="K63" s="447"/>
      <c r="L63" s="246"/>
    </row>
    <row r="64" spans="1:12" ht="25.5" x14ac:dyDescent="0.2">
      <c r="A64" s="433">
        <v>56</v>
      </c>
      <c r="B64" s="434" t="s">
        <v>859</v>
      </c>
      <c r="C64" s="435" t="s">
        <v>725</v>
      </c>
      <c r="D64" s="443">
        <v>3000</v>
      </c>
      <c r="E64" s="444" t="s">
        <v>885</v>
      </c>
      <c r="F64" s="438" t="s">
        <v>886</v>
      </c>
      <c r="G64" s="438" t="s">
        <v>887</v>
      </c>
      <c r="H64" s="438" t="s">
        <v>741</v>
      </c>
      <c r="I64" s="445"/>
      <c r="J64" s="446"/>
      <c r="K64" s="447"/>
      <c r="L64" s="246"/>
    </row>
    <row r="65" spans="1:12" ht="25.5" x14ac:dyDescent="0.2">
      <c r="A65" s="433">
        <v>57</v>
      </c>
      <c r="B65" s="434" t="s">
        <v>859</v>
      </c>
      <c r="C65" s="435" t="s">
        <v>725</v>
      </c>
      <c r="D65" s="443">
        <v>5000</v>
      </c>
      <c r="E65" s="444" t="s">
        <v>816</v>
      </c>
      <c r="F65" s="438" t="s">
        <v>817</v>
      </c>
      <c r="G65" s="438" t="s">
        <v>818</v>
      </c>
      <c r="H65" s="438" t="s">
        <v>741</v>
      </c>
      <c r="I65" s="445"/>
      <c r="J65" s="446"/>
      <c r="K65" s="447"/>
      <c r="L65" s="246"/>
    </row>
    <row r="66" spans="1:12" ht="25.5" x14ac:dyDescent="0.2">
      <c r="A66" s="433">
        <v>58</v>
      </c>
      <c r="B66" s="434" t="s">
        <v>859</v>
      </c>
      <c r="C66" s="435" t="s">
        <v>725</v>
      </c>
      <c r="D66" s="443">
        <v>1998.6</v>
      </c>
      <c r="E66" s="444" t="s">
        <v>839</v>
      </c>
      <c r="F66" s="438" t="s">
        <v>840</v>
      </c>
      <c r="G66" s="438" t="s">
        <v>888</v>
      </c>
      <c r="H66" s="438" t="s">
        <v>729</v>
      </c>
      <c r="I66" s="445"/>
      <c r="J66" s="446"/>
      <c r="K66" s="447"/>
      <c r="L66" s="246"/>
    </row>
    <row r="67" spans="1:12" ht="25.5" x14ac:dyDescent="0.2">
      <c r="A67" s="433">
        <v>59</v>
      </c>
      <c r="B67" s="434" t="s">
        <v>859</v>
      </c>
      <c r="C67" s="435" t="s">
        <v>725</v>
      </c>
      <c r="D67" s="443">
        <v>10000</v>
      </c>
      <c r="E67" s="444" t="s">
        <v>843</v>
      </c>
      <c r="F67" s="438" t="s">
        <v>844</v>
      </c>
      <c r="G67" s="438" t="s">
        <v>845</v>
      </c>
      <c r="H67" s="438" t="s">
        <v>772</v>
      </c>
      <c r="I67" s="445"/>
      <c r="J67" s="446"/>
      <c r="K67" s="447"/>
      <c r="L67" s="246"/>
    </row>
    <row r="68" spans="1:12" ht="25.5" x14ac:dyDescent="0.2">
      <c r="A68" s="433">
        <v>60</v>
      </c>
      <c r="B68" s="434" t="s">
        <v>889</v>
      </c>
      <c r="C68" s="435" t="s">
        <v>725</v>
      </c>
      <c r="D68" s="443">
        <v>2000</v>
      </c>
      <c r="E68" s="444" t="s">
        <v>890</v>
      </c>
      <c r="F68" s="438" t="s">
        <v>891</v>
      </c>
      <c r="G68" s="438" t="s">
        <v>892</v>
      </c>
      <c r="H68" s="438" t="s">
        <v>772</v>
      </c>
      <c r="I68" s="445"/>
      <c r="J68" s="446"/>
      <c r="K68" s="447"/>
      <c r="L68" s="246"/>
    </row>
    <row r="69" spans="1:12" ht="25.5" x14ac:dyDescent="0.2">
      <c r="A69" s="433">
        <v>61</v>
      </c>
      <c r="B69" s="434" t="s">
        <v>893</v>
      </c>
      <c r="C69" s="435" t="s">
        <v>725</v>
      </c>
      <c r="D69" s="443">
        <v>1500</v>
      </c>
      <c r="E69" s="444" t="s">
        <v>793</v>
      </c>
      <c r="F69" s="438" t="s">
        <v>562</v>
      </c>
      <c r="G69" s="438" t="s">
        <v>794</v>
      </c>
      <c r="H69" s="438" t="s">
        <v>772</v>
      </c>
      <c r="I69" s="445"/>
      <c r="J69" s="446"/>
      <c r="K69" s="447"/>
      <c r="L69" s="246"/>
    </row>
    <row r="70" spans="1:12" ht="25.5" x14ac:dyDescent="0.2">
      <c r="A70" s="433">
        <v>62</v>
      </c>
      <c r="B70" s="434" t="s">
        <v>893</v>
      </c>
      <c r="C70" s="435" t="s">
        <v>725</v>
      </c>
      <c r="D70" s="443">
        <v>3000</v>
      </c>
      <c r="E70" s="444" t="s">
        <v>894</v>
      </c>
      <c r="F70" s="438" t="s">
        <v>895</v>
      </c>
      <c r="G70" s="438" t="s">
        <v>896</v>
      </c>
      <c r="H70" s="438" t="s">
        <v>741</v>
      </c>
      <c r="I70" s="445"/>
      <c r="J70" s="446"/>
      <c r="K70" s="447"/>
      <c r="L70" s="246"/>
    </row>
    <row r="71" spans="1:12" ht="25.5" x14ac:dyDescent="0.2">
      <c r="A71" s="433">
        <v>63</v>
      </c>
      <c r="B71" s="434" t="s">
        <v>893</v>
      </c>
      <c r="C71" s="435" t="s">
        <v>725</v>
      </c>
      <c r="D71" s="443">
        <v>10000</v>
      </c>
      <c r="E71" s="444" t="s">
        <v>897</v>
      </c>
      <c r="F71" s="438" t="s">
        <v>898</v>
      </c>
      <c r="G71" s="438" t="s">
        <v>899</v>
      </c>
      <c r="H71" s="438" t="s">
        <v>729</v>
      </c>
      <c r="I71" s="445"/>
      <c r="J71" s="446"/>
      <c r="K71" s="447"/>
      <c r="L71" s="246"/>
    </row>
    <row r="72" spans="1:12" ht="25.5" x14ac:dyDescent="0.2">
      <c r="A72" s="433">
        <v>64</v>
      </c>
      <c r="B72" s="434" t="s">
        <v>893</v>
      </c>
      <c r="C72" s="435" t="s">
        <v>725</v>
      </c>
      <c r="D72" s="443">
        <v>5000</v>
      </c>
      <c r="E72" s="444" t="s">
        <v>900</v>
      </c>
      <c r="F72" s="438" t="s">
        <v>901</v>
      </c>
      <c r="G72" s="438" t="s">
        <v>902</v>
      </c>
      <c r="H72" s="438" t="s">
        <v>729</v>
      </c>
      <c r="I72" s="445"/>
      <c r="J72" s="446"/>
      <c r="K72" s="447"/>
      <c r="L72" s="246"/>
    </row>
    <row r="73" spans="1:12" ht="25.5" x14ac:dyDescent="0.2">
      <c r="A73" s="433">
        <v>65</v>
      </c>
      <c r="B73" s="434" t="s">
        <v>893</v>
      </c>
      <c r="C73" s="435" t="s">
        <v>725</v>
      </c>
      <c r="D73" s="443">
        <v>10000</v>
      </c>
      <c r="E73" s="444" t="s">
        <v>903</v>
      </c>
      <c r="F73" s="438" t="s">
        <v>904</v>
      </c>
      <c r="G73" s="438" t="s">
        <v>905</v>
      </c>
      <c r="H73" s="438" t="s">
        <v>729</v>
      </c>
      <c r="I73" s="445"/>
      <c r="J73" s="446"/>
      <c r="K73" s="447"/>
      <c r="L73" s="246"/>
    </row>
    <row r="74" spans="1:12" ht="25.5" x14ac:dyDescent="0.2">
      <c r="A74" s="433">
        <v>66</v>
      </c>
      <c r="B74" s="434" t="s">
        <v>893</v>
      </c>
      <c r="C74" s="435" t="s">
        <v>725</v>
      </c>
      <c r="D74" s="443">
        <v>5000</v>
      </c>
      <c r="E74" s="444" t="s">
        <v>906</v>
      </c>
      <c r="F74" s="438" t="s">
        <v>569</v>
      </c>
      <c r="G74" s="438" t="s">
        <v>907</v>
      </c>
      <c r="H74" s="438" t="s">
        <v>729</v>
      </c>
      <c r="I74" s="445"/>
      <c r="J74" s="446"/>
      <c r="K74" s="447"/>
      <c r="L74" s="246"/>
    </row>
    <row r="75" spans="1:12" ht="25.5" x14ac:dyDescent="0.2">
      <c r="A75" s="433">
        <v>67</v>
      </c>
      <c r="B75" s="434" t="s">
        <v>893</v>
      </c>
      <c r="C75" s="435" t="s">
        <v>725</v>
      </c>
      <c r="D75" s="443">
        <v>3000</v>
      </c>
      <c r="E75" s="444" t="s">
        <v>908</v>
      </c>
      <c r="F75" s="438" t="s">
        <v>909</v>
      </c>
      <c r="G75" s="438" t="s">
        <v>910</v>
      </c>
      <c r="H75" s="438" t="s">
        <v>772</v>
      </c>
      <c r="I75" s="445"/>
      <c r="J75" s="446"/>
      <c r="K75" s="447"/>
      <c r="L75" s="246"/>
    </row>
    <row r="76" spans="1:12" ht="25.5" x14ac:dyDescent="0.2">
      <c r="A76" s="433">
        <v>68</v>
      </c>
      <c r="B76" s="434" t="s">
        <v>893</v>
      </c>
      <c r="C76" s="435" t="s">
        <v>725</v>
      </c>
      <c r="D76" s="443">
        <v>5000</v>
      </c>
      <c r="E76" s="444" t="s">
        <v>911</v>
      </c>
      <c r="F76" s="438" t="s">
        <v>912</v>
      </c>
      <c r="G76" s="438" t="s">
        <v>913</v>
      </c>
      <c r="H76" s="438" t="s">
        <v>729</v>
      </c>
      <c r="I76" s="445"/>
      <c r="J76" s="446"/>
      <c r="K76" s="447"/>
      <c r="L76" s="246"/>
    </row>
    <row r="77" spans="1:12" ht="25.5" x14ac:dyDescent="0.2">
      <c r="A77" s="433">
        <v>69</v>
      </c>
      <c r="B77" s="434" t="s">
        <v>914</v>
      </c>
      <c r="C77" s="435" t="s">
        <v>725</v>
      </c>
      <c r="D77" s="443">
        <v>3500</v>
      </c>
      <c r="E77" s="444" t="s">
        <v>793</v>
      </c>
      <c r="F77" s="438" t="s">
        <v>562</v>
      </c>
      <c r="G77" s="438" t="s">
        <v>794</v>
      </c>
      <c r="H77" s="438" t="s">
        <v>772</v>
      </c>
      <c r="I77" s="445"/>
      <c r="J77" s="446"/>
      <c r="K77" s="447"/>
      <c r="L77" s="246"/>
    </row>
    <row r="78" spans="1:12" ht="25.5" x14ac:dyDescent="0.2">
      <c r="A78" s="433">
        <v>70</v>
      </c>
      <c r="B78" s="434" t="s">
        <v>914</v>
      </c>
      <c r="C78" s="435" t="s">
        <v>725</v>
      </c>
      <c r="D78" s="443">
        <v>2000</v>
      </c>
      <c r="E78" s="444" t="s">
        <v>915</v>
      </c>
      <c r="F78" s="438" t="s">
        <v>916</v>
      </c>
      <c r="G78" s="438" t="s">
        <v>917</v>
      </c>
      <c r="H78" s="438" t="s">
        <v>741</v>
      </c>
      <c r="I78" s="445"/>
      <c r="J78" s="446"/>
      <c r="K78" s="447"/>
      <c r="L78" s="246"/>
    </row>
    <row r="79" spans="1:12" ht="25.5" x14ac:dyDescent="0.2">
      <c r="A79" s="433">
        <v>71</v>
      </c>
      <c r="B79" s="434" t="s">
        <v>918</v>
      </c>
      <c r="C79" s="435" t="s">
        <v>725</v>
      </c>
      <c r="D79" s="443">
        <v>3000</v>
      </c>
      <c r="E79" s="444" t="s">
        <v>919</v>
      </c>
      <c r="F79" s="438" t="s">
        <v>920</v>
      </c>
      <c r="G79" s="438" t="s">
        <v>921</v>
      </c>
      <c r="H79" s="438" t="s">
        <v>741</v>
      </c>
      <c r="I79" s="445"/>
      <c r="J79" s="446"/>
      <c r="K79" s="447"/>
      <c r="L79" s="246"/>
    </row>
    <row r="80" spans="1:12" ht="25.5" x14ac:dyDescent="0.2">
      <c r="A80" s="433">
        <v>72</v>
      </c>
      <c r="B80" s="434" t="s">
        <v>922</v>
      </c>
      <c r="C80" s="435" t="s">
        <v>725</v>
      </c>
      <c r="D80" s="443">
        <v>5000</v>
      </c>
      <c r="E80" s="444" t="s">
        <v>923</v>
      </c>
      <c r="F80" s="438" t="s">
        <v>579</v>
      </c>
      <c r="G80" s="438" t="s">
        <v>924</v>
      </c>
      <c r="H80" s="438" t="s">
        <v>741</v>
      </c>
      <c r="I80" s="445"/>
      <c r="J80" s="446"/>
      <c r="K80" s="447"/>
      <c r="L80" s="246"/>
    </row>
    <row r="81" spans="1:12" ht="25.5" x14ac:dyDescent="0.2">
      <c r="A81" s="433">
        <v>73</v>
      </c>
      <c r="B81" s="434" t="s">
        <v>925</v>
      </c>
      <c r="C81" s="435" t="s">
        <v>725</v>
      </c>
      <c r="D81" s="443">
        <v>4500</v>
      </c>
      <c r="E81" s="444" t="s">
        <v>926</v>
      </c>
      <c r="F81" s="438" t="s">
        <v>927</v>
      </c>
      <c r="G81" s="438" t="s">
        <v>928</v>
      </c>
      <c r="H81" s="438" t="s">
        <v>729</v>
      </c>
      <c r="I81" s="445"/>
      <c r="J81" s="446"/>
      <c r="K81" s="447"/>
      <c r="L81" s="246"/>
    </row>
    <row r="82" spans="1:12" ht="25.5" x14ac:dyDescent="0.2">
      <c r="A82" s="433">
        <v>74</v>
      </c>
      <c r="B82" s="434" t="s">
        <v>929</v>
      </c>
      <c r="C82" s="435" t="s">
        <v>725</v>
      </c>
      <c r="D82" s="443">
        <v>100</v>
      </c>
      <c r="E82" s="444" t="s">
        <v>738</v>
      </c>
      <c r="F82" s="438" t="s">
        <v>739</v>
      </c>
      <c r="G82" s="438" t="s">
        <v>740</v>
      </c>
      <c r="H82" s="438" t="s">
        <v>741</v>
      </c>
      <c r="I82" s="445"/>
      <c r="J82" s="446"/>
      <c r="K82" s="447"/>
      <c r="L82" s="246"/>
    </row>
    <row r="83" spans="1:12" ht="25.5" x14ac:dyDescent="0.2">
      <c r="A83" s="433">
        <v>75</v>
      </c>
      <c r="B83" s="434" t="s">
        <v>930</v>
      </c>
      <c r="C83" s="435" t="s">
        <v>725</v>
      </c>
      <c r="D83" s="443">
        <v>100</v>
      </c>
      <c r="E83" s="444" t="s">
        <v>738</v>
      </c>
      <c r="F83" s="438" t="s">
        <v>739</v>
      </c>
      <c r="G83" s="438" t="s">
        <v>740</v>
      </c>
      <c r="H83" s="438" t="s">
        <v>741</v>
      </c>
      <c r="I83" s="445"/>
      <c r="J83" s="446"/>
      <c r="K83" s="447"/>
      <c r="L83" s="246"/>
    </row>
    <row r="84" spans="1:12" ht="25.5" x14ac:dyDescent="0.2">
      <c r="A84" s="433">
        <v>76</v>
      </c>
      <c r="B84" s="434" t="s">
        <v>931</v>
      </c>
      <c r="C84" s="435" t="s">
        <v>725</v>
      </c>
      <c r="D84" s="443">
        <v>100</v>
      </c>
      <c r="E84" s="444" t="s">
        <v>726</v>
      </c>
      <c r="F84" s="438" t="s">
        <v>727</v>
      </c>
      <c r="G84" s="438" t="s">
        <v>932</v>
      </c>
      <c r="H84" s="438" t="s">
        <v>772</v>
      </c>
      <c r="I84" s="445"/>
      <c r="J84" s="446"/>
      <c r="K84" s="447"/>
      <c r="L84" s="246"/>
    </row>
    <row r="85" spans="1:12" ht="25.5" x14ac:dyDescent="0.2">
      <c r="A85" s="433">
        <v>77</v>
      </c>
      <c r="B85" s="434" t="s">
        <v>933</v>
      </c>
      <c r="C85" s="435" t="s">
        <v>725</v>
      </c>
      <c r="D85" s="443">
        <v>100</v>
      </c>
      <c r="E85" s="444" t="s">
        <v>738</v>
      </c>
      <c r="F85" s="438" t="s">
        <v>739</v>
      </c>
      <c r="G85" s="438" t="s">
        <v>740</v>
      </c>
      <c r="H85" s="438" t="s">
        <v>741</v>
      </c>
      <c r="I85" s="445"/>
      <c r="J85" s="446"/>
      <c r="K85" s="447"/>
      <c r="L85" s="246"/>
    </row>
    <row r="86" spans="1:12" ht="25.5" x14ac:dyDescent="0.2">
      <c r="A86" s="433">
        <v>78</v>
      </c>
      <c r="B86" s="434" t="s">
        <v>933</v>
      </c>
      <c r="C86" s="435" t="s">
        <v>725</v>
      </c>
      <c r="D86" s="443">
        <v>311</v>
      </c>
      <c r="E86" s="444" t="s">
        <v>934</v>
      </c>
      <c r="F86" s="438" t="s">
        <v>935</v>
      </c>
      <c r="G86" s="438" t="s">
        <v>936</v>
      </c>
      <c r="H86" s="438" t="s">
        <v>741</v>
      </c>
      <c r="I86" s="445"/>
      <c r="J86" s="446"/>
      <c r="K86" s="447"/>
      <c r="L86" s="246"/>
    </row>
    <row r="87" spans="1:12" ht="15.75" thickBot="1" x14ac:dyDescent="0.25">
      <c r="A87" s="245" t="s">
        <v>271</v>
      </c>
      <c r="B87" s="244"/>
      <c r="C87" s="243"/>
      <c r="D87" s="242"/>
      <c r="E87" s="241"/>
      <c r="F87" s="240"/>
      <c r="G87" s="240"/>
      <c r="H87" s="240"/>
      <c r="I87" s="239"/>
      <c r="J87" s="238"/>
      <c r="K87" s="237"/>
      <c r="L87" s="236"/>
    </row>
    <row r="88" spans="1:12" x14ac:dyDescent="0.2">
      <c r="A88" s="226"/>
      <c r="B88" s="227"/>
      <c r="C88" s="226"/>
      <c r="D88" s="227"/>
      <c r="E88" s="226"/>
      <c r="F88" s="227"/>
      <c r="G88" s="226"/>
      <c r="H88" s="227"/>
      <c r="I88" s="226"/>
      <c r="J88" s="227"/>
      <c r="K88" s="226"/>
      <c r="L88" s="227"/>
    </row>
    <row r="89" spans="1:12" x14ac:dyDescent="0.2">
      <c r="A89" s="226"/>
      <c r="B89" s="233"/>
      <c r="C89" s="226"/>
      <c r="D89" s="233"/>
      <c r="E89" s="226"/>
      <c r="F89" s="233"/>
      <c r="G89" s="226"/>
      <c r="H89" s="233"/>
      <c r="I89" s="226"/>
      <c r="J89" s="233"/>
      <c r="K89" s="226"/>
      <c r="L89" s="233"/>
    </row>
    <row r="90" spans="1:12" s="234" customFormat="1" x14ac:dyDescent="0.2">
      <c r="A90" s="560" t="s">
        <v>399</v>
      </c>
      <c r="B90" s="560"/>
      <c r="C90" s="560"/>
      <c r="D90" s="560"/>
      <c r="E90" s="560"/>
      <c r="F90" s="560"/>
      <c r="G90" s="560"/>
      <c r="H90" s="560"/>
      <c r="I90" s="560"/>
      <c r="J90" s="560"/>
      <c r="K90" s="560"/>
      <c r="L90" s="560"/>
    </row>
    <row r="91" spans="1:12" s="235" customFormat="1" ht="12.75" x14ac:dyDescent="0.2">
      <c r="A91" s="560" t="s">
        <v>433</v>
      </c>
      <c r="B91" s="560"/>
      <c r="C91" s="560"/>
      <c r="D91" s="560"/>
      <c r="E91" s="560"/>
      <c r="F91" s="560"/>
      <c r="G91" s="560"/>
      <c r="H91" s="560"/>
      <c r="I91" s="560"/>
      <c r="J91" s="560"/>
      <c r="K91" s="560"/>
      <c r="L91" s="560"/>
    </row>
    <row r="92" spans="1:12" s="235" customFormat="1" ht="12.75" x14ac:dyDescent="0.2">
      <c r="A92" s="560"/>
      <c r="B92" s="560"/>
      <c r="C92" s="560"/>
      <c r="D92" s="560"/>
      <c r="E92" s="560"/>
      <c r="F92" s="560"/>
      <c r="G92" s="560"/>
      <c r="H92" s="560"/>
      <c r="I92" s="560"/>
      <c r="J92" s="560"/>
      <c r="K92" s="560"/>
      <c r="L92" s="560"/>
    </row>
    <row r="93" spans="1:12" s="234" customFormat="1" x14ac:dyDescent="0.2">
      <c r="A93" s="560" t="s">
        <v>432</v>
      </c>
      <c r="B93" s="560"/>
      <c r="C93" s="560"/>
      <c r="D93" s="560"/>
      <c r="E93" s="560"/>
      <c r="F93" s="560"/>
      <c r="G93" s="560"/>
      <c r="H93" s="560"/>
      <c r="I93" s="560"/>
      <c r="J93" s="560"/>
      <c r="K93" s="560"/>
      <c r="L93" s="560"/>
    </row>
    <row r="94" spans="1:12" s="234" customFormat="1" x14ac:dyDescent="0.2">
      <c r="A94" s="560"/>
      <c r="B94" s="560"/>
      <c r="C94" s="560"/>
      <c r="D94" s="560"/>
      <c r="E94" s="560"/>
      <c r="F94" s="560"/>
      <c r="G94" s="560"/>
      <c r="H94" s="560"/>
      <c r="I94" s="560"/>
      <c r="J94" s="560"/>
      <c r="K94" s="560"/>
      <c r="L94" s="560"/>
    </row>
    <row r="95" spans="1:12" s="234" customFormat="1" x14ac:dyDescent="0.2">
      <c r="A95" s="560" t="s">
        <v>431</v>
      </c>
      <c r="B95" s="560"/>
      <c r="C95" s="560"/>
      <c r="D95" s="560"/>
      <c r="E95" s="560"/>
      <c r="F95" s="560"/>
      <c r="G95" s="560"/>
      <c r="H95" s="560"/>
      <c r="I95" s="560"/>
      <c r="J95" s="560"/>
      <c r="K95" s="560"/>
      <c r="L95" s="560"/>
    </row>
    <row r="96" spans="1:12" s="234" customFormat="1" x14ac:dyDescent="0.2">
      <c r="A96" s="226"/>
      <c r="B96" s="227"/>
      <c r="C96" s="226"/>
      <c r="D96" s="227"/>
      <c r="E96" s="226"/>
      <c r="F96" s="227"/>
      <c r="G96" s="226"/>
      <c r="H96" s="227"/>
      <c r="I96" s="226"/>
      <c r="J96" s="227"/>
      <c r="K96" s="226"/>
      <c r="L96" s="227"/>
    </row>
    <row r="97" spans="1:12" s="234" customFormat="1" x14ac:dyDescent="0.2">
      <c r="A97" s="226"/>
      <c r="B97" s="233"/>
      <c r="C97" s="226"/>
      <c r="D97" s="233"/>
      <c r="E97" s="226"/>
      <c r="F97" s="233"/>
      <c r="G97" s="226"/>
      <c r="H97" s="233"/>
      <c r="I97" s="226"/>
      <c r="J97" s="233"/>
      <c r="K97" s="226"/>
      <c r="L97" s="233"/>
    </row>
    <row r="98" spans="1:12" s="234" customFormat="1" x14ac:dyDescent="0.2">
      <c r="A98" s="226"/>
      <c r="B98" s="227"/>
      <c r="C98" s="226"/>
      <c r="D98" s="227"/>
      <c r="E98" s="226"/>
      <c r="F98" s="227"/>
      <c r="G98" s="226"/>
      <c r="H98" s="227"/>
      <c r="I98" s="226"/>
      <c r="J98" s="227"/>
      <c r="K98" s="226"/>
      <c r="L98" s="227"/>
    </row>
    <row r="99" spans="1:12" x14ac:dyDescent="0.2">
      <c r="A99" s="226"/>
      <c r="B99" s="233"/>
      <c r="C99" s="226"/>
      <c r="D99" s="233"/>
      <c r="E99" s="226"/>
      <c r="F99" s="233"/>
      <c r="G99" s="226"/>
      <c r="H99" s="233"/>
      <c r="I99" s="226"/>
      <c r="J99" s="233"/>
      <c r="K99" s="226"/>
      <c r="L99" s="233"/>
    </row>
    <row r="100" spans="1:12" s="228" customFormat="1" x14ac:dyDescent="0.2">
      <c r="A100" s="566" t="s">
        <v>107</v>
      </c>
      <c r="B100" s="566"/>
      <c r="C100" s="227"/>
      <c r="D100" s="226"/>
      <c r="E100" s="227"/>
      <c r="F100" s="227"/>
      <c r="G100" s="226"/>
      <c r="H100" s="227"/>
      <c r="I100" s="227"/>
      <c r="J100" s="226"/>
      <c r="K100" s="227"/>
      <c r="L100" s="226"/>
    </row>
    <row r="101" spans="1:12" s="228" customFormat="1" x14ac:dyDescent="0.2">
      <c r="A101" s="227"/>
      <c r="B101" s="226"/>
      <c r="C101" s="231"/>
      <c r="D101" s="232"/>
      <c r="E101" s="231"/>
      <c r="F101" s="227"/>
      <c r="G101" s="226"/>
      <c r="H101" s="230"/>
      <c r="I101" s="227"/>
      <c r="J101" s="226"/>
      <c r="K101" s="227"/>
      <c r="L101" s="226"/>
    </row>
    <row r="102" spans="1:12" s="228" customFormat="1" ht="15" customHeight="1" x14ac:dyDescent="0.2">
      <c r="A102" s="227"/>
      <c r="B102" s="226"/>
      <c r="C102" s="559" t="s">
        <v>263</v>
      </c>
      <c r="D102" s="559"/>
      <c r="E102" s="559"/>
      <c r="F102" s="227"/>
      <c r="G102" s="226"/>
      <c r="H102" s="564" t="s">
        <v>430</v>
      </c>
      <c r="I102" s="229"/>
      <c r="J102" s="226"/>
      <c r="K102" s="227"/>
      <c r="L102" s="226"/>
    </row>
    <row r="103" spans="1:12" s="228" customFormat="1" x14ac:dyDescent="0.2">
      <c r="A103" s="227"/>
      <c r="B103" s="226"/>
      <c r="C103" s="227"/>
      <c r="D103" s="226"/>
      <c r="E103" s="227"/>
      <c r="F103" s="227"/>
      <c r="G103" s="226"/>
      <c r="H103" s="565"/>
      <c r="I103" s="229"/>
      <c r="J103" s="226"/>
      <c r="K103" s="227"/>
      <c r="L103" s="226"/>
    </row>
    <row r="104" spans="1:12" s="225" customFormat="1" x14ac:dyDescent="0.2">
      <c r="A104" s="227"/>
      <c r="B104" s="226"/>
      <c r="C104" s="559" t="s">
        <v>139</v>
      </c>
      <c r="D104" s="559"/>
      <c r="E104" s="559"/>
      <c r="F104" s="227"/>
      <c r="G104" s="226"/>
      <c r="H104" s="227"/>
      <c r="I104" s="227"/>
      <c r="J104" s="226"/>
      <c r="K104" s="227"/>
      <c r="L104" s="226"/>
    </row>
    <row r="105" spans="1:12" s="225" customFormat="1" x14ac:dyDescent="0.2">
      <c r="E105" s="223"/>
    </row>
    <row r="106" spans="1:12" s="225" customFormat="1" x14ac:dyDescent="0.2">
      <c r="E106" s="223"/>
    </row>
    <row r="107" spans="1:12" s="225" customFormat="1" x14ac:dyDescent="0.2">
      <c r="E107" s="223"/>
    </row>
    <row r="108" spans="1:12" s="225" customFormat="1" x14ac:dyDescent="0.2">
      <c r="E108" s="223"/>
    </row>
    <row r="109" spans="1:12" s="225" customFormat="1" x14ac:dyDescent="0.2"/>
  </sheetData>
  <autoFilter ref="A8:L87">
    <filterColumn colId="2">
      <filters>
        <filter val="ფულადი შემოწირულობა"/>
      </filters>
    </filterColumn>
  </autoFilter>
  <mergeCells count="10">
    <mergeCell ref="A5:F5"/>
    <mergeCell ref="C104:E104"/>
    <mergeCell ref="A91:L92"/>
    <mergeCell ref="A93:L94"/>
    <mergeCell ref="A95:L95"/>
    <mergeCell ref="I6:K6"/>
    <mergeCell ref="H102:H103"/>
    <mergeCell ref="A100:B100"/>
    <mergeCell ref="A90:L90"/>
    <mergeCell ref="C102:E102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87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87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87"/>
  </dataValidations>
  <printOptions gridLines="1"/>
  <pageMargins left="0.11810804899387577" right="0.11810804899387577" top="0.354329615048119" bottom="0.354329615048119" header="0.31496062992125984" footer="0.31496062992125984"/>
  <pageSetup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="80" zoomScaleNormal="80" zoomScaleSheetLayoutView="80" workbookViewId="0">
      <selection activeCell="D9" sqref="D9"/>
    </sheetView>
  </sheetViews>
  <sheetFormatPr defaultRowHeight="15" x14ac:dyDescent="0.3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20" customWidth="1"/>
    <col min="6" max="7" width="12.85546875" style="20" customWidth="1"/>
    <col min="8" max="9" width="13.28515625" style="20" customWidth="1"/>
    <col min="10" max="16384" width="9.140625" style="20"/>
  </cols>
  <sheetData>
    <row r="1" spans="1:12" x14ac:dyDescent="0.3">
      <c r="A1" s="48" t="s">
        <v>297</v>
      </c>
      <c r="B1" s="88"/>
      <c r="C1" s="569" t="s">
        <v>109</v>
      </c>
      <c r="D1" s="569"/>
      <c r="E1" s="112"/>
    </row>
    <row r="2" spans="1:12" x14ac:dyDescent="0.3">
      <c r="A2" s="50" t="s">
        <v>140</v>
      </c>
      <c r="B2" s="88"/>
      <c r="C2" s="567" t="str">
        <f>'ფორმა N1'!L2</f>
        <v>01/01/2019-12/31/2019</v>
      </c>
      <c r="D2" s="572"/>
      <c r="E2" s="112"/>
    </row>
    <row r="3" spans="1:12" x14ac:dyDescent="0.3">
      <c r="A3" s="50"/>
      <c r="B3" s="88"/>
      <c r="C3" s="361"/>
      <c r="D3" s="361"/>
      <c r="E3" s="112"/>
    </row>
    <row r="4" spans="1:12" s="2" customFormat="1" x14ac:dyDescent="0.3">
      <c r="A4" s="51" t="s">
        <v>269</v>
      </c>
      <c r="B4" s="51"/>
      <c r="C4" s="50"/>
      <c r="D4" s="50"/>
      <c r="E4" s="82"/>
      <c r="L4" s="20"/>
    </row>
    <row r="5" spans="1:12" s="2" customFormat="1" x14ac:dyDescent="0.3">
      <c r="A5" s="91" t="str">
        <f>'[1]ფორმა N1'!A5</f>
        <v>მპგ „ერთიანი ნაციონალური მოძრაობა“</v>
      </c>
      <c r="B5" s="85"/>
      <c r="C5" s="40"/>
      <c r="D5" s="40"/>
      <c r="E5" s="82"/>
    </row>
    <row r="6" spans="1:12" s="2" customFormat="1" x14ac:dyDescent="0.3">
      <c r="A6" s="51"/>
      <c r="B6" s="51"/>
      <c r="C6" s="50"/>
      <c r="D6" s="50"/>
      <c r="E6" s="82"/>
    </row>
    <row r="7" spans="1:12" s="6" customFormat="1" x14ac:dyDescent="0.3">
      <c r="A7" s="358"/>
      <c r="B7" s="358"/>
      <c r="C7" s="52"/>
      <c r="D7" s="52"/>
      <c r="E7" s="113"/>
    </row>
    <row r="8" spans="1:12" s="6" customFormat="1" ht="30" x14ac:dyDescent="0.3">
      <c r="A8" s="80" t="s">
        <v>64</v>
      </c>
      <c r="B8" s="53" t="s">
        <v>11</v>
      </c>
      <c r="C8" s="53" t="s">
        <v>10</v>
      </c>
      <c r="D8" s="53" t="s">
        <v>9</v>
      </c>
      <c r="E8" s="113"/>
    </row>
    <row r="9" spans="1:12" s="9" customFormat="1" ht="18" x14ac:dyDescent="0.2">
      <c r="A9" s="13">
        <v>1</v>
      </c>
      <c r="B9" s="13" t="s">
        <v>57</v>
      </c>
      <c r="C9" s="56">
        <f>SUM(C10,C14,C54,C57,C58,C59,C76)</f>
        <v>270379.31999999995</v>
      </c>
      <c r="D9" s="56">
        <f>SUM(D10,D14,D54,D57,D58,D59,D65,D72,D73)</f>
        <v>270379.31999999995</v>
      </c>
      <c r="E9" s="114"/>
      <c r="F9" s="373"/>
      <c r="G9" s="374"/>
      <c r="H9" s="374"/>
      <c r="I9" s="374"/>
      <c r="J9" s="369"/>
    </row>
    <row r="10" spans="1:12" s="9" customFormat="1" ht="18" x14ac:dyDescent="0.2">
      <c r="A10" s="14">
        <v>1.1000000000000001</v>
      </c>
      <c r="B10" s="14" t="s">
        <v>58</v>
      </c>
      <c r="C10" s="58">
        <f>SUM(C11:C12)</f>
        <v>74610.94</v>
      </c>
      <c r="D10" s="58">
        <f>SUM(D11:D12)</f>
        <v>74610.94</v>
      </c>
      <c r="E10" s="114"/>
      <c r="F10" s="369"/>
      <c r="G10" s="369"/>
      <c r="H10" s="369"/>
      <c r="I10" s="369"/>
      <c r="J10" s="369"/>
    </row>
    <row r="11" spans="1:12" s="9" customFormat="1" ht="16.5" customHeight="1" x14ac:dyDescent="0.2">
      <c r="A11" s="16" t="s">
        <v>30</v>
      </c>
      <c r="B11" s="16" t="s">
        <v>59</v>
      </c>
      <c r="C11" s="27">
        <v>74610.94</v>
      </c>
      <c r="D11" s="27">
        <v>74610.94</v>
      </c>
      <c r="E11" s="114"/>
      <c r="F11" s="373"/>
      <c r="G11" s="373"/>
      <c r="H11" s="369"/>
      <c r="I11" s="369"/>
      <c r="J11" s="369"/>
    </row>
    <row r="12" spans="1:12" ht="16.5" customHeight="1" x14ac:dyDescent="0.3">
      <c r="A12" s="16" t="s">
        <v>31</v>
      </c>
      <c r="B12" s="16" t="s">
        <v>0</v>
      </c>
      <c r="C12" s="26"/>
      <c r="D12" s="27"/>
      <c r="E12" s="112"/>
    </row>
    <row r="13" spans="1:12" ht="16.5" customHeight="1" x14ac:dyDescent="0.3">
      <c r="A13" s="312" t="s">
        <v>479</v>
      </c>
      <c r="B13" s="313" t="s">
        <v>480</v>
      </c>
      <c r="C13" s="26"/>
      <c r="D13" s="27"/>
      <c r="E13" s="112"/>
    </row>
    <row r="14" spans="1:12" x14ac:dyDescent="0.3">
      <c r="A14" s="14">
        <v>1.2</v>
      </c>
      <c r="B14" s="14" t="s">
        <v>60</v>
      </c>
      <c r="C14" s="58">
        <f>SUM(C15,C18,C30:C33,C36,C37,C44,C45,C46,C47,C48,C52,C53)</f>
        <v>185920.52999999997</v>
      </c>
      <c r="D14" s="58">
        <f>SUM(D15,D18,D30:D33,D36,D37,D44,D45,D46,D47,D48,D52,D53)</f>
        <v>185920.52999999997</v>
      </c>
      <c r="E14" s="112"/>
    </row>
    <row r="15" spans="1:12" x14ac:dyDescent="0.3">
      <c r="A15" s="16" t="s">
        <v>32</v>
      </c>
      <c r="B15" s="16" t="s">
        <v>1</v>
      </c>
      <c r="C15" s="57">
        <f>SUM(C16:C17)</f>
        <v>960</v>
      </c>
      <c r="D15" s="57">
        <f>SUM(D16:D17)</f>
        <v>960</v>
      </c>
      <c r="E15" s="112"/>
    </row>
    <row r="16" spans="1:12" ht="17.25" customHeight="1" x14ac:dyDescent="0.3">
      <c r="A16" s="17" t="s">
        <v>98</v>
      </c>
      <c r="B16" s="17" t="s">
        <v>61</v>
      </c>
      <c r="C16" s="29">
        <v>960</v>
      </c>
      <c r="D16" s="29">
        <v>960</v>
      </c>
      <c r="E16" s="112"/>
    </row>
    <row r="17" spans="1:5" ht="17.25" customHeight="1" x14ac:dyDescent="0.3">
      <c r="A17" s="17" t="s">
        <v>99</v>
      </c>
      <c r="B17" s="17" t="s">
        <v>62</v>
      </c>
      <c r="C17" s="28"/>
      <c r="D17" s="29"/>
      <c r="E17" s="112"/>
    </row>
    <row r="18" spans="1:5" x14ac:dyDescent="0.3">
      <c r="A18" s="16" t="s">
        <v>33</v>
      </c>
      <c r="B18" s="16" t="s">
        <v>2</v>
      </c>
      <c r="C18" s="57">
        <f>SUM(C19:C24,C29)</f>
        <v>36148.21</v>
      </c>
      <c r="D18" s="57">
        <f>SUM(D19:D24,D29)</f>
        <v>36148.21</v>
      </c>
      <c r="E18" s="112"/>
    </row>
    <row r="19" spans="1:5" ht="30" x14ac:dyDescent="0.3">
      <c r="A19" s="17" t="s">
        <v>12</v>
      </c>
      <c r="B19" s="17" t="s">
        <v>245</v>
      </c>
      <c r="C19" s="375">
        <v>2194.3000000000002</v>
      </c>
      <c r="D19" s="375">
        <v>2194.3000000000002</v>
      </c>
      <c r="E19" s="112"/>
    </row>
    <row r="20" spans="1:5" x14ac:dyDescent="0.3">
      <c r="A20" s="17" t="s">
        <v>13</v>
      </c>
      <c r="B20" s="17" t="s">
        <v>14</v>
      </c>
      <c r="C20" s="30">
        <v>1200</v>
      </c>
      <c r="D20" s="30">
        <v>1200</v>
      </c>
      <c r="E20" s="112"/>
    </row>
    <row r="21" spans="1:5" ht="30" x14ac:dyDescent="0.3">
      <c r="A21" s="17" t="s">
        <v>276</v>
      </c>
      <c r="B21" s="17" t="s">
        <v>22</v>
      </c>
      <c r="C21" s="375">
        <v>1362</v>
      </c>
      <c r="D21" s="376">
        <v>1362</v>
      </c>
      <c r="E21" s="112"/>
    </row>
    <row r="22" spans="1:5" x14ac:dyDescent="0.3">
      <c r="A22" s="17" t="s">
        <v>277</v>
      </c>
      <c r="B22" s="17" t="s">
        <v>15</v>
      </c>
      <c r="C22" s="31">
        <v>15441.41</v>
      </c>
      <c r="D22" s="31">
        <v>15441.41</v>
      </c>
      <c r="E22" s="112"/>
    </row>
    <row r="23" spans="1:5" x14ac:dyDescent="0.3">
      <c r="A23" s="17" t="s">
        <v>278</v>
      </c>
      <c r="B23" s="17" t="s">
        <v>16</v>
      </c>
      <c r="C23" s="31">
        <v>448.59999999999997</v>
      </c>
      <c r="D23" s="31">
        <v>448.59999999999997</v>
      </c>
      <c r="E23" s="112"/>
    </row>
    <row r="24" spans="1:5" x14ac:dyDescent="0.3">
      <c r="A24" s="17" t="s">
        <v>279</v>
      </c>
      <c r="B24" s="17" t="s">
        <v>17</v>
      </c>
      <c r="C24" s="89">
        <f>SUM(C25:C28)</f>
        <v>15501.9</v>
      </c>
      <c r="D24" s="89">
        <f>SUM(D25:D28)</f>
        <v>15501.9</v>
      </c>
      <c r="E24" s="112"/>
    </row>
    <row r="25" spans="1:5" ht="16.5" customHeight="1" x14ac:dyDescent="0.3">
      <c r="A25" s="18" t="s">
        <v>280</v>
      </c>
      <c r="B25" s="18" t="s">
        <v>18</v>
      </c>
      <c r="C25" s="31">
        <v>7924.32</v>
      </c>
      <c r="D25" s="31">
        <v>7924.32</v>
      </c>
      <c r="E25" s="112"/>
    </row>
    <row r="26" spans="1:5" ht="16.5" customHeight="1" x14ac:dyDescent="0.3">
      <c r="A26" s="18" t="s">
        <v>281</v>
      </c>
      <c r="B26" s="18" t="s">
        <v>19</v>
      </c>
      <c r="C26" s="31">
        <v>786.28</v>
      </c>
      <c r="D26" s="31">
        <v>786.28</v>
      </c>
      <c r="E26" s="112"/>
    </row>
    <row r="27" spans="1:5" ht="16.5" customHeight="1" x14ac:dyDescent="0.3">
      <c r="A27" s="18" t="s">
        <v>282</v>
      </c>
      <c r="B27" s="18" t="s">
        <v>20</v>
      </c>
      <c r="C27" s="31">
        <v>6683.92</v>
      </c>
      <c r="D27" s="31">
        <v>6683.92</v>
      </c>
      <c r="E27" s="112"/>
    </row>
    <row r="28" spans="1:5" ht="16.5" customHeight="1" x14ac:dyDescent="0.3">
      <c r="A28" s="18" t="s">
        <v>283</v>
      </c>
      <c r="B28" s="18" t="s">
        <v>23</v>
      </c>
      <c r="C28" s="30">
        <v>107.38</v>
      </c>
      <c r="D28" s="30">
        <v>107.38</v>
      </c>
      <c r="E28" s="112"/>
    </row>
    <row r="29" spans="1:5" x14ac:dyDescent="0.3">
      <c r="A29" s="17" t="s">
        <v>284</v>
      </c>
      <c r="B29" s="17" t="s">
        <v>21</v>
      </c>
      <c r="C29" s="30"/>
      <c r="D29" s="32"/>
      <c r="E29" s="112"/>
    </row>
    <row r="30" spans="1:5" x14ac:dyDescent="0.3">
      <c r="A30" s="16" t="s">
        <v>34</v>
      </c>
      <c r="B30" s="16" t="s">
        <v>3</v>
      </c>
      <c r="C30" s="26">
        <v>477.78</v>
      </c>
      <c r="D30" s="27">
        <v>477.78</v>
      </c>
      <c r="E30" s="112"/>
    </row>
    <row r="31" spans="1:5" x14ac:dyDescent="0.3">
      <c r="A31" s="16" t="s">
        <v>35</v>
      </c>
      <c r="B31" s="16" t="s">
        <v>4</v>
      </c>
      <c r="C31" s="26"/>
      <c r="D31" s="27"/>
      <c r="E31" s="112"/>
    </row>
    <row r="32" spans="1:5" x14ac:dyDescent="0.3">
      <c r="A32" s="16" t="s">
        <v>36</v>
      </c>
      <c r="B32" s="16" t="s">
        <v>5</v>
      </c>
      <c r="C32" s="26"/>
      <c r="D32" s="27"/>
      <c r="E32" s="112"/>
    </row>
    <row r="33" spans="1:5" x14ac:dyDescent="0.3">
      <c r="A33" s="16" t="s">
        <v>37</v>
      </c>
      <c r="B33" s="16" t="s">
        <v>63</v>
      </c>
      <c r="C33" s="57">
        <f>SUM(C34:C35)</f>
        <v>5920</v>
      </c>
      <c r="D33" s="57">
        <f>SUM(D34:D35)</f>
        <v>5920</v>
      </c>
      <c r="E33" s="112"/>
    </row>
    <row r="34" spans="1:5" x14ac:dyDescent="0.3">
      <c r="A34" s="17" t="s">
        <v>285</v>
      </c>
      <c r="B34" s="17" t="s">
        <v>56</v>
      </c>
      <c r="C34" s="27">
        <v>5670</v>
      </c>
      <c r="D34" s="27">
        <v>5670</v>
      </c>
      <c r="E34" s="112"/>
    </row>
    <row r="35" spans="1:5" x14ac:dyDescent="0.3">
      <c r="A35" s="17" t="s">
        <v>286</v>
      </c>
      <c r="B35" s="17" t="s">
        <v>55</v>
      </c>
      <c r="C35" s="27">
        <v>250</v>
      </c>
      <c r="D35" s="27">
        <v>250</v>
      </c>
      <c r="E35" s="112"/>
    </row>
    <row r="36" spans="1:5" x14ac:dyDescent="0.3">
      <c r="A36" s="16" t="s">
        <v>38</v>
      </c>
      <c r="B36" s="16" t="s">
        <v>49</v>
      </c>
      <c r="C36" s="27">
        <v>35.6</v>
      </c>
      <c r="D36" s="27">
        <v>35.6</v>
      </c>
      <c r="E36" s="112"/>
    </row>
    <row r="37" spans="1:5" x14ac:dyDescent="0.3">
      <c r="A37" s="16" t="s">
        <v>39</v>
      </c>
      <c r="B37" s="16" t="s">
        <v>344</v>
      </c>
      <c r="C37" s="57">
        <f>SUM(C38:C43)</f>
        <v>51461.099999999991</v>
      </c>
      <c r="D37" s="57">
        <f>SUM(D38:D43)</f>
        <v>51461.099999999991</v>
      </c>
      <c r="E37" s="112"/>
    </row>
    <row r="38" spans="1:5" x14ac:dyDescent="0.3">
      <c r="A38" s="17" t="s">
        <v>341</v>
      </c>
      <c r="B38" s="17" t="s">
        <v>345</v>
      </c>
      <c r="C38" s="26">
        <v>21060</v>
      </c>
      <c r="D38" s="26">
        <v>21060</v>
      </c>
      <c r="E38" s="112"/>
    </row>
    <row r="39" spans="1:5" x14ac:dyDescent="0.3">
      <c r="A39" s="17" t="s">
        <v>342</v>
      </c>
      <c r="B39" s="17" t="s">
        <v>346</v>
      </c>
      <c r="C39" s="26">
        <v>0</v>
      </c>
      <c r="D39" s="26">
        <v>0</v>
      </c>
      <c r="E39" s="112"/>
    </row>
    <row r="40" spans="1:5" x14ac:dyDescent="0.3">
      <c r="A40" s="17" t="s">
        <v>343</v>
      </c>
      <c r="B40" s="17" t="s">
        <v>349</v>
      </c>
      <c r="C40" s="27">
        <v>446.51</v>
      </c>
      <c r="D40" s="27">
        <v>446.51</v>
      </c>
      <c r="E40" s="112"/>
    </row>
    <row r="41" spans="1:5" x14ac:dyDescent="0.3">
      <c r="A41" s="17" t="s">
        <v>348</v>
      </c>
      <c r="B41" s="17" t="s">
        <v>350</v>
      </c>
      <c r="C41" s="27"/>
      <c r="D41" s="27"/>
      <c r="E41" s="112"/>
    </row>
    <row r="42" spans="1:5" x14ac:dyDescent="0.3">
      <c r="A42" s="17" t="s">
        <v>351</v>
      </c>
      <c r="B42" s="17" t="s">
        <v>462</v>
      </c>
      <c r="C42" s="27"/>
      <c r="D42" s="27"/>
      <c r="E42" s="112"/>
    </row>
    <row r="43" spans="1:5" x14ac:dyDescent="0.3">
      <c r="A43" s="17" t="s">
        <v>463</v>
      </c>
      <c r="B43" s="17" t="s">
        <v>347</v>
      </c>
      <c r="C43" s="27">
        <v>29954.589999999997</v>
      </c>
      <c r="D43" s="27">
        <v>29954.589999999997</v>
      </c>
      <c r="E43" s="112"/>
    </row>
    <row r="44" spans="1:5" ht="30" x14ac:dyDescent="0.3">
      <c r="A44" s="16" t="s">
        <v>40</v>
      </c>
      <c r="B44" s="16" t="s">
        <v>28</v>
      </c>
      <c r="C44" s="27">
        <v>5109.7</v>
      </c>
      <c r="D44" s="27">
        <v>5109.7</v>
      </c>
      <c r="E44" s="112"/>
    </row>
    <row r="45" spans="1:5" x14ac:dyDescent="0.3">
      <c r="A45" s="16" t="s">
        <v>41</v>
      </c>
      <c r="B45" s="16" t="s">
        <v>24</v>
      </c>
      <c r="C45" s="27">
        <v>938</v>
      </c>
      <c r="D45" s="27">
        <v>938</v>
      </c>
      <c r="E45" s="112"/>
    </row>
    <row r="46" spans="1:5" x14ac:dyDescent="0.3">
      <c r="A46" s="16" t="s">
        <v>42</v>
      </c>
      <c r="B46" s="16" t="s">
        <v>25</v>
      </c>
      <c r="C46" s="27">
        <v>750</v>
      </c>
      <c r="D46" s="27">
        <v>750</v>
      </c>
      <c r="E46" s="112"/>
    </row>
    <row r="47" spans="1:5" x14ac:dyDescent="0.3">
      <c r="A47" s="16" t="s">
        <v>43</v>
      </c>
      <c r="B47" s="16" t="s">
        <v>26</v>
      </c>
      <c r="C47" s="27">
        <v>80</v>
      </c>
      <c r="D47" s="27">
        <v>80</v>
      </c>
      <c r="E47" s="112"/>
    </row>
    <row r="48" spans="1:5" x14ac:dyDescent="0.3">
      <c r="A48" s="16" t="s">
        <v>44</v>
      </c>
      <c r="B48" s="16" t="s">
        <v>291</v>
      </c>
      <c r="C48" s="57">
        <f>SUM(C49:C51)</f>
        <v>84040.139999999985</v>
      </c>
      <c r="D48" s="57">
        <f>SUM(D49:D51)</f>
        <v>84040.139999999985</v>
      </c>
      <c r="E48" s="112"/>
    </row>
    <row r="49" spans="1:5" x14ac:dyDescent="0.3">
      <c r="A49" s="71" t="s">
        <v>357</v>
      </c>
      <c r="B49" s="71" t="s">
        <v>360</v>
      </c>
      <c r="C49" s="27">
        <v>84040.139999999985</v>
      </c>
      <c r="D49" s="27">
        <v>84040.139999999985</v>
      </c>
      <c r="E49" s="112"/>
    </row>
    <row r="50" spans="1:5" x14ac:dyDescent="0.3">
      <c r="A50" s="71" t="s">
        <v>358</v>
      </c>
      <c r="B50" s="71" t="s">
        <v>359</v>
      </c>
      <c r="C50" s="26"/>
      <c r="D50" s="27"/>
      <c r="E50" s="112"/>
    </row>
    <row r="51" spans="1:5" x14ac:dyDescent="0.3">
      <c r="A51" s="71" t="s">
        <v>361</v>
      </c>
      <c r="B51" s="71" t="s">
        <v>362</v>
      </c>
      <c r="C51" s="26"/>
      <c r="D51" s="27"/>
      <c r="E51" s="112"/>
    </row>
    <row r="52" spans="1:5" ht="26.25" customHeight="1" x14ac:dyDescent="0.3">
      <c r="A52" s="16" t="s">
        <v>45</v>
      </c>
      <c r="B52" s="16" t="s">
        <v>29</v>
      </c>
      <c r="C52" s="26"/>
      <c r="D52" s="27"/>
      <c r="E52" s="112"/>
    </row>
    <row r="53" spans="1:5" x14ac:dyDescent="0.3">
      <c r="A53" s="16" t="s">
        <v>46</v>
      </c>
      <c r="B53" s="16" t="s">
        <v>6</v>
      </c>
      <c r="C53" s="26"/>
      <c r="D53" s="27"/>
      <c r="E53" s="112"/>
    </row>
    <row r="54" spans="1:5" ht="30" x14ac:dyDescent="0.3">
      <c r="A54" s="14">
        <v>1.3</v>
      </c>
      <c r="B54" s="61" t="s">
        <v>392</v>
      </c>
      <c r="C54" s="58">
        <f>SUM(C55:C56)</f>
        <v>0</v>
      </c>
      <c r="D54" s="58">
        <f>SUM(D55:D56)</f>
        <v>0</v>
      </c>
      <c r="E54" s="112"/>
    </row>
    <row r="55" spans="1:5" ht="30" x14ac:dyDescent="0.3">
      <c r="A55" s="16" t="s">
        <v>50</v>
      </c>
      <c r="B55" s="16" t="s">
        <v>48</v>
      </c>
      <c r="C55" s="26"/>
      <c r="D55" s="27"/>
      <c r="E55" s="112"/>
    </row>
    <row r="56" spans="1:5" x14ac:dyDescent="0.3">
      <c r="A56" s="16" t="s">
        <v>51</v>
      </c>
      <c r="B56" s="16" t="s">
        <v>47</v>
      </c>
      <c r="C56" s="26"/>
      <c r="D56" s="27"/>
      <c r="E56" s="112"/>
    </row>
    <row r="57" spans="1:5" x14ac:dyDescent="0.3">
      <c r="A57" s="14">
        <v>1.4</v>
      </c>
      <c r="B57" s="14" t="s">
        <v>394</v>
      </c>
      <c r="C57" s="26"/>
      <c r="D57" s="27"/>
      <c r="E57" s="112"/>
    </row>
    <row r="58" spans="1:5" x14ac:dyDescent="0.3">
      <c r="A58" s="14">
        <v>1.5</v>
      </c>
      <c r="B58" s="14" t="s">
        <v>7</v>
      </c>
      <c r="C58" s="30"/>
      <c r="D58" s="31"/>
      <c r="E58" s="112"/>
    </row>
    <row r="59" spans="1:5" x14ac:dyDescent="0.3">
      <c r="A59" s="14">
        <v>1.6</v>
      </c>
      <c r="B59" s="36" t="s">
        <v>8</v>
      </c>
      <c r="C59" s="58">
        <f>SUM(C60:C64)</f>
        <v>9847.8499999999985</v>
      </c>
      <c r="D59" s="58">
        <f>SUM(D60:D64)</f>
        <v>9847.8499999999985</v>
      </c>
      <c r="E59" s="112"/>
    </row>
    <row r="60" spans="1:5" x14ac:dyDescent="0.3">
      <c r="A60" s="16" t="s">
        <v>292</v>
      </c>
      <c r="B60" s="37" t="s">
        <v>52</v>
      </c>
      <c r="C60" s="31">
        <v>1820.1499999999999</v>
      </c>
      <c r="D60" s="31">
        <v>1820.1499999999999</v>
      </c>
      <c r="E60" s="112"/>
    </row>
    <row r="61" spans="1:5" ht="30" x14ac:dyDescent="0.3">
      <c r="A61" s="16" t="s">
        <v>293</v>
      </c>
      <c r="B61" s="37" t="s">
        <v>54</v>
      </c>
      <c r="C61" s="31">
        <v>4292.5</v>
      </c>
      <c r="D61" s="31">
        <v>4292.5</v>
      </c>
      <c r="E61" s="112"/>
    </row>
    <row r="62" spans="1:5" x14ac:dyDescent="0.3">
      <c r="A62" s="16" t="s">
        <v>294</v>
      </c>
      <c r="B62" s="37" t="s">
        <v>53</v>
      </c>
      <c r="C62" s="31"/>
      <c r="D62" s="31"/>
      <c r="E62" s="112"/>
    </row>
    <row r="63" spans="1:5" x14ac:dyDescent="0.3">
      <c r="A63" s="16" t="s">
        <v>295</v>
      </c>
      <c r="B63" s="37" t="s">
        <v>27</v>
      </c>
      <c r="C63" s="31">
        <v>3735.2</v>
      </c>
      <c r="D63" s="31">
        <v>3735.2</v>
      </c>
      <c r="E63" s="112"/>
    </row>
    <row r="64" spans="1:5" x14ac:dyDescent="0.3">
      <c r="A64" s="16" t="s">
        <v>323</v>
      </c>
      <c r="B64" s="163" t="s">
        <v>324</v>
      </c>
      <c r="C64" s="30"/>
      <c r="D64" s="164"/>
      <c r="E64" s="112"/>
    </row>
    <row r="65" spans="1:10" x14ac:dyDescent="0.3">
      <c r="A65" s="13">
        <v>2</v>
      </c>
      <c r="B65" s="38" t="s">
        <v>106</v>
      </c>
      <c r="C65" s="215"/>
      <c r="D65" s="90">
        <f>SUM(D66:D71)</f>
        <v>0</v>
      </c>
      <c r="E65" s="112"/>
    </row>
    <row r="66" spans="1:10" x14ac:dyDescent="0.3">
      <c r="A66" s="15">
        <v>2.1</v>
      </c>
      <c r="B66" s="39" t="s">
        <v>100</v>
      </c>
      <c r="C66" s="215"/>
      <c r="D66" s="33"/>
      <c r="E66" s="112"/>
    </row>
    <row r="67" spans="1:10" x14ac:dyDescent="0.3">
      <c r="A67" s="15">
        <v>2.2000000000000002</v>
      </c>
      <c r="B67" s="39" t="s">
        <v>104</v>
      </c>
      <c r="C67" s="217"/>
      <c r="D67" s="34"/>
      <c r="E67" s="112"/>
    </row>
    <row r="68" spans="1:10" x14ac:dyDescent="0.3">
      <c r="A68" s="15">
        <v>2.2999999999999998</v>
      </c>
      <c r="B68" s="39" t="s">
        <v>103</v>
      </c>
      <c r="C68" s="217"/>
      <c r="D68" s="34"/>
      <c r="E68" s="112"/>
    </row>
    <row r="69" spans="1:10" x14ac:dyDescent="0.3">
      <c r="A69" s="15">
        <v>2.4</v>
      </c>
      <c r="B69" s="39" t="s">
        <v>105</v>
      </c>
      <c r="C69" s="217"/>
      <c r="D69" s="34"/>
      <c r="E69" s="112"/>
    </row>
    <row r="70" spans="1:10" x14ac:dyDescent="0.3">
      <c r="A70" s="15">
        <v>2.5</v>
      </c>
      <c r="B70" s="39" t="s">
        <v>101</v>
      </c>
      <c r="C70" s="217"/>
      <c r="D70" s="34"/>
      <c r="E70" s="112"/>
    </row>
    <row r="71" spans="1:10" x14ac:dyDescent="0.3">
      <c r="A71" s="15">
        <v>2.6</v>
      </c>
      <c r="B71" s="39" t="s">
        <v>102</v>
      </c>
      <c r="C71" s="217"/>
      <c r="D71" s="34"/>
      <c r="E71" s="112"/>
    </row>
    <row r="72" spans="1:10" s="2" customFormat="1" x14ac:dyDescent="0.3">
      <c r="A72" s="13">
        <v>3</v>
      </c>
      <c r="B72" s="213" t="s">
        <v>417</v>
      </c>
      <c r="C72" s="216"/>
      <c r="D72" s="214"/>
      <c r="E72" s="79"/>
    </row>
    <row r="73" spans="1:10" s="2" customFormat="1" x14ac:dyDescent="0.3">
      <c r="A73" s="13">
        <v>4</v>
      </c>
      <c r="B73" s="13" t="s">
        <v>247</v>
      </c>
      <c r="C73" s="216">
        <f>SUM(C74:C75)</f>
        <v>0</v>
      </c>
      <c r="D73" s="59">
        <f>SUM(D74:D75)</f>
        <v>0</v>
      </c>
      <c r="E73" s="79"/>
    </row>
    <row r="74" spans="1:10" s="2" customFormat="1" x14ac:dyDescent="0.3">
      <c r="A74" s="15">
        <v>4.0999999999999996</v>
      </c>
      <c r="B74" s="15" t="s">
        <v>248</v>
      </c>
      <c r="C74" s="8"/>
      <c r="D74" s="8"/>
      <c r="E74" s="79"/>
    </row>
    <row r="75" spans="1:10" s="2" customFormat="1" x14ac:dyDescent="0.3">
      <c r="A75" s="15">
        <v>4.2</v>
      </c>
      <c r="B75" s="15" t="s">
        <v>249</v>
      </c>
      <c r="C75" s="8"/>
      <c r="D75" s="8"/>
      <c r="E75" s="79"/>
    </row>
    <row r="76" spans="1:10" s="2" customFormat="1" x14ac:dyDescent="0.3">
      <c r="A76" s="13">
        <v>5</v>
      </c>
      <c r="B76" s="211" t="s">
        <v>274</v>
      </c>
      <c r="C76" s="8"/>
      <c r="D76" s="59"/>
      <c r="E76" s="79"/>
    </row>
    <row r="77" spans="1:10" s="2" customFormat="1" x14ac:dyDescent="0.3">
      <c r="A77" s="289"/>
      <c r="B77" s="289"/>
      <c r="C77" s="12"/>
      <c r="D77" s="12"/>
      <c r="E77" s="79"/>
    </row>
    <row r="78" spans="1:10" s="2" customFormat="1" x14ac:dyDescent="0.3">
      <c r="A78" s="573" t="s">
        <v>464</v>
      </c>
      <c r="B78" s="573"/>
      <c r="C78" s="573"/>
      <c r="D78" s="573"/>
      <c r="E78" s="79"/>
    </row>
    <row r="79" spans="1:10" s="2" customFormat="1" x14ac:dyDescent="0.3">
      <c r="A79" s="289"/>
      <c r="B79" s="289"/>
      <c r="C79" s="12"/>
      <c r="D79" s="12"/>
      <c r="E79" s="79"/>
    </row>
    <row r="80" spans="1:10" s="22" customFormat="1" ht="12.75" x14ac:dyDescent="0.2">
      <c r="F80" s="371"/>
      <c r="G80" s="371"/>
      <c r="H80" s="371"/>
      <c r="I80" s="371"/>
      <c r="J80" s="371"/>
    </row>
    <row r="81" spans="1:10" s="2" customFormat="1" x14ac:dyDescent="0.3">
      <c r="A81" s="47" t="s">
        <v>107</v>
      </c>
      <c r="E81" s="360"/>
    </row>
    <row r="82" spans="1:10" s="2" customFormat="1" x14ac:dyDescent="0.3">
      <c r="E82"/>
      <c r="F82" s="372"/>
      <c r="G82" s="372"/>
      <c r="H82" s="372"/>
      <c r="I82" s="372"/>
    </row>
    <row r="83" spans="1:10" s="2" customFormat="1" x14ac:dyDescent="0.3">
      <c r="D83" s="12"/>
      <c r="E83"/>
      <c r="F83" s="372"/>
      <c r="G83" s="372"/>
      <c r="H83" s="372"/>
      <c r="I83" s="372"/>
    </row>
    <row r="84" spans="1:10" s="2" customFormat="1" x14ac:dyDescent="0.3">
      <c r="A84"/>
      <c r="B84" s="35" t="s">
        <v>465</v>
      </c>
      <c r="D84" s="12"/>
      <c r="E84"/>
      <c r="F84" s="372"/>
      <c r="G84" s="372"/>
      <c r="H84" s="372"/>
      <c r="I84" s="372"/>
    </row>
    <row r="85" spans="1:10" s="2" customFormat="1" x14ac:dyDescent="0.3">
      <c r="A85"/>
      <c r="B85" s="581" t="s">
        <v>466</v>
      </c>
      <c r="C85" s="581"/>
      <c r="D85" s="581"/>
      <c r="E85"/>
      <c r="F85" s="372"/>
      <c r="G85" s="372"/>
      <c r="H85" s="372"/>
      <c r="I85" s="372"/>
    </row>
    <row r="86" spans="1:10" customFormat="1" ht="12.75" x14ac:dyDescent="0.2">
      <c r="B86" s="44" t="s">
        <v>467</v>
      </c>
      <c r="F86" s="372"/>
      <c r="G86" s="372"/>
      <c r="H86" s="372"/>
      <c r="I86" s="372"/>
      <c r="J86" s="372"/>
    </row>
    <row r="87" spans="1:10" s="2" customFormat="1" x14ac:dyDescent="0.3">
      <c r="A87" s="11"/>
      <c r="B87" s="581" t="s">
        <v>468</v>
      </c>
      <c r="C87" s="581"/>
      <c r="D87" s="581"/>
    </row>
    <row r="88" spans="1:10" s="22" customFormat="1" ht="12.75" x14ac:dyDescent="0.2">
      <c r="F88" s="371"/>
      <c r="G88" s="371"/>
      <c r="H88" s="371"/>
      <c r="I88" s="371"/>
      <c r="J88" s="371"/>
    </row>
    <row r="89" spans="1:10" s="22" customFormat="1" ht="12.75" x14ac:dyDescent="0.2">
      <c r="F89" s="371"/>
      <c r="G89" s="371"/>
      <c r="H89" s="371"/>
      <c r="I89" s="371"/>
      <c r="J89" s="371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zoomScale="90" zoomScaleNormal="90" zoomScaleSheetLayoutView="80" workbookViewId="0">
      <selection activeCell="D14" sqref="D14"/>
    </sheetView>
  </sheetViews>
  <sheetFormatPr defaultRowHeight="15" x14ac:dyDescent="0.3"/>
  <cols>
    <col min="1" max="1" width="11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48" t="s">
        <v>320</v>
      </c>
      <c r="B1" s="51"/>
      <c r="C1" s="569" t="s">
        <v>109</v>
      </c>
      <c r="D1" s="569"/>
      <c r="E1" s="65"/>
    </row>
    <row r="2" spans="1:5" s="6" customFormat="1" x14ac:dyDescent="0.3">
      <c r="A2" s="48" t="s">
        <v>314</v>
      </c>
      <c r="B2" s="51"/>
      <c r="C2" s="567" t="str">
        <f>'ფორმა N1'!L2</f>
        <v>01/01/2019-12/31/2019</v>
      </c>
      <c r="D2" s="567"/>
      <c r="E2" s="65"/>
    </row>
    <row r="3" spans="1:5" s="6" customFormat="1" x14ac:dyDescent="0.3">
      <c r="A3" s="50" t="s">
        <v>140</v>
      </c>
      <c r="B3" s="48"/>
      <c r="C3" s="361"/>
      <c r="D3" s="361"/>
      <c r="E3" s="65"/>
    </row>
    <row r="4" spans="1:5" s="6" customFormat="1" x14ac:dyDescent="0.3">
      <c r="A4" s="51" t="s">
        <v>269</v>
      </c>
      <c r="B4" s="50"/>
      <c r="C4" s="361"/>
      <c r="D4" s="361"/>
      <c r="E4" s="65"/>
    </row>
    <row r="5" spans="1:5" x14ac:dyDescent="0.3">
      <c r="A5" s="379" t="str">
        <f>'[1]ფორმა N2'!A5</f>
        <v>მპგ „ერთიანი ნაციონალური მოძრაობა“</v>
      </c>
      <c r="B5" s="92"/>
      <c r="C5" s="50"/>
      <c r="D5" s="50"/>
      <c r="E5" s="66"/>
    </row>
    <row r="6" spans="1:5" x14ac:dyDescent="0.3">
      <c r="A6" s="51"/>
      <c r="B6" s="51"/>
      <c r="C6" s="50"/>
      <c r="D6" s="50"/>
      <c r="E6" s="66"/>
    </row>
    <row r="7" spans="1:5" x14ac:dyDescent="0.3">
      <c r="A7" s="51"/>
      <c r="B7" s="51"/>
      <c r="C7" s="50"/>
      <c r="D7" s="50"/>
      <c r="E7" s="66"/>
    </row>
    <row r="8" spans="1:5" s="6" customFormat="1" x14ac:dyDescent="0.3">
      <c r="A8" s="358"/>
      <c r="B8" s="358"/>
      <c r="C8" s="52"/>
      <c r="D8" s="52"/>
      <c r="E8" s="65"/>
    </row>
    <row r="9" spans="1:5" s="6" customFormat="1" ht="30" x14ac:dyDescent="0.3">
      <c r="A9" s="63" t="s">
        <v>64</v>
      </c>
      <c r="B9" s="63" t="s">
        <v>319</v>
      </c>
      <c r="C9" s="53" t="s">
        <v>10</v>
      </c>
      <c r="D9" s="53" t="s">
        <v>9</v>
      </c>
      <c r="E9" s="65"/>
    </row>
    <row r="10" spans="1:5" s="9" customFormat="1" ht="18" x14ac:dyDescent="0.2">
      <c r="A10" s="72" t="s">
        <v>315</v>
      </c>
      <c r="B10" s="380" t="s">
        <v>514</v>
      </c>
      <c r="C10" s="26">
        <v>13500</v>
      </c>
      <c r="D10" s="26">
        <v>13500</v>
      </c>
      <c r="E10" s="67"/>
    </row>
    <row r="11" spans="1:5" s="10" customFormat="1" x14ac:dyDescent="0.2">
      <c r="A11" s="72" t="s">
        <v>316</v>
      </c>
      <c r="B11" s="380" t="s">
        <v>515</v>
      </c>
      <c r="C11" s="26">
        <v>1000</v>
      </c>
      <c r="D11" s="26">
        <v>1000</v>
      </c>
      <c r="E11" s="68"/>
    </row>
    <row r="12" spans="1:5" s="10" customFormat="1" x14ac:dyDescent="0.2">
      <c r="A12" s="72" t="s">
        <v>516</v>
      </c>
      <c r="B12" s="380" t="s">
        <v>517</v>
      </c>
      <c r="C12" s="26">
        <v>150</v>
      </c>
      <c r="D12" s="26">
        <v>150</v>
      </c>
      <c r="E12" s="68"/>
    </row>
    <row r="13" spans="1:5" s="10" customFormat="1" x14ac:dyDescent="0.2">
      <c r="A13" s="72" t="s">
        <v>518</v>
      </c>
      <c r="B13" s="381" t="s">
        <v>519</v>
      </c>
      <c r="C13" s="26">
        <v>2910.2</v>
      </c>
      <c r="D13" s="26">
        <v>2910.2</v>
      </c>
      <c r="E13" s="68"/>
    </row>
    <row r="14" spans="1:5" s="10" customFormat="1" x14ac:dyDescent="0.2">
      <c r="A14" s="72" t="s">
        <v>520</v>
      </c>
      <c r="B14" s="380" t="s">
        <v>521</v>
      </c>
      <c r="C14" s="26">
        <v>675</v>
      </c>
      <c r="D14" s="26">
        <v>675</v>
      </c>
      <c r="E14" s="68"/>
    </row>
    <row r="15" spans="1:5" s="10" customFormat="1" ht="17.25" customHeight="1" x14ac:dyDescent="0.2">
      <c r="A15" s="72" t="s">
        <v>317</v>
      </c>
      <c r="B15" s="381" t="s">
        <v>522</v>
      </c>
      <c r="C15" s="26">
        <v>170</v>
      </c>
      <c r="D15" s="26">
        <v>170</v>
      </c>
      <c r="E15" s="68"/>
    </row>
    <row r="16" spans="1:5" s="10" customFormat="1" ht="18" customHeight="1" x14ac:dyDescent="0.2">
      <c r="A16" s="72" t="s">
        <v>318</v>
      </c>
      <c r="B16" s="381" t="s">
        <v>523</v>
      </c>
      <c r="C16" s="26">
        <v>4827.08</v>
      </c>
      <c r="D16" s="26">
        <v>4827.08</v>
      </c>
      <c r="E16" s="68"/>
    </row>
    <row r="17" spans="1:6" s="10" customFormat="1" x14ac:dyDescent="0.2">
      <c r="A17" s="72" t="s">
        <v>524</v>
      </c>
      <c r="B17" s="381" t="s">
        <v>525</v>
      </c>
      <c r="C17" s="26">
        <v>125</v>
      </c>
      <c r="D17" s="26">
        <v>125</v>
      </c>
      <c r="E17" s="68"/>
    </row>
    <row r="18" spans="1:6" s="10" customFormat="1" x14ac:dyDescent="0.2">
      <c r="A18" s="72"/>
      <c r="B18" s="381" t="s">
        <v>519</v>
      </c>
      <c r="C18" s="26"/>
      <c r="D18" s="26"/>
      <c r="E18" s="68"/>
    </row>
    <row r="19" spans="1:6" s="10" customFormat="1" x14ac:dyDescent="0.2">
      <c r="A19" s="72"/>
      <c r="B19" s="61"/>
      <c r="C19" s="4"/>
      <c r="D19" s="4"/>
      <c r="E19" s="68"/>
    </row>
    <row r="20" spans="1:6" s="10" customFormat="1" x14ac:dyDescent="0.2">
      <c r="A20" s="72"/>
      <c r="B20" s="61"/>
      <c r="C20" s="4"/>
      <c r="D20" s="4"/>
      <c r="E20" s="68"/>
    </row>
    <row r="21" spans="1:6" s="10" customFormat="1" x14ac:dyDescent="0.2">
      <c r="A21" s="72"/>
      <c r="B21" s="61"/>
      <c r="C21" s="4"/>
      <c r="D21" s="4"/>
      <c r="E21" s="68"/>
    </row>
    <row r="22" spans="1:6" s="3" customFormat="1" x14ac:dyDescent="0.2">
      <c r="A22" s="62"/>
      <c r="B22" s="62"/>
      <c r="C22" s="4"/>
      <c r="D22" s="4"/>
      <c r="E22" s="69"/>
    </row>
    <row r="23" spans="1:6" x14ac:dyDescent="0.3">
      <c r="A23" s="73"/>
      <c r="B23" s="73" t="s">
        <v>321</v>
      </c>
      <c r="C23" s="60">
        <f>SUM(C10:C22)</f>
        <v>23357.279999999999</v>
      </c>
      <c r="D23" s="60">
        <f>SUM(D10:D22)</f>
        <v>23357.279999999999</v>
      </c>
      <c r="E23" s="70"/>
    </row>
    <row r="24" spans="1:6" x14ac:dyDescent="0.3">
      <c r="A24" s="35"/>
      <c r="B24" s="35"/>
    </row>
    <row r="25" spans="1:6" x14ac:dyDescent="0.3">
      <c r="A25" s="2" t="s">
        <v>401</v>
      </c>
      <c r="E25" s="360"/>
    </row>
    <row r="26" spans="1:6" x14ac:dyDescent="0.3">
      <c r="A26" s="2" t="s">
        <v>396</v>
      </c>
    </row>
    <row r="27" spans="1:6" x14ac:dyDescent="0.3">
      <c r="A27" s="162" t="s">
        <v>397</v>
      </c>
    </row>
    <row r="28" spans="1:6" x14ac:dyDescent="0.3">
      <c r="A28" s="162"/>
    </row>
    <row r="29" spans="1:6" x14ac:dyDescent="0.3">
      <c r="A29" s="162" t="s">
        <v>338</v>
      </c>
    </row>
    <row r="30" spans="1:6" s="22" customFormat="1" ht="12.75" x14ac:dyDescent="0.2"/>
    <row r="31" spans="1:6" x14ac:dyDescent="0.3">
      <c r="A31" s="47" t="s">
        <v>107</v>
      </c>
      <c r="E31" s="360"/>
    </row>
    <row r="32" spans="1:6" x14ac:dyDescent="0.3">
      <c r="E32"/>
      <c r="F32"/>
    </row>
    <row r="33" spans="1:6" x14ac:dyDescent="0.3">
      <c r="D33" s="12"/>
      <c r="E33"/>
      <c r="F33"/>
    </row>
    <row r="34" spans="1:6" x14ac:dyDescent="0.3">
      <c r="A34" s="47"/>
      <c r="B34" s="47" t="s">
        <v>266</v>
      </c>
      <c r="D34" s="12"/>
      <c r="E34"/>
      <c r="F34"/>
    </row>
    <row r="35" spans="1:6" x14ac:dyDescent="0.3">
      <c r="B35" s="2" t="s">
        <v>265</v>
      </c>
      <c r="D35" s="12"/>
      <c r="E35"/>
      <c r="F35"/>
    </row>
    <row r="36" spans="1:6" customFormat="1" ht="12.75" x14ac:dyDescent="0.2">
      <c r="A36" s="44"/>
      <c r="B36" s="44" t="s">
        <v>139</v>
      </c>
    </row>
    <row r="37" spans="1:6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28" zoomScale="80" zoomScaleNormal="80" zoomScaleSheetLayoutView="80" workbookViewId="0">
      <selection activeCell="I48" sqref="I48"/>
    </sheetView>
  </sheetViews>
  <sheetFormatPr defaultRowHeight="12.75" x14ac:dyDescent="0.2"/>
  <cols>
    <col min="1" max="1" width="5.42578125" style="146" customWidth="1"/>
    <col min="2" max="2" width="16.42578125" style="146" customWidth="1"/>
    <col min="3" max="3" width="22.5703125" style="146" customWidth="1"/>
    <col min="4" max="4" width="19.85546875" style="146" customWidth="1"/>
    <col min="5" max="5" width="40.42578125" style="146" customWidth="1"/>
    <col min="6" max="6" width="14.7109375" style="146" customWidth="1"/>
    <col min="7" max="7" width="15.5703125" style="146" customWidth="1"/>
    <col min="8" max="8" width="14.7109375" style="146" customWidth="1"/>
    <col min="9" max="9" width="29.7109375" style="146" customWidth="1"/>
    <col min="10" max="10" width="0" style="146" hidden="1" customWidth="1"/>
    <col min="11" max="16384" width="9.140625" style="146"/>
  </cols>
  <sheetData>
    <row r="1" spans="1:11" ht="15" x14ac:dyDescent="0.3">
      <c r="A1" s="48" t="s">
        <v>439</v>
      </c>
      <c r="B1" s="48"/>
      <c r="C1" s="51"/>
      <c r="D1" s="51"/>
      <c r="E1" s="51"/>
      <c r="F1" s="51"/>
      <c r="G1" s="361"/>
      <c r="H1" s="361"/>
      <c r="I1" s="569" t="s">
        <v>109</v>
      </c>
      <c r="J1" s="569"/>
    </row>
    <row r="2" spans="1:11" ht="15" x14ac:dyDescent="0.3">
      <c r="A2" s="50" t="s">
        <v>140</v>
      </c>
      <c r="B2" s="48"/>
      <c r="C2" s="426" t="str">
        <f>'ფორმა N1'!L2</f>
        <v>01/01/2019-12/31/2019</v>
      </c>
      <c r="D2" s="51"/>
      <c r="E2" s="51"/>
      <c r="F2" s="51"/>
      <c r="G2" s="361"/>
      <c r="H2" s="361"/>
      <c r="I2" s="567" t="str">
        <f>'ფორმა N1'!L2</f>
        <v>01/01/2019-12/31/2019</v>
      </c>
      <c r="J2" s="567"/>
    </row>
    <row r="3" spans="1:11" ht="15" x14ac:dyDescent="0.3">
      <c r="A3" s="50"/>
      <c r="B3" s="50"/>
      <c r="C3" s="48"/>
      <c r="D3" s="48"/>
      <c r="E3" s="48"/>
      <c r="F3" s="48"/>
      <c r="G3" s="361"/>
      <c r="H3" s="361"/>
      <c r="I3" s="361"/>
    </row>
    <row r="4" spans="1:11" ht="15" x14ac:dyDescent="0.3">
      <c r="A4" s="51" t="s">
        <v>269</v>
      </c>
      <c r="B4" s="51"/>
      <c r="C4" s="51"/>
      <c r="D4" s="51"/>
      <c r="E4" s="51"/>
      <c r="F4" s="51"/>
      <c r="G4" s="50"/>
      <c r="H4" s="50"/>
      <c r="I4" s="50"/>
    </row>
    <row r="5" spans="1:11" ht="15" x14ac:dyDescent="0.3">
      <c r="A5" s="382" t="str">
        <f>'[1]ფორმა N1'!A5</f>
        <v>მპგ „ერთიანი ნაციონალური მოძრაობა“</v>
      </c>
      <c r="B5" s="54"/>
      <c r="C5" s="54"/>
      <c r="D5" s="51"/>
      <c r="E5" s="51"/>
      <c r="F5" s="51"/>
      <c r="G5" s="50"/>
      <c r="H5" s="50"/>
      <c r="I5" s="50"/>
    </row>
    <row r="6" spans="1:11" ht="15" x14ac:dyDescent="0.3">
      <c r="A6" s="51"/>
      <c r="B6" s="51"/>
      <c r="C6" s="51"/>
      <c r="D6" s="51"/>
      <c r="E6" s="51"/>
      <c r="F6" s="51"/>
      <c r="G6" s="50"/>
      <c r="H6" s="50"/>
      <c r="I6" s="50"/>
    </row>
    <row r="7" spans="1:11" ht="15" x14ac:dyDescent="0.2">
      <c r="A7" s="358"/>
      <c r="B7" s="358"/>
      <c r="C7" s="358"/>
      <c r="D7" s="358"/>
      <c r="E7" s="358"/>
      <c r="F7" s="358"/>
      <c r="G7" s="52"/>
      <c r="H7" s="52"/>
      <c r="I7" s="52"/>
    </row>
    <row r="8" spans="1:11" ht="45" x14ac:dyDescent="0.2">
      <c r="A8" s="64" t="s">
        <v>64</v>
      </c>
      <c r="B8" s="64" t="s">
        <v>326</v>
      </c>
      <c r="C8" s="64" t="s">
        <v>327</v>
      </c>
      <c r="D8" s="64" t="s">
        <v>227</v>
      </c>
      <c r="E8" s="64" t="s">
        <v>331</v>
      </c>
      <c r="F8" s="64" t="s">
        <v>335</v>
      </c>
      <c r="G8" s="53" t="s">
        <v>10</v>
      </c>
      <c r="H8" s="53" t="s">
        <v>9</v>
      </c>
      <c r="I8" s="53" t="s">
        <v>376</v>
      </c>
      <c r="J8" s="177" t="s">
        <v>334</v>
      </c>
    </row>
    <row r="9" spans="1:11" ht="15" x14ac:dyDescent="0.2">
      <c r="A9" s="72">
        <v>1</v>
      </c>
      <c r="B9" s="383" t="s">
        <v>526</v>
      </c>
      <c r="C9" s="383" t="s">
        <v>527</v>
      </c>
      <c r="D9" s="72" t="s">
        <v>528</v>
      </c>
      <c r="E9" s="72" t="s">
        <v>529</v>
      </c>
      <c r="F9" s="72" t="s">
        <v>0</v>
      </c>
      <c r="G9" s="4">
        <v>3386.4</v>
      </c>
      <c r="H9" s="4">
        <v>3386.4</v>
      </c>
      <c r="I9" s="4">
        <v>650.72</v>
      </c>
      <c r="J9" s="177" t="s">
        <v>0</v>
      </c>
      <c r="K9" s="384"/>
    </row>
    <row r="10" spans="1:11" ht="30" x14ac:dyDescent="0.2">
      <c r="A10" s="72">
        <v>2</v>
      </c>
      <c r="B10" s="383" t="s">
        <v>530</v>
      </c>
      <c r="C10" s="383" t="s">
        <v>531</v>
      </c>
      <c r="D10" s="72" t="s">
        <v>532</v>
      </c>
      <c r="E10" s="72" t="s">
        <v>533</v>
      </c>
      <c r="F10" s="72" t="s">
        <v>334</v>
      </c>
      <c r="G10" s="4">
        <v>2010.065918367347</v>
      </c>
      <c r="H10" s="4">
        <v>2010.065918367347</v>
      </c>
      <c r="I10" s="4">
        <v>436.13</v>
      </c>
      <c r="J10" s="177"/>
      <c r="K10" s="384"/>
    </row>
    <row r="11" spans="1:11" ht="15" x14ac:dyDescent="0.2">
      <c r="A11" s="72">
        <v>3</v>
      </c>
      <c r="B11" s="383" t="s">
        <v>534</v>
      </c>
      <c r="C11" s="383" t="s">
        <v>535</v>
      </c>
      <c r="D11" s="72" t="s">
        <v>536</v>
      </c>
      <c r="E11" s="72" t="s">
        <v>537</v>
      </c>
      <c r="F11" s="72" t="s">
        <v>334</v>
      </c>
      <c r="G11" s="4">
        <v>5100</v>
      </c>
      <c r="H11" s="4">
        <v>5100</v>
      </c>
      <c r="I11" s="4">
        <v>980</v>
      </c>
      <c r="J11" s="177"/>
      <c r="K11" s="384"/>
    </row>
    <row r="12" spans="1:11" ht="15" x14ac:dyDescent="0.2">
      <c r="A12" s="72">
        <v>4</v>
      </c>
      <c r="B12" s="383" t="s">
        <v>526</v>
      </c>
      <c r="C12" s="383" t="s">
        <v>527</v>
      </c>
      <c r="D12" s="72" t="s">
        <v>528</v>
      </c>
      <c r="E12" s="72" t="s">
        <v>529</v>
      </c>
      <c r="F12" s="72" t="s">
        <v>334</v>
      </c>
      <c r="G12" s="4">
        <v>3060</v>
      </c>
      <c r="H12" s="4">
        <v>3060</v>
      </c>
      <c r="I12" s="4">
        <v>588</v>
      </c>
      <c r="J12" s="177"/>
      <c r="K12" s="384"/>
    </row>
    <row r="13" spans="1:11" ht="15" x14ac:dyDescent="0.2">
      <c r="A13" s="72">
        <v>5</v>
      </c>
      <c r="B13" s="383" t="s">
        <v>538</v>
      </c>
      <c r="C13" s="383" t="s">
        <v>539</v>
      </c>
      <c r="D13" s="72" t="s">
        <v>540</v>
      </c>
      <c r="E13" s="72" t="s">
        <v>529</v>
      </c>
      <c r="F13" s="72" t="s">
        <v>334</v>
      </c>
      <c r="G13" s="4">
        <v>3060</v>
      </c>
      <c r="H13" s="4">
        <v>3060</v>
      </c>
      <c r="I13" s="4">
        <v>588</v>
      </c>
      <c r="J13" s="177"/>
      <c r="K13" s="384"/>
    </row>
    <row r="14" spans="1:11" ht="15" x14ac:dyDescent="0.2">
      <c r="A14" s="72">
        <v>6</v>
      </c>
      <c r="B14" s="383" t="s">
        <v>541</v>
      </c>
      <c r="C14" s="383" t="s">
        <v>542</v>
      </c>
      <c r="D14" s="72" t="s">
        <v>543</v>
      </c>
      <c r="E14" s="72" t="s">
        <v>544</v>
      </c>
      <c r="F14" s="72" t="s">
        <v>334</v>
      </c>
      <c r="G14" s="4">
        <v>1785</v>
      </c>
      <c r="H14" s="4">
        <v>1785</v>
      </c>
      <c r="I14" s="4">
        <v>343</v>
      </c>
      <c r="J14" s="177"/>
      <c r="K14" s="384"/>
    </row>
    <row r="15" spans="1:11" ht="15" x14ac:dyDescent="0.2">
      <c r="A15" s="72">
        <v>7</v>
      </c>
      <c r="B15" s="383" t="s">
        <v>545</v>
      </c>
      <c r="C15" s="383" t="s">
        <v>546</v>
      </c>
      <c r="D15" s="72" t="s">
        <v>547</v>
      </c>
      <c r="E15" s="72" t="s">
        <v>529</v>
      </c>
      <c r="F15" s="72" t="s">
        <v>334</v>
      </c>
      <c r="G15" s="4">
        <v>162.62692653061225</v>
      </c>
      <c r="H15" s="4">
        <v>162.62692653061225</v>
      </c>
      <c r="I15" s="4">
        <v>31.249879999999997</v>
      </c>
      <c r="J15" s="177"/>
      <c r="K15" s="384"/>
    </row>
    <row r="16" spans="1:11" ht="30" x14ac:dyDescent="0.2">
      <c r="A16" s="72">
        <v>8</v>
      </c>
      <c r="B16" s="383" t="s">
        <v>548</v>
      </c>
      <c r="C16" s="383" t="s">
        <v>549</v>
      </c>
      <c r="D16" s="72" t="s">
        <v>550</v>
      </c>
      <c r="E16" s="72" t="s">
        <v>551</v>
      </c>
      <c r="F16" s="72" t="s">
        <v>334</v>
      </c>
      <c r="G16" s="4">
        <v>276.85860000000002</v>
      </c>
      <c r="H16" s="4">
        <v>276.85860000000002</v>
      </c>
      <c r="I16" s="4">
        <v>0</v>
      </c>
      <c r="J16" s="177"/>
      <c r="K16" s="384"/>
    </row>
    <row r="17" spans="1:11" ht="15" x14ac:dyDescent="0.2">
      <c r="A17" s="72">
        <v>9</v>
      </c>
      <c r="B17" s="383" t="s">
        <v>552</v>
      </c>
      <c r="C17" s="383" t="s">
        <v>553</v>
      </c>
      <c r="D17" s="72" t="s">
        <v>554</v>
      </c>
      <c r="E17" s="72" t="s">
        <v>555</v>
      </c>
      <c r="F17" s="72" t="s">
        <v>334</v>
      </c>
      <c r="G17" s="4">
        <v>625.7908163265306</v>
      </c>
      <c r="H17" s="4">
        <v>625.7908163265306</v>
      </c>
      <c r="I17" s="4">
        <v>120.25</v>
      </c>
      <c r="J17" s="177"/>
      <c r="K17" s="384"/>
    </row>
    <row r="18" spans="1:11" ht="30" x14ac:dyDescent="0.2">
      <c r="A18" s="72">
        <v>10</v>
      </c>
      <c r="B18" s="383" t="s">
        <v>556</v>
      </c>
      <c r="C18" s="383" t="s">
        <v>557</v>
      </c>
      <c r="D18" s="72" t="s">
        <v>558</v>
      </c>
      <c r="E18" s="72" t="s">
        <v>559</v>
      </c>
      <c r="F18" s="72" t="s">
        <v>334</v>
      </c>
      <c r="G18" s="4">
        <v>1785</v>
      </c>
      <c r="H18" s="4">
        <v>1785</v>
      </c>
      <c r="I18" s="4">
        <v>343</v>
      </c>
      <c r="J18" s="177"/>
      <c r="K18" s="384"/>
    </row>
    <row r="19" spans="1:11" ht="30" x14ac:dyDescent="0.2">
      <c r="A19" s="72">
        <v>11</v>
      </c>
      <c r="B19" s="383" t="s">
        <v>560</v>
      </c>
      <c r="C19" s="383" t="s">
        <v>561</v>
      </c>
      <c r="D19" s="72" t="s">
        <v>562</v>
      </c>
      <c r="E19" s="72" t="s">
        <v>563</v>
      </c>
      <c r="F19" s="72" t="s">
        <v>334</v>
      </c>
      <c r="G19" s="4">
        <v>4080</v>
      </c>
      <c r="H19" s="4">
        <v>4080</v>
      </c>
      <c r="I19" s="4">
        <v>784</v>
      </c>
      <c r="J19" s="177"/>
      <c r="K19" s="384"/>
    </row>
    <row r="20" spans="1:11" ht="15" x14ac:dyDescent="0.2">
      <c r="A20" s="72">
        <v>12</v>
      </c>
      <c r="B20" s="383" t="s">
        <v>564</v>
      </c>
      <c r="C20" s="383" t="s">
        <v>565</v>
      </c>
      <c r="D20" s="72" t="s">
        <v>566</v>
      </c>
      <c r="E20" s="72" t="s">
        <v>567</v>
      </c>
      <c r="F20" s="72" t="s">
        <v>334</v>
      </c>
      <c r="G20" s="4">
        <v>2550</v>
      </c>
      <c r="H20" s="4">
        <v>2550</v>
      </c>
      <c r="I20" s="4">
        <v>490</v>
      </c>
      <c r="J20" s="177"/>
      <c r="K20" s="384"/>
    </row>
    <row r="21" spans="1:11" ht="30" x14ac:dyDescent="0.2">
      <c r="A21" s="72">
        <v>13</v>
      </c>
      <c r="B21" s="383" t="s">
        <v>548</v>
      </c>
      <c r="C21" s="383" t="s">
        <v>568</v>
      </c>
      <c r="D21" s="72" t="s">
        <v>569</v>
      </c>
      <c r="E21" s="72" t="s">
        <v>570</v>
      </c>
      <c r="F21" s="72" t="s">
        <v>334</v>
      </c>
      <c r="G21" s="4">
        <v>2550</v>
      </c>
      <c r="H21" s="4">
        <v>2550</v>
      </c>
      <c r="I21" s="4">
        <v>490</v>
      </c>
      <c r="J21" s="177"/>
      <c r="K21" s="384"/>
    </row>
    <row r="22" spans="1:11" ht="30" x14ac:dyDescent="0.2">
      <c r="A22" s="72">
        <v>14</v>
      </c>
      <c r="B22" s="383" t="s">
        <v>534</v>
      </c>
      <c r="C22" s="383" t="s">
        <v>571</v>
      </c>
      <c r="D22" s="72" t="s">
        <v>572</v>
      </c>
      <c r="E22" s="72" t="s">
        <v>573</v>
      </c>
      <c r="F22" s="72" t="s">
        <v>334</v>
      </c>
      <c r="G22" s="4">
        <v>2550.0038775510202</v>
      </c>
      <c r="H22" s="4">
        <v>2550.0038775510202</v>
      </c>
      <c r="I22" s="4">
        <v>490</v>
      </c>
      <c r="J22" s="177"/>
      <c r="K22" s="384"/>
    </row>
    <row r="23" spans="1:11" ht="15" x14ac:dyDescent="0.2">
      <c r="A23" s="72">
        <v>15</v>
      </c>
      <c r="B23" s="383" t="s">
        <v>574</v>
      </c>
      <c r="C23" s="383" t="s">
        <v>575</v>
      </c>
      <c r="D23" s="72" t="s">
        <v>576</v>
      </c>
      <c r="E23" s="72" t="s">
        <v>577</v>
      </c>
      <c r="F23" s="72" t="s">
        <v>334</v>
      </c>
      <c r="G23" s="4">
        <v>3876</v>
      </c>
      <c r="H23" s="4">
        <v>3876</v>
      </c>
      <c r="I23" s="4">
        <v>744.8</v>
      </c>
      <c r="J23" s="177"/>
      <c r="K23" s="384"/>
    </row>
    <row r="24" spans="1:11" ht="15" x14ac:dyDescent="0.2">
      <c r="A24" s="72">
        <v>16</v>
      </c>
      <c r="B24" s="383" t="s">
        <v>548</v>
      </c>
      <c r="C24" s="383" t="s">
        <v>578</v>
      </c>
      <c r="D24" s="72" t="s">
        <v>579</v>
      </c>
      <c r="E24" s="72" t="s">
        <v>580</v>
      </c>
      <c r="F24" s="72" t="s">
        <v>334</v>
      </c>
      <c r="G24" s="4">
        <v>3060</v>
      </c>
      <c r="H24" s="4">
        <v>3060</v>
      </c>
      <c r="I24" s="4">
        <v>588</v>
      </c>
      <c r="J24" s="177"/>
      <c r="K24" s="384"/>
    </row>
    <row r="25" spans="1:11" ht="30" x14ac:dyDescent="0.2">
      <c r="A25" s="72">
        <v>17</v>
      </c>
      <c r="B25" s="383" t="s">
        <v>581</v>
      </c>
      <c r="C25" s="383" t="s">
        <v>582</v>
      </c>
      <c r="D25" s="72" t="s">
        <v>583</v>
      </c>
      <c r="E25" s="72" t="s">
        <v>573</v>
      </c>
      <c r="F25" s="72" t="s">
        <v>334</v>
      </c>
      <c r="G25" s="4">
        <v>2040</v>
      </c>
      <c r="H25" s="4">
        <v>2040</v>
      </c>
      <c r="I25" s="4">
        <v>392</v>
      </c>
      <c r="J25" s="177"/>
      <c r="K25" s="384"/>
    </row>
    <row r="26" spans="1:11" ht="30" x14ac:dyDescent="0.2">
      <c r="A26" s="72">
        <v>18</v>
      </c>
      <c r="B26" s="383" t="s">
        <v>534</v>
      </c>
      <c r="C26" s="383" t="s">
        <v>542</v>
      </c>
      <c r="D26" s="72" t="s">
        <v>584</v>
      </c>
      <c r="E26" s="72" t="s">
        <v>573</v>
      </c>
      <c r="F26" s="72" t="s">
        <v>334</v>
      </c>
      <c r="G26" s="4">
        <v>1785</v>
      </c>
      <c r="H26" s="4">
        <v>1785</v>
      </c>
      <c r="I26" s="4">
        <v>343</v>
      </c>
      <c r="J26" s="177"/>
      <c r="K26" s="384"/>
    </row>
    <row r="27" spans="1:11" ht="30" x14ac:dyDescent="0.2">
      <c r="A27" s="72">
        <v>19</v>
      </c>
      <c r="B27" s="383" t="s">
        <v>548</v>
      </c>
      <c r="C27" s="383" t="s">
        <v>585</v>
      </c>
      <c r="D27" s="72" t="s">
        <v>586</v>
      </c>
      <c r="E27" s="72" t="s">
        <v>573</v>
      </c>
      <c r="F27" s="72" t="s">
        <v>334</v>
      </c>
      <c r="G27" s="4">
        <v>1785</v>
      </c>
      <c r="H27" s="4">
        <v>1785</v>
      </c>
      <c r="I27" s="4">
        <v>343</v>
      </c>
      <c r="J27" s="177"/>
      <c r="K27" s="384"/>
    </row>
    <row r="28" spans="1:11" ht="30" x14ac:dyDescent="0.2">
      <c r="A28" s="72">
        <v>20</v>
      </c>
      <c r="B28" s="383" t="s">
        <v>587</v>
      </c>
      <c r="C28" s="383" t="s">
        <v>588</v>
      </c>
      <c r="D28" s="72" t="s">
        <v>589</v>
      </c>
      <c r="E28" s="72" t="s">
        <v>573</v>
      </c>
      <c r="F28" s="72" t="s">
        <v>334</v>
      </c>
      <c r="G28" s="4">
        <v>1785</v>
      </c>
      <c r="H28" s="4">
        <v>1785</v>
      </c>
      <c r="I28" s="4">
        <v>343</v>
      </c>
      <c r="J28" s="177"/>
      <c r="K28" s="384"/>
    </row>
    <row r="29" spans="1:11" ht="30" x14ac:dyDescent="0.2">
      <c r="A29" s="72">
        <v>21</v>
      </c>
      <c r="B29" s="383" t="s">
        <v>590</v>
      </c>
      <c r="C29" s="383" t="s">
        <v>591</v>
      </c>
      <c r="D29" s="72" t="s">
        <v>592</v>
      </c>
      <c r="E29" s="72" t="s">
        <v>593</v>
      </c>
      <c r="F29" s="72" t="s">
        <v>334</v>
      </c>
      <c r="G29" s="4">
        <v>2907</v>
      </c>
      <c r="H29" s="4">
        <v>2907</v>
      </c>
      <c r="I29" s="4">
        <v>558.6</v>
      </c>
      <c r="J29" s="177"/>
      <c r="K29" s="384"/>
    </row>
    <row r="30" spans="1:11" ht="30" x14ac:dyDescent="0.2">
      <c r="A30" s="72">
        <v>22</v>
      </c>
      <c r="B30" s="383" t="s">
        <v>594</v>
      </c>
      <c r="C30" s="383" t="s">
        <v>595</v>
      </c>
      <c r="D30" s="72" t="s">
        <v>596</v>
      </c>
      <c r="E30" s="72" t="s">
        <v>947</v>
      </c>
      <c r="F30" s="72" t="s">
        <v>334</v>
      </c>
      <c r="G30" s="4">
        <v>2040</v>
      </c>
      <c r="H30" s="4">
        <v>2040</v>
      </c>
      <c r="I30" s="4">
        <v>392</v>
      </c>
      <c r="J30" s="177"/>
      <c r="K30" s="384"/>
    </row>
    <row r="31" spans="1:11" ht="30" x14ac:dyDescent="0.2">
      <c r="A31" s="72">
        <v>23</v>
      </c>
      <c r="B31" s="383" t="s">
        <v>597</v>
      </c>
      <c r="C31" s="383" t="s">
        <v>598</v>
      </c>
      <c r="D31" s="72" t="s">
        <v>599</v>
      </c>
      <c r="E31" s="72" t="s">
        <v>947</v>
      </c>
      <c r="F31" s="72" t="s">
        <v>334</v>
      </c>
      <c r="G31" s="4">
        <v>2040</v>
      </c>
      <c r="H31" s="4">
        <v>2040</v>
      </c>
      <c r="I31" s="4">
        <v>392</v>
      </c>
      <c r="J31" s="177"/>
      <c r="K31" s="384"/>
    </row>
    <row r="32" spans="1:11" ht="30" x14ac:dyDescent="0.2">
      <c r="A32" s="72">
        <v>24</v>
      </c>
      <c r="B32" s="383" t="s">
        <v>548</v>
      </c>
      <c r="C32" s="383" t="s">
        <v>600</v>
      </c>
      <c r="D32" s="72" t="s">
        <v>601</v>
      </c>
      <c r="E32" s="72" t="s">
        <v>947</v>
      </c>
      <c r="F32" s="72" t="s">
        <v>334</v>
      </c>
      <c r="G32" s="4">
        <v>2040</v>
      </c>
      <c r="H32" s="4">
        <v>2040</v>
      </c>
      <c r="I32" s="4">
        <v>392</v>
      </c>
      <c r="J32" s="177"/>
      <c r="K32" s="384"/>
    </row>
    <row r="33" spans="1:11" ht="15" x14ac:dyDescent="0.2">
      <c r="A33" s="72">
        <v>25</v>
      </c>
      <c r="B33" s="383" t="s">
        <v>602</v>
      </c>
      <c r="C33" s="383" t="s">
        <v>603</v>
      </c>
      <c r="D33" s="72" t="s">
        <v>604</v>
      </c>
      <c r="E33" s="72" t="s">
        <v>605</v>
      </c>
      <c r="F33" s="72" t="s">
        <v>334</v>
      </c>
      <c r="G33" s="4">
        <v>2040</v>
      </c>
      <c r="H33" s="4">
        <v>2040</v>
      </c>
      <c r="I33" s="4">
        <v>392</v>
      </c>
      <c r="J33" s="177"/>
      <c r="K33" s="384"/>
    </row>
    <row r="34" spans="1:11" ht="30" x14ac:dyDescent="0.2">
      <c r="A34" s="72">
        <v>26</v>
      </c>
      <c r="B34" s="383" t="s">
        <v>581</v>
      </c>
      <c r="C34" s="383" t="s">
        <v>606</v>
      </c>
      <c r="D34" s="72" t="s">
        <v>607</v>
      </c>
      <c r="E34" s="72" t="s">
        <v>608</v>
      </c>
      <c r="F34" s="72" t="s">
        <v>334</v>
      </c>
      <c r="G34" s="4">
        <v>1500</v>
      </c>
      <c r="H34" s="4">
        <v>1500</v>
      </c>
      <c r="I34" s="4">
        <v>300</v>
      </c>
      <c r="J34" s="177"/>
      <c r="K34" s="384"/>
    </row>
    <row r="35" spans="1:11" ht="30" x14ac:dyDescent="0.2">
      <c r="A35" s="72">
        <v>27</v>
      </c>
      <c r="B35" s="383" t="s">
        <v>609</v>
      </c>
      <c r="C35" s="383" t="s">
        <v>546</v>
      </c>
      <c r="D35" s="72" t="s">
        <v>610</v>
      </c>
      <c r="E35" s="72" t="s">
        <v>608</v>
      </c>
      <c r="F35" s="72" t="s">
        <v>334</v>
      </c>
      <c r="G35" s="4">
        <v>1147.5</v>
      </c>
      <c r="H35" s="4">
        <v>1147.5</v>
      </c>
      <c r="I35" s="4">
        <v>220.5</v>
      </c>
      <c r="J35" s="177"/>
      <c r="K35" s="384"/>
    </row>
    <row r="36" spans="1:11" ht="30" x14ac:dyDescent="0.2">
      <c r="A36" s="72">
        <v>28</v>
      </c>
      <c r="B36" s="383" t="s">
        <v>611</v>
      </c>
      <c r="C36" s="383" t="s">
        <v>598</v>
      </c>
      <c r="D36" s="72" t="s">
        <v>612</v>
      </c>
      <c r="E36" s="72" t="s">
        <v>613</v>
      </c>
      <c r="F36" s="72" t="s">
        <v>334</v>
      </c>
      <c r="G36" s="4">
        <v>1275</v>
      </c>
      <c r="H36" s="4">
        <v>1275</v>
      </c>
      <c r="I36" s="4">
        <v>245</v>
      </c>
      <c r="J36" s="177"/>
      <c r="K36" s="384"/>
    </row>
    <row r="37" spans="1:11" ht="30" x14ac:dyDescent="0.2">
      <c r="A37" s="72">
        <v>29</v>
      </c>
      <c r="B37" s="383" t="s">
        <v>597</v>
      </c>
      <c r="C37" s="383" t="s">
        <v>614</v>
      </c>
      <c r="D37" s="72" t="s">
        <v>615</v>
      </c>
      <c r="E37" s="72" t="s">
        <v>613</v>
      </c>
      <c r="F37" s="72" t="s">
        <v>334</v>
      </c>
      <c r="G37" s="4">
        <v>1020</v>
      </c>
      <c r="H37" s="4">
        <v>1020</v>
      </c>
      <c r="I37" s="4">
        <v>196</v>
      </c>
      <c r="J37" s="177"/>
      <c r="K37" s="384"/>
    </row>
    <row r="38" spans="1:11" ht="30" x14ac:dyDescent="0.2">
      <c r="A38" s="72">
        <v>30</v>
      </c>
      <c r="B38" s="383" t="s">
        <v>534</v>
      </c>
      <c r="C38" s="383" t="s">
        <v>616</v>
      </c>
      <c r="D38" s="72" t="s">
        <v>617</v>
      </c>
      <c r="E38" s="72" t="s">
        <v>613</v>
      </c>
      <c r="F38" s="72" t="s">
        <v>334</v>
      </c>
      <c r="G38" s="4">
        <v>1020</v>
      </c>
      <c r="H38" s="4">
        <v>1020</v>
      </c>
      <c r="I38" s="4">
        <v>196</v>
      </c>
      <c r="J38" s="177"/>
      <c r="K38" s="384"/>
    </row>
    <row r="39" spans="1:11" ht="30" x14ac:dyDescent="0.2">
      <c r="A39" s="72">
        <v>31</v>
      </c>
      <c r="B39" s="383" t="s">
        <v>548</v>
      </c>
      <c r="C39" s="383" t="s">
        <v>618</v>
      </c>
      <c r="D39" s="72" t="s">
        <v>619</v>
      </c>
      <c r="E39" s="72" t="s">
        <v>613</v>
      </c>
      <c r="F39" s="72" t="s">
        <v>334</v>
      </c>
      <c r="G39" s="4">
        <v>1020</v>
      </c>
      <c r="H39" s="4">
        <v>1020</v>
      </c>
      <c r="I39" s="4">
        <v>196</v>
      </c>
      <c r="J39" s="177"/>
      <c r="K39" s="384"/>
    </row>
    <row r="40" spans="1:11" ht="30" x14ac:dyDescent="0.2">
      <c r="A40" s="72">
        <v>32</v>
      </c>
      <c r="B40" s="383" t="s">
        <v>548</v>
      </c>
      <c r="C40" s="383" t="s">
        <v>620</v>
      </c>
      <c r="D40" s="72" t="s">
        <v>621</v>
      </c>
      <c r="E40" s="72" t="s">
        <v>613</v>
      </c>
      <c r="F40" s="72" t="s">
        <v>334</v>
      </c>
      <c r="G40" s="4">
        <v>1275</v>
      </c>
      <c r="H40" s="4">
        <v>1275</v>
      </c>
      <c r="I40" s="4">
        <v>367.5</v>
      </c>
      <c r="J40" s="177"/>
      <c r="K40" s="384"/>
    </row>
    <row r="41" spans="1:11" ht="30" x14ac:dyDescent="0.2">
      <c r="A41" s="72">
        <v>33</v>
      </c>
      <c r="B41" s="383" t="s">
        <v>611</v>
      </c>
      <c r="C41" s="383" t="s">
        <v>568</v>
      </c>
      <c r="D41" s="72" t="s">
        <v>622</v>
      </c>
      <c r="E41" s="72" t="s">
        <v>613</v>
      </c>
      <c r="F41" s="72" t="s">
        <v>334</v>
      </c>
      <c r="G41" s="4">
        <v>1020</v>
      </c>
      <c r="H41" s="4">
        <v>1020</v>
      </c>
      <c r="I41" s="4">
        <v>196</v>
      </c>
      <c r="J41" s="177"/>
      <c r="K41" s="384"/>
    </row>
    <row r="42" spans="1:11" ht="30" x14ac:dyDescent="0.2">
      <c r="A42" s="72">
        <v>34</v>
      </c>
      <c r="B42" s="383" t="s">
        <v>623</v>
      </c>
      <c r="C42" s="383" t="s">
        <v>600</v>
      </c>
      <c r="D42" s="72" t="s">
        <v>624</v>
      </c>
      <c r="E42" s="72" t="s">
        <v>940</v>
      </c>
      <c r="F42" s="72" t="s">
        <v>334</v>
      </c>
      <c r="G42" s="4">
        <v>825</v>
      </c>
      <c r="H42" s="4">
        <v>825</v>
      </c>
      <c r="I42" s="4">
        <v>165</v>
      </c>
      <c r="K42" s="384"/>
    </row>
    <row r="43" spans="1:11" ht="30" x14ac:dyDescent="0.2">
      <c r="A43" s="72">
        <v>35</v>
      </c>
      <c r="B43" s="383" t="s">
        <v>597</v>
      </c>
      <c r="C43" s="383" t="s">
        <v>598</v>
      </c>
      <c r="D43" s="72" t="s">
        <v>599</v>
      </c>
      <c r="E43" s="72" t="s">
        <v>947</v>
      </c>
      <c r="F43" s="72" t="s">
        <v>0</v>
      </c>
      <c r="G43" s="4">
        <v>3514.6285714285714</v>
      </c>
      <c r="H43" s="4">
        <v>3514.6285714285714</v>
      </c>
      <c r="I43" s="4">
        <v>675.36</v>
      </c>
      <c r="K43" s="384"/>
    </row>
    <row r="44" spans="1:11" ht="30" x14ac:dyDescent="0.2">
      <c r="A44" s="72">
        <v>36</v>
      </c>
      <c r="B44" s="383" t="s">
        <v>556</v>
      </c>
      <c r="C44" s="383" t="s">
        <v>557</v>
      </c>
      <c r="D44" s="72" t="s">
        <v>558</v>
      </c>
      <c r="E44" s="72" t="s">
        <v>559</v>
      </c>
      <c r="F44" s="72" t="s">
        <v>0</v>
      </c>
      <c r="G44" s="4">
        <v>1825.8</v>
      </c>
      <c r="H44" s="4">
        <v>1825.8</v>
      </c>
      <c r="I44" s="4">
        <v>350.84</v>
      </c>
      <c r="K44" s="384"/>
    </row>
    <row r="45" spans="1:11" ht="30" x14ac:dyDescent="0.2">
      <c r="A45" s="72">
        <v>37</v>
      </c>
      <c r="B45" s="383" t="s">
        <v>597</v>
      </c>
      <c r="C45" s="383" t="s">
        <v>625</v>
      </c>
      <c r="D45" s="72" t="s">
        <v>626</v>
      </c>
      <c r="E45" s="72" t="s">
        <v>627</v>
      </c>
      <c r="F45" s="72" t="s">
        <v>0</v>
      </c>
      <c r="G45" s="4">
        <v>397.96</v>
      </c>
      <c r="H45" s="4">
        <v>397.96</v>
      </c>
      <c r="I45" s="4">
        <v>76.53</v>
      </c>
      <c r="K45" s="384"/>
    </row>
    <row r="46" spans="1:11" ht="30" x14ac:dyDescent="0.2">
      <c r="A46" s="72">
        <v>38</v>
      </c>
      <c r="B46" s="383" t="s">
        <v>534</v>
      </c>
      <c r="C46" s="383" t="s">
        <v>571</v>
      </c>
      <c r="D46" s="72" t="s">
        <v>572</v>
      </c>
      <c r="E46" s="72" t="s">
        <v>573</v>
      </c>
      <c r="F46" s="72" t="s">
        <v>0</v>
      </c>
      <c r="G46" s="4">
        <v>390.30612244897958</v>
      </c>
      <c r="H46" s="4">
        <v>390.30612244897958</v>
      </c>
      <c r="I46" s="4">
        <v>74.999999999999986</v>
      </c>
      <c r="K46" s="384"/>
    </row>
    <row r="47" spans="1:11" ht="15" x14ac:dyDescent="0.2">
      <c r="A47" s="72" t="s">
        <v>271</v>
      </c>
      <c r="B47" s="61"/>
      <c r="C47" s="61"/>
      <c r="D47" s="61"/>
      <c r="E47" s="61"/>
      <c r="F47" s="72"/>
      <c r="G47" s="4"/>
      <c r="H47" s="4"/>
      <c r="I47" s="4"/>
      <c r="K47" s="384"/>
    </row>
    <row r="48" spans="1:11" ht="15" x14ac:dyDescent="0.3">
      <c r="A48" s="61"/>
      <c r="B48" s="73"/>
      <c r="C48" s="73"/>
      <c r="D48" s="73"/>
      <c r="E48" s="73"/>
      <c r="F48" s="61" t="s">
        <v>422</v>
      </c>
      <c r="G48" s="60">
        <f>SUM(G9:G47)</f>
        <v>74610.940832653083</v>
      </c>
      <c r="H48" s="60">
        <f>SUM(H9:H47)</f>
        <v>74610.940832653083</v>
      </c>
      <c r="I48" s="60">
        <f>SUM(I9:I47)</f>
        <v>14474.479880000003</v>
      </c>
    </row>
    <row r="49" spans="1:9" ht="15" x14ac:dyDescent="0.3">
      <c r="A49" s="175"/>
      <c r="B49" s="175"/>
      <c r="C49" s="175"/>
      <c r="D49" s="175"/>
      <c r="E49" s="175"/>
      <c r="F49" s="175"/>
      <c r="G49" s="175"/>
      <c r="H49" s="145"/>
      <c r="I49" s="145"/>
    </row>
    <row r="50" spans="1:9" ht="15" x14ac:dyDescent="0.3">
      <c r="A50" s="176" t="s">
        <v>440</v>
      </c>
      <c r="B50" s="176"/>
      <c r="C50" s="175"/>
      <c r="D50" s="175"/>
      <c r="E50" s="175"/>
      <c r="F50" s="175"/>
      <c r="G50" s="175"/>
      <c r="H50" s="385"/>
      <c r="I50" s="145"/>
    </row>
    <row r="51" spans="1:9" ht="15" x14ac:dyDescent="0.3">
      <c r="A51" s="176"/>
      <c r="B51" s="176"/>
      <c r="C51" s="175"/>
      <c r="D51" s="175"/>
      <c r="E51" s="175"/>
      <c r="F51" s="175"/>
      <c r="G51" s="175"/>
      <c r="H51" s="386"/>
      <c r="I51" s="145"/>
    </row>
    <row r="52" spans="1:9" ht="15" x14ac:dyDescent="0.3">
      <c r="A52" s="176"/>
      <c r="B52" s="176"/>
      <c r="C52" s="145"/>
      <c r="D52" s="145"/>
      <c r="E52" s="145"/>
      <c r="F52" s="145"/>
      <c r="G52" s="145"/>
      <c r="H52" s="385"/>
      <c r="I52" s="145"/>
    </row>
    <row r="53" spans="1:9" ht="15" x14ac:dyDescent="0.3">
      <c r="A53" s="176"/>
      <c r="B53" s="176"/>
      <c r="C53" s="145"/>
      <c r="D53" s="145"/>
      <c r="E53" s="145"/>
      <c r="F53" s="145"/>
      <c r="G53" s="145"/>
      <c r="H53" s="145"/>
      <c r="I53" s="145"/>
    </row>
    <row r="54" spans="1:9" x14ac:dyDescent="0.2">
      <c r="A54" s="173"/>
      <c r="B54" s="173"/>
      <c r="C54" s="173"/>
      <c r="D54" s="173"/>
      <c r="E54" s="173"/>
      <c r="F54" s="173"/>
      <c r="G54" s="173"/>
      <c r="H54" s="173"/>
      <c r="I54" s="173"/>
    </row>
    <row r="55" spans="1:9" ht="15" x14ac:dyDescent="0.3">
      <c r="A55" s="151" t="s">
        <v>107</v>
      </c>
      <c r="B55" s="151"/>
      <c r="C55" s="145"/>
      <c r="D55" s="145"/>
      <c r="E55" s="145"/>
      <c r="F55" s="145"/>
      <c r="G55" s="145"/>
      <c r="H55" s="145"/>
      <c r="I55" s="145"/>
    </row>
    <row r="56" spans="1:9" ht="15" x14ac:dyDescent="0.3">
      <c r="A56" s="145"/>
      <c r="B56" s="145"/>
      <c r="C56" s="145"/>
      <c r="D56" s="145"/>
      <c r="E56" s="145"/>
      <c r="F56" s="145"/>
      <c r="G56" s="145"/>
      <c r="H56" s="145"/>
      <c r="I56" s="145"/>
    </row>
    <row r="57" spans="1:9" ht="15" x14ac:dyDescent="0.3">
      <c r="A57" s="145"/>
      <c r="B57" s="145"/>
      <c r="C57" s="145"/>
      <c r="D57" s="145"/>
      <c r="E57" s="149"/>
      <c r="F57" s="149"/>
      <c r="G57" s="149"/>
      <c r="H57" s="145"/>
      <c r="I57" s="145"/>
    </row>
    <row r="58" spans="1:9" ht="15" x14ac:dyDescent="0.3">
      <c r="A58" s="151"/>
      <c r="B58" s="151"/>
      <c r="C58" s="151" t="s">
        <v>375</v>
      </c>
      <c r="D58" s="151"/>
      <c r="E58" s="151"/>
      <c r="F58" s="151"/>
      <c r="G58" s="151"/>
      <c r="H58" s="145"/>
      <c r="I58" s="145"/>
    </row>
    <row r="59" spans="1:9" ht="15" x14ac:dyDescent="0.3">
      <c r="A59" s="145"/>
      <c r="B59" s="145"/>
      <c r="C59" s="145" t="s">
        <v>374</v>
      </c>
      <c r="D59" s="145"/>
      <c r="E59" s="145"/>
      <c r="F59" s="145"/>
      <c r="G59" s="145"/>
      <c r="H59" s="145"/>
      <c r="I59" s="145"/>
    </row>
    <row r="60" spans="1:9" x14ac:dyDescent="0.2">
      <c r="A60" s="153"/>
      <c r="B60" s="153"/>
      <c r="C60" s="153" t="s">
        <v>139</v>
      </c>
      <c r="D60" s="153"/>
      <c r="E60" s="153"/>
      <c r="F60" s="153"/>
      <c r="G60" s="153"/>
    </row>
  </sheetData>
  <mergeCells count="2">
    <mergeCell ref="I1:J1"/>
    <mergeCell ref="I2:J2"/>
  </mergeCells>
  <printOptions gridLines="1"/>
  <pageMargins left="0.25" right="0.25" top="0.75" bottom="0.75" header="0.3" footer="0.3"/>
  <pageSetup scale="7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zoomScale="90" zoomScaleNormal="90" zoomScaleSheetLayoutView="80" workbookViewId="0">
      <selection activeCell="G3" sqref="G3"/>
    </sheetView>
  </sheetViews>
  <sheetFormatPr defaultRowHeight="15" x14ac:dyDescent="0.3"/>
  <cols>
    <col min="1" max="1" width="4.42578125" style="390" customWidth="1"/>
    <col min="2" max="2" width="14" style="390" customWidth="1"/>
    <col min="3" max="3" width="17" style="390" customWidth="1"/>
    <col min="4" max="4" width="18.5703125" style="390" customWidth="1"/>
    <col min="5" max="5" width="28.7109375" style="390" customWidth="1"/>
    <col min="6" max="6" width="15.140625" style="390" customWidth="1"/>
    <col min="7" max="7" width="15" style="390" customWidth="1"/>
    <col min="8" max="8" width="12" style="390" customWidth="1"/>
    <col min="9" max="16384" width="9.140625" style="390"/>
  </cols>
  <sheetData>
    <row r="1" spans="1:9" x14ac:dyDescent="0.3">
      <c r="A1" s="387" t="s">
        <v>441</v>
      </c>
      <c r="B1" s="388"/>
      <c r="C1" s="388"/>
      <c r="D1" s="388"/>
      <c r="E1" s="388"/>
      <c r="F1" s="388"/>
      <c r="G1" s="582" t="s">
        <v>109</v>
      </c>
      <c r="H1" s="582"/>
      <c r="I1" s="389"/>
    </row>
    <row r="2" spans="1:9" x14ac:dyDescent="0.3">
      <c r="A2" s="391" t="s">
        <v>140</v>
      </c>
      <c r="B2" s="388"/>
      <c r="C2" s="425" t="str">
        <f>'ფორმა N1'!L2</f>
        <v>01/01/2019-12/31/2019</v>
      </c>
      <c r="D2" s="388"/>
      <c r="E2" s="388"/>
      <c r="F2" s="388"/>
      <c r="G2" s="583" t="str">
        <f>'ფორმა N1'!L2</f>
        <v>01/01/2019-12/31/2019</v>
      </c>
      <c r="H2" s="583"/>
      <c r="I2" s="391"/>
    </row>
    <row r="3" spans="1:9" x14ac:dyDescent="0.3">
      <c r="A3" s="391"/>
      <c r="B3" s="391"/>
      <c r="C3" s="391"/>
      <c r="D3" s="391"/>
      <c r="E3" s="391"/>
      <c r="F3" s="391"/>
      <c r="G3" s="389"/>
      <c r="H3" s="389"/>
      <c r="I3" s="389"/>
    </row>
    <row r="4" spans="1:9" x14ac:dyDescent="0.3">
      <c r="A4" s="388" t="s">
        <v>269</v>
      </c>
      <c r="B4" s="388"/>
      <c r="C4" s="388"/>
      <c r="D4" s="388"/>
      <c r="E4" s="388"/>
      <c r="F4" s="388"/>
      <c r="G4" s="391"/>
      <c r="H4" s="391"/>
      <c r="I4" s="391"/>
    </row>
    <row r="5" spans="1:9" x14ac:dyDescent="0.3">
      <c r="A5" s="382" t="str">
        <f>'[1]ფორმა N1'!A5</f>
        <v>მპგ „ერთიანი ნაციონალური მოძრაობა“</v>
      </c>
      <c r="B5" s="392"/>
      <c r="C5" s="392"/>
      <c r="D5" s="392"/>
      <c r="E5" s="392"/>
      <c r="F5" s="392"/>
      <c r="G5" s="393"/>
      <c r="H5" s="393"/>
      <c r="I5" s="393"/>
    </row>
    <row r="6" spans="1:9" x14ac:dyDescent="0.3">
      <c r="A6" s="388"/>
      <c r="B6" s="388"/>
      <c r="C6" s="388"/>
      <c r="D6" s="388"/>
      <c r="E6" s="388"/>
      <c r="F6" s="388"/>
      <c r="G6" s="391"/>
      <c r="H6" s="391"/>
      <c r="I6" s="391"/>
    </row>
    <row r="7" spans="1:9" x14ac:dyDescent="0.3">
      <c r="A7" s="394"/>
      <c r="B7" s="394"/>
      <c r="C7" s="394"/>
      <c r="D7" s="394"/>
      <c r="E7" s="394"/>
      <c r="F7" s="394"/>
      <c r="G7" s="395"/>
      <c r="H7" s="395"/>
      <c r="I7" s="389"/>
    </row>
    <row r="8" spans="1:9" ht="45" x14ac:dyDescent="0.3">
      <c r="A8" s="396" t="s">
        <v>64</v>
      </c>
      <c r="B8" s="397" t="s">
        <v>326</v>
      </c>
      <c r="C8" s="398" t="s">
        <v>327</v>
      </c>
      <c r="D8" s="398" t="s">
        <v>227</v>
      </c>
      <c r="E8" s="398" t="s">
        <v>330</v>
      </c>
      <c r="F8" s="398" t="s">
        <v>329</v>
      </c>
      <c r="G8" s="398" t="s">
        <v>371</v>
      </c>
      <c r="H8" s="397" t="s">
        <v>10</v>
      </c>
      <c r="I8" s="397" t="s">
        <v>9</v>
      </c>
    </row>
    <row r="9" spans="1:9" ht="30" x14ac:dyDescent="0.3">
      <c r="A9" s="399">
        <v>1</v>
      </c>
      <c r="B9" s="400" t="s">
        <v>548</v>
      </c>
      <c r="C9" s="400" t="s">
        <v>620</v>
      </c>
      <c r="D9" s="400" t="s">
        <v>621</v>
      </c>
      <c r="E9" s="400" t="s">
        <v>628</v>
      </c>
      <c r="F9" s="400" t="s">
        <v>629</v>
      </c>
      <c r="G9" s="72">
        <v>3</v>
      </c>
      <c r="H9" s="4">
        <v>45</v>
      </c>
      <c r="I9" s="4">
        <v>45</v>
      </c>
    </row>
    <row r="10" spans="1:9" ht="30" x14ac:dyDescent="0.3">
      <c r="A10" s="399">
        <v>2</v>
      </c>
      <c r="B10" s="400" t="s">
        <v>548</v>
      </c>
      <c r="C10" s="400" t="s">
        <v>600</v>
      </c>
      <c r="D10" s="400" t="s">
        <v>601</v>
      </c>
      <c r="E10" s="400" t="s">
        <v>628</v>
      </c>
      <c r="F10" s="400" t="s">
        <v>629</v>
      </c>
      <c r="G10" s="72">
        <v>3</v>
      </c>
      <c r="H10" s="4">
        <v>45</v>
      </c>
      <c r="I10" s="4">
        <v>45</v>
      </c>
    </row>
    <row r="11" spans="1:9" ht="30" x14ac:dyDescent="0.3">
      <c r="A11" s="399">
        <v>3</v>
      </c>
      <c r="B11" s="400" t="s">
        <v>581</v>
      </c>
      <c r="C11" s="400" t="s">
        <v>606</v>
      </c>
      <c r="D11" s="400" t="s">
        <v>607</v>
      </c>
      <c r="E11" s="400" t="s">
        <v>628</v>
      </c>
      <c r="F11" s="400" t="s">
        <v>630</v>
      </c>
      <c r="G11" s="61">
        <v>3</v>
      </c>
      <c r="H11" s="4">
        <v>45</v>
      </c>
      <c r="I11" s="4">
        <v>45</v>
      </c>
    </row>
    <row r="12" spans="1:9" ht="30" x14ac:dyDescent="0.3">
      <c r="A12" s="399">
        <v>4</v>
      </c>
      <c r="B12" s="400" t="s">
        <v>548</v>
      </c>
      <c r="C12" s="400" t="s">
        <v>620</v>
      </c>
      <c r="D12" s="400" t="s">
        <v>621</v>
      </c>
      <c r="E12" s="400" t="s">
        <v>628</v>
      </c>
      <c r="F12" s="400" t="s">
        <v>630</v>
      </c>
      <c r="G12" s="61">
        <v>3</v>
      </c>
      <c r="H12" s="4">
        <v>45</v>
      </c>
      <c r="I12" s="4">
        <v>45</v>
      </c>
    </row>
    <row r="13" spans="1:9" x14ac:dyDescent="0.3">
      <c r="A13" s="399">
        <v>5</v>
      </c>
      <c r="B13" s="400" t="s">
        <v>548</v>
      </c>
      <c r="C13" s="400" t="s">
        <v>620</v>
      </c>
      <c r="D13" s="400" t="s">
        <v>621</v>
      </c>
      <c r="E13" s="400" t="s">
        <v>631</v>
      </c>
      <c r="F13" s="400" t="s">
        <v>632</v>
      </c>
      <c r="G13" s="61">
        <v>2</v>
      </c>
      <c r="H13" s="4">
        <v>30</v>
      </c>
      <c r="I13" s="4">
        <v>30</v>
      </c>
    </row>
    <row r="14" spans="1:9" x14ac:dyDescent="0.3">
      <c r="A14" s="399">
        <v>6</v>
      </c>
      <c r="B14" s="400" t="s">
        <v>581</v>
      </c>
      <c r="C14" s="400" t="s">
        <v>606</v>
      </c>
      <c r="D14" s="400" t="s">
        <v>607</v>
      </c>
      <c r="E14" s="400" t="s">
        <v>631</v>
      </c>
      <c r="F14" s="400" t="s">
        <v>633</v>
      </c>
      <c r="G14" s="61">
        <v>3</v>
      </c>
      <c r="H14" s="4">
        <v>45</v>
      </c>
      <c r="I14" s="4">
        <v>45</v>
      </c>
    </row>
    <row r="15" spans="1:9" x14ac:dyDescent="0.3">
      <c r="A15" s="399">
        <v>7</v>
      </c>
      <c r="B15" s="400" t="s">
        <v>548</v>
      </c>
      <c r="C15" s="400" t="s">
        <v>620</v>
      </c>
      <c r="D15" s="400" t="s">
        <v>621</v>
      </c>
      <c r="E15" s="400" t="s">
        <v>631</v>
      </c>
      <c r="F15" s="400" t="s">
        <v>633</v>
      </c>
      <c r="G15" s="61">
        <v>3</v>
      </c>
      <c r="H15" s="4">
        <v>45</v>
      </c>
      <c r="I15" s="4">
        <v>45</v>
      </c>
    </row>
    <row r="16" spans="1:9" x14ac:dyDescent="0.3">
      <c r="A16" s="399">
        <v>8</v>
      </c>
      <c r="B16" s="400" t="s">
        <v>590</v>
      </c>
      <c r="C16" s="400" t="s">
        <v>591</v>
      </c>
      <c r="D16" s="400" t="s">
        <v>592</v>
      </c>
      <c r="E16" s="400" t="s">
        <v>631</v>
      </c>
      <c r="F16" s="400" t="s">
        <v>634</v>
      </c>
      <c r="G16" s="61">
        <v>3</v>
      </c>
      <c r="H16" s="4">
        <v>45</v>
      </c>
      <c r="I16" s="4">
        <v>45</v>
      </c>
    </row>
    <row r="17" spans="1:9" x14ac:dyDescent="0.3">
      <c r="A17" s="399">
        <v>9</v>
      </c>
      <c r="B17" s="400" t="s">
        <v>548</v>
      </c>
      <c r="C17" s="400" t="s">
        <v>600</v>
      </c>
      <c r="D17" s="400" t="s">
        <v>601</v>
      </c>
      <c r="E17" s="400" t="s">
        <v>631</v>
      </c>
      <c r="F17" s="400" t="s">
        <v>632</v>
      </c>
      <c r="G17" s="72">
        <v>3</v>
      </c>
      <c r="H17" s="4">
        <v>45</v>
      </c>
      <c r="I17" s="4">
        <v>45</v>
      </c>
    </row>
    <row r="18" spans="1:9" x14ac:dyDescent="0.3">
      <c r="A18" s="399">
        <v>10</v>
      </c>
      <c r="B18" s="400" t="s">
        <v>581</v>
      </c>
      <c r="C18" s="400" t="s">
        <v>582</v>
      </c>
      <c r="D18" s="400" t="s">
        <v>583</v>
      </c>
      <c r="E18" s="400" t="s">
        <v>631</v>
      </c>
      <c r="F18" s="400" t="s">
        <v>635</v>
      </c>
      <c r="G18" s="72">
        <v>5</v>
      </c>
      <c r="H18" s="4">
        <v>75</v>
      </c>
      <c r="I18" s="4">
        <v>75</v>
      </c>
    </row>
    <row r="19" spans="1:9" x14ac:dyDescent="0.3">
      <c r="A19" s="399">
        <v>11</v>
      </c>
      <c r="B19" s="400" t="s">
        <v>530</v>
      </c>
      <c r="C19" s="400" t="s">
        <v>531</v>
      </c>
      <c r="D19" s="400" t="s">
        <v>532</v>
      </c>
      <c r="E19" s="400" t="s">
        <v>631</v>
      </c>
      <c r="F19" s="400" t="s">
        <v>635</v>
      </c>
      <c r="G19" s="61">
        <v>5</v>
      </c>
      <c r="H19" s="4">
        <v>75</v>
      </c>
      <c r="I19" s="4">
        <v>75</v>
      </c>
    </row>
    <row r="20" spans="1:9" x14ac:dyDescent="0.3">
      <c r="A20" s="399">
        <v>12</v>
      </c>
      <c r="B20" s="400" t="s">
        <v>590</v>
      </c>
      <c r="C20" s="400" t="s">
        <v>591</v>
      </c>
      <c r="D20" s="400" t="s">
        <v>592</v>
      </c>
      <c r="E20" s="400" t="s">
        <v>631</v>
      </c>
      <c r="F20" s="400" t="s">
        <v>635</v>
      </c>
      <c r="G20" s="61">
        <v>5</v>
      </c>
      <c r="H20" s="4">
        <v>75</v>
      </c>
      <c r="I20" s="4">
        <v>75</v>
      </c>
    </row>
    <row r="21" spans="1:9" x14ac:dyDescent="0.3">
      <c r="A21" s="399">
        <v>13</v>
      </c>
      <c r="B21" s="400" t="s">
        <v>609</v>
      </c>
      <c r="C21" s="400" t="s">
        <v>546</v>
      </c>
      <c r="D21" s="400" t="s">
        <v>610</v>
      </c>
      <c r="E21" s="400" t="s">
        <v>631</v>
      </c>
      <c r="F21" s="400" t="s">
        <v>635</v>
      </c>
      <c r="G21" s="61">
        <v>5</v>
      </c>
      <c r="H21" s="4">
        <v>75</v>
      </c>
      <c r="I21" s="4">
        <v>75</v>
      </c>
    </row>
    <row r="22" spans="1:9" x14ac:dyDescent="0.3">
      <c r="A22" s="399">
        <v>14</v>
      </c>
      <c r="B22" s="400" t="s">
        <v>548</v>
      </c>
      <c r="C22" s="400" t="s">
        <v>620</v>
      </c>
      <c r="D22" s="400" t="s">
        <v>621</v>
      </c>
      <c r="E22" s="400" t="s">
        <v>631</v>
      </c>
      <c r="F22" s="400" t="s">
        <v>634</v>
      </c>
      <c r="G22" s="61">
        <v>14</v>
      </c>
      <c r="H22" s="4">
        <v>210</v>
      </c>
      <c r="I22" s="4">
        <v>210</v>
      </c>
    </row>
    <row r="23" spans="1:9" x14ac:dyDescent="0.3">
      <c r="A23" s="399">
        <v>15</v>
      </c>
      <c r="B23" s="400" t="s">
        <v>581</v>
      </c>
      <c r="C23" s="400" t="s">
        <v>606</v>
      </c>
      <c r="D23" s="400" t="s">
        <v>607</v>
      </c>
      <c r="E23" s="400" t="s">
        <v>631</v>
      </c>
      <c r="F23" s="400" t="s">
        <v>634</v>
      </c>
      <c r="G23" s="61">
        <v>4</v>
      </c>
      <c r="H23" s="4">
        <v>60</v>
      </c>
      <c r="I23" s="4">
        <v>60</v>
      </c>
    </row>
    <row r="24" spans="1:9" x14ac:dyDescent="0.3">
      <c r="A24" s="401" t="s">
        <v>271</v>
      </c>
      <c r="B24" s="383"/>
      <c r="C24" s="383"/>
      <c r="D24" s="383"/>
      <c r="E24" s="383"/>
      <c r="F24" s="383"/>
      <c r="G24" s="383"/>
      <c r="H24" s="402"/>
      <c r="I24" s="402"/>
    </row>
    <row r="25" spans="1:9" x14ac:dyDescent="0.3">
      <c r="A25" s="401"/>
      <c r="B25" s="403"/>
      <c r="C25" s="403"/>
      <c r="D25" s="403"/>
      <c r="E25" s="403"/>
      <c r="F25" s="403"/>
      <c r="G25" s="403" t="s">
        <v>325</v>
      </c>
      <c r="H25" s="404">
        <f>SUM(H9:H24)</f>
        <v>960</v>
      </c>
      <c r="I25" s="404">
        <f>SUM(I9:I24)</f>
        <v>960</v>
      </c>
    </row>
    <row r="26" spans="1:9" x14ac:dyDescent="0.3">
      <c r="A26" s="405"/>
      <c r="B26" s="405"/>
      <c r="C26" s="405"/>
      <c r="D26" s="405"/>
      <c r="E26" s="405"/>
      <c r="F26" s="405"/>
      <c r="G26" s="406"/>
      <c r="H26" s="406"/>
    </row>
    <row r="27" spans="1:9" x14ac:dyDescent="0.3">
      <c r="A27" s="407" t="s">
        <v>442</v>
      </c>
      <c r="B27" s="405"/>
      <c r="C27" s="405"/>
      <c r="D27" s="405"/>
      <c r="E27" s="405"/>
      <c r="F27" s="405"/>
      <c r="G27" s="406"/>
      <c r="H27" s="406"/>
    </row>
    <row r="28" spans="1:9" x14ac:dyDescent="0.3">
      <c r="A28" s="407"/>
      <c r="B28" s="405"/>
      <c r="C28" s="405"/>
      <c r="D28" s="405"/>
      <c r="E28" s="405"/>
      <c r="F28" s="405"/>
      <c r="G28" s="406"/>
      <c r="H28" s="406"/>
    </row>
    <row r="29" spans="1:9" x14ac:dyDescent="0.3">
      <c r="A29" s="407"/>
      <c r="B29" s="406"/>
      <c r="C29" s="406"/>
      <c r="D29" s="406"/>
      <c r="E29" s="406"/>
      <c r="F29" s="406"/>
      <c r="G29" s="406"/>
      <c r="H29" s="406"/>
    </row>
    <row r="30" spans="1:9" x14ac:dyDescent="0.3">
      <c r="A30" s="407"/>
      <c r="B30" s="406"/>
      <c r="C30" s="406"/>
      <c r="D30" s="406"/>
      <c r="E30" s="406"/>
      <c r="F30" s="406"/>
      <c r="G30" s="406"/>
      <c r="H30" s="406"/>
    </row>
    <row r="31" spans="1:9" x14ac:dyDescent="0.3">
      <c r="A31" s="406"/>
      <c r="B31" s="406"/>
      <c r="C31" s="406"/>
      <c r="D31" s="406"/>
      <c r="E31" s="406"/>
      <c r="F31" s="406"/>
      <c r="G31" s="406"/>
      <c r="H31" s="406"/>
    </row>
    <row r="32" spans="1:9" x14ac:dyDescent="0.3">
      <c r="A32" s="408" t="s">
        <v>107</v>
      </c>
      <c r="B32" s="406"/>
      <c r="C32" s="406"/>
      <c r="D32" s="406"/>
      <c r="E32" s="406"/>
      <c r="F32" s="406"/>
      <c r="G32" s="406"/>
      <c r="H32" s="406"/>
    </row>
    <row r="33" spans="1:8" x14ac:dyDescent="0.3">
      <c r="A33" s="406"/>
      <c r="B33" s="406"/>
      <c r="C33" s="406"/>
      <c r="D33" s="406"/>
      <c r="E33" s="406"/>
      <c r="F33" s="406"/>
      <c r="G33" s="406"/>
      <c r="H33" s="406"/>
    </row>
    <row r="34" spans="1:8" x14ac:dyDescent="0.3">
      <c r="A34" s="406"/>
      <c r="B34" s="406"/>
      <c r="C34" s="406"/>
      <c r="D34" s="406"/>
      <c r="E34" s="406"/>
      <c r="F34" s="406"/>
      <c r="G34" s="406"/>
      <c r="H34" s="409"/>
    </row>
    <row r="35" spans="1:8" x14ac:dyDescent="0.3">
      <c r="A35" s="408"/>
      <c r="B35" s="408" t="s">
        <v>636</v>
      </c>
      <c r="C35" s="408"/>
      <c r="D35" s="408"/>
      <c r="E35" s="408"/>
      <c r="F35" s="408"/>
      <c r="G35" s="406"/>
      <c r="H35" s="409"/>
    </row>
    <row r="36" spans="1:8" x14ac:dyDescent="0.3">
      <c r="A36" s="406"/>
      <c r="B36" s="406" t="s">
        <v>265</v>
      </c>
      <c r="C36" s="406"/>
      <c r="D36" s="406"/>
      <c r="E36" s="406"/>
      <c r="F36" s="406"/>
      <c r="G36" s="406"/>
      <c r="H36" s="409"/>
    </row>
    <row r="37" spans="1:8" x14ac:dyDescent="0.3">
      <c r="A37" s="410"/>
      <c r="B37" s="410" t="s">
        <v>139</v>
      </c>
      <c r="C37" s="410"/>
      <c r="D37" s="410"/>
      <c r="E37" s="410"/>
      <c r="F37" s="410"/>
    </row>
  </sheetData>
  <mergeCells count="2">
    <mergeCell ref="G1:H1"/>
    <mergeCell ref="G2:H2"/>
  </mergeCells>
  <printOptions gridLines="1"/>
  <pageMargins left="0.25" right="0.25" top="0.75" bottom="0.75" header="0.3" footer="0.3"/>
  <pageSetup scale="77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46" customWidth="1"/>
    <col min="2" max="2" width="13.140625" style="146" customWidth="1"/>
    <col min="3" max="3" width="15.140625" style="146" customWidth="1"/>
    <col min="4" max="4" width="18" style="146" customWidth="1"/>
    <col min="5" max="5" width="20.5703125" style="146" customWidth="1"/>
    <col min="6" max="6" width="21.28515625" style="146" customWidth="1"/>
    <col min="7" max="7" width="15.140625" style="146" customWidth="1"/>
    <col min="8" max="8" width="15.5703125" style="146" customWidth="1"/>
    <col min="9" max="9" width="13.42578125" style="146" customWidth="1"/>
    <col min="10" max="10" width="0" style="146" hidden="1" customWidth="1"/>
    <col min="11" max="16384" width="9.140625" style="146"/>
  </cols>
  <sheetData>
    <row r="1" spans="1:10" ht="15" x14ac:dyDescent="0.3">
      <c r="A1" s="48" t="s">
        <v>443</v>
      </c>
      <c r="B1" s="48"/>
      <c r="C1" s="51"/>
      <c r="D1" s="51"/>
      <c r="E1" s="51"/>
      <c r="F1" s="51"/>
      <c r="G1" s="569" t="s">
        <v>109</v>
      </c>
      <c r="H1" s="569"/>
    </row>
    <row r="2" spans="1:10" ht="15" x14ac:dyDescent="0.3">
      <c r="A2" s="50" t="s">
        <v>140</v>
      </c>
      <c r="B2" s="48"/>
      <c r="C2" s="51"/>
      <c r="D2" s="51"/>
      <c r="E2" s="51"/>
      <c r="F2" s="51"/>
      <c r="G2" s="567" t="str">
        <f>'ფორმა N1'!L2</f>
        <v>01/01/2019-12/31/2019</v>
      </c>
      <c r="H2" s="567"/>
    </row>
    <row r="3" spans="1:10" ht="15" x14ac:dyDescent="0.3">
      <c r="A3" s="50"/>
      <c r="B3" s="50"/>
      <c r="C3" s="50"/>
      <c r="D3" s="50"/>
      <c r="E3" s="50"/>
      <c r="F3" s="50"/>
      <c r="G3" s="222"/>
      <c r="H3" s="222"/>
    </row>
    <row r="4" spans="1:10" ht="15" x14ac:dyDescent="0.3">
      <c r="A4" s="51" t="s">
        <v>269</v>
      </c>
      <c r="B4" s="51"/>
      <c r="C4" s="51"/>
      <c r="D4" s="51"/>
      <c r="E4" s="51"/>
      <c r="F4" s="51"/>
      <c r="G4" s="50"/>
      <c r="H4" s="50"/>
    </row>
    <row r="5" spans="1:10" ht="15" x14ac:dyDescent="0.3">
      <c r="A5" s="357" t="str">
        <f>'ფორმა N1'!A5</f>
        <v>მპგ „ერთიანი ნაციონალური მოძრაობა“</v>
      </c>
      <c r="B5" s="54"/>
      <c r="C5" s="54"/>
      <c r="D5" s="54"/>
      <c r="E5" s="54"/>
      <c r="F5" s="54"/>
      <c r="G5" s="55"/>
      <c r="H5" s="55"/>
    </row>
    <row r="6" spans="1:10" ht="15" x14ac:dyDescent="0.3">
      <c r="A6" s="51"/>
      <c r="B6" s="51"/>
      <c r="C6" s="51"/>
      <c r="D6" s="51"/>
      <c r="E6" s="51"/>
      <c r="F6" s="51"/>
      <c r="G6" s="50"/>
      <c r="H6" s="50"/>
    </row>
    <row r="7" spans="1:10" ht="15" x14ac:dyDescent="0.2">
      <c r="A7" s="221"/>
      <c r="B7" s="221"/>
      <c r="C7" s="221"/>
      <c r="D7" s="221"/>
      <c r="E7" s="221"/>
      <c r="F7" s="221"/>
      <c r="G7" s="52"/>
      <c r="H7" s="52"/>
    </row>
    <row r="8" spans="1:10" ht="30" x14ac:dyDescent="0.2">
      <c r="A8" s="64" t="s">
        <v>64</v>
      </c>
      <c r="B8" s="64" t="s">
        <v>326</v>
      </c>
      <c r="C8" s="64" t="s">
        <v>327</v>
      </c>
      <c r="D8" s="64" t="s">
        <v>227</v>
      </c>
      <c r="E8" s="64" t="s">
        <v>335</v>
      </c>
      <c r="F8" s="64" t="s">
        <v>328</v>
      </c>
      <c r="G8" s="53" t="s">
        <v>10</v>
      </c>
      <c r="H8" s="53" t="s">
        <v>9</v>
      </c>
      <c r="J8" s="177" t="s">
        <v>334</v>
      </c>
    </row>
    <row r="9" spans="1:10" ht="15" x14ac:dyDescent="0.2">
      <c r="A9" s="72"/>
      <c r="B9" s="72"/>
      <c r="C9" s="72"/>
      <c r="D9" s="72"/>
      <c r="E9" s="72"/>
      <c r="F9" s="72"/>
      <c r="G9" s="4"/>
      <c r="H9" s="4"/>
      <c r="J9" s="177" t="s">
        <v>0</v>
      </c>
    </row>
    <row r="10" spans="1:10" ht="15" x14ac:dyDescent="0.2">
      <c r="A10" s="72"/>
      <c r="B10" s="72"/>
      <c r="C10" s="72"/>
      <c r="D10" s="72"/>
      <c r="E10" s="72"/>
      <c r="F10" s="72"/>
      <c r="G10" s="4"/>
      <c r="H10" s="4"/>
    </row>
    <row r="11" spans="1:10" ht="15" x14ac:dyDescent="0.2">
      <c r="A11" s="61"/>
      <c r="B11" s="61"/>
      <c r="C11" s="61"/>
      <c r="D11" s="61"/>
      <c r="E11" s="61"/>
      <c r="F11" s="61"/>
      <c r="G11" s="4"/>
      <c r="H11" s="4"/>
    </row>
    <row r="12" spans="1:10" ht="15" x14ac:dyDescent="0.2">
      <c r="A12" s="61"/>
      <c r="B12" s="61"/>
      <c r="C12" s="61"/>
      <c r="D12" s="61"/>
      <c r="E12" s="61"/>
      <c r="F12" s="61"/>
      <c r="G12" s="4"/>
      <c r="H12" s="4"/>
    </row>
    <row r="13" spans="1:10" ht="15" x14ac:dyDescent="0.2">
      <c r="A13" s="61"/>
      <c r="B13" s="61"/>
      <c r="C13" s="61"/>
      <c r="D13" s="61"/>
      <c r="E13" s="61"/>
      <c r="F13" s="61"/>
      <c r="G13" s="4"/>
      <c r="H13" s="4"/>
    </row>
    <row r="14" spans="1:10" ht="15" x14ac:dyDescent="0.2">
      <c r="A14" s="61"/>
      <c r="B14" s="61"/>
      <c r="C14" s="61"/>
      <c r="D14" s="61"/>
      <c r="E14" s="61"/>
      <c r="F14" s="61"/>
      <c r="G14" s="4"/>
      <c r="H14" s="4"/>
    </row>
    <row r="15" spans="1:10" ht="15" x14ac:dyDescent="0.2">
      <c r="A15" s="61"/>
      <c r="B15" s="61"/>
      <c r="C15" s="61"/>
      <c r="D15" s="61"/>
      <c r="E15" s="61"/>
      <c r="F15" s="61"/>
      <c r="G15" s="4"/>
      <c r="H15" s="4"/>
    </row>
    <row r="16" spans="1:10" ht="15" x14ac:dyDescent="0.2">
      <c r="A16" s="61"/>
      <c r="B16" s="61"/>
      <c r="C16" s="61"/>
      <c r="D16" s="61"/>
      <c r="E16" s="61"/>
      <c r="F16" s="61"/>
      <c r="G16" s="4"/>
      <c r="H16" s="4"/>
    </row>
    <row r="17" spans="1:8" ht="15" x14ac:dyDescent="0.2">
      <c r="A17" s="61"/>
      <c r="B17" s="61"/>
      <c r="C17" s="61"/>
      <c r="D17" s="61"/>
      <c r="E17" s="61"/>
      <c r="F17" s="61"/>
      <c r="G17" s="4"/>
      <c r="H17" s="4"/>
    </row>
    <row r="18" spans="1:8" ht="15" x14ac:dyDescent="0.2">
      <c r="A18" s="61"/>
      <c r="B18" s="61"/>
      <c r="C18" s="61"/>
      <c r="D18" s="61"/>
      <c r="E18" s="61"/>
      <c r="F18" s="61"/>
      <c r="G18" s="4"/>
      <c r="H18" s="4"/>
    </row>
    <row r="19" spans="1:8" ht="15" x14ac:dyDescent="0.2">
      <c r="A19" s="61"/>
      <c r="B19" s="61"/>
      <c r="C19" s="61"/>
      <c r="D19" s="61"/>
      <c r="E19" s="61"/>
      <c r="F19" s="61"/>
      <c r="G19" s="4"/>
      <c r="H19" s="4"/>
    </row>
    <row r="20" spans="1:8" ht="15" x14ac:dyDescent="0.2">
      <c r="A20" s="61"/>
      <c r="B20" s="61"/>
      <c r="C20" s="61"/>
      <c r="D20" s="61"/>
      <c r="E20" s="61"/>
      <c r="F20" s="61"/>
      <c r="G20" s="4"/>
      <c r="H20" s="4"/>
    </row>
    <row r="21" spans="1:8" ht="15" x14ac:dyDescent="0.2">
      <c r="A21" s="61"/>
      <c r="B21" s="61"/>
      <c r="C21" s="61"/>
      <c r="D21" s="61"/>
      <c r="E21" s="61"/>
      <c r="F21" s="61"/>
      <c r="G21" s="4"/>
      <c r="H21" s="4"/>
    </row>
    <row r="22" spans="1:8" ht="15" x14ac:dyDescent="0.2">
      <c r="A22" s="61"/>
      <c r="B22" s="61"/>
      <c r="C22" s="61"/>
      <c r="D22" s="61"/>
      <c r="E22" s="61"/>
      <c r="F22" s="61"/>
      <c r="G22" s="4"/>
      <c r="H22" s="4"/>
    </row>
    <row r="23" spans="1:8" ht="15" x14ac:dyDescent="0.2">
      <c r="A23" s="61"/>
      <c r="B23" s="61"/>
      <c r="C23" s="61"/>
      <c r="D23" s="61"/>
      <c r="E23" s="61"/>
      <c r="F23" s="61"/>
      <c r="G23" s="4"/>
      <c r="H23" s="4"/>
    </row>
    <row r="24" spans="1:8" ht="15" x14ac:dyDescent="0.2">
      <c r="A24" s="61"/>
      <c r="B24" s="61"/>
      <c r="C24" s="61"/>
      <c r="D24" s="61"/>
      <c r="E24" s="61"/>
      <c r="F24" s="61"/>
      <c r="G24" s="4"/>
      <c r="H24" s="4"/>
    </row>
    <row r="25" spans="1:8" ht="15" x14ac:dyDescent="0.2">
      <c r="A25" s="61"/>
      <c r="B25" s="61"/>
      <c r="C25" s="61"/>
      <c r="D25" s="61"/>
      <c r="E25" s="61"/>
      <c r="F25" s="61"/>
      <c r="G25" s="4"/>
      <c r="H25" s="4"/>
    </row>
    <row r="26" spans="1:8" ht="15" x14ac:dyDescent="0.2">
      <c r="A26" s="61"/>
      <c r="B26" s="61"/>
      <c r="C26" s="61"/>
      <c r="D26" s="61"/>
      <c r="E26" s="61"/>
      <c r="F26" s="61"/>
      <c r="G26" s="4"/>
      <c r="H26" s="4"/>
    </row>
    <row r="27" spans="1:8" ht="15" x14ac:dyDescent="0.2">
      <c r="A27" s="61"/>
      <c r="B27" s="61"/>
      <c r="C27" s="61"/>
      <c r="D27" s="61"/>
      <c r="E27" s="61"/>
      <c r="F27" s="61"/>
      <c r="G27" s="4"/>
      <c r="H27" s="4"/>
    </row>
    <row r="28" spans="1:8" ht="15" x14ac:dyDescent="0.2">
      <c r="A28" s="61"/>
      <c r="B28" s="61"/>
      <c r="C28" s="61"/>
      <c r="D28" s="61"/>
      <c r="E28" s="61"/>
      <c r="F28" s="61"/>
      <c r="G28" s="4"/>
      <c r="H28" s="4"/>
    </row>
    <row r="29" spans="1:8" ht="15" x14ac:dyDescent="0.2">
      <c r="A29" s="61"/>
      <c r="B29" s="61"/>
      <c r="C29" s="61"/>
      <c r="D29" s="61"/>
      <c r="E29" s="61"/>
      <c r="F29" s="61"/>
      <c r="G29" s="4"/>
      <c r="H29" s="4"/>
    </row>
    <row r="30" spans="1:8" ht="15" x14ac:dyDescent="0.2">
      <c r="A30" s="61"/>
      <c r="B30" s="61"/>
      <c r="C30" s="61"/>
      <c r="D30" s="61"/>
      <c r="E30" s="61"/>
      <c r="F30" s="61"/>
      <c r="G30" s="4"/>
      <c r="H30" s="4"/>
    </row>
    <row r="31" spans="1:8" ht="15" x14ac:dyDescent="0.2">
      <c r="A31" s="61"/>
      <c r="B31" s="61"/>
      <c r="C31" s="61"/>
      <c r="D31" s="61"/>
      <c r="E31" s="61"/>
      <c r="F31" s="61"/>
      <c r="G31" s="4"/>
      <c r="H31" s="4"/>
    </row>
    <row r="32" spans="1:8" ht="15" x14ac:dyDescent="0.2">
      <c r="A32" s="61"/>
      <c r="B32" s="61"/>
      <c r="C32" s="61"/>
      <c r="D32" s="61"/>
      <c r="E32" s="61"/>
      <c r="F32" s="61"/>
      <c r="G32" s="4"/>
      <c r="H32" s="4"/>
    </row>
    <row r="33" spans="1:9" ht="15" x14ac:dyDescent="0.2">
      <c r="A33" s="61"/>
      <c r="B33" s="61"/>
      <c r="C33" s="61"/>
      <c r="D33" s="61"/>
      <c r="E33" s="61"/>
      <c r="F33" s="61"/>
      <c r="G33" s="4"/>
      <c r="H33" s="4"/>
    </row>
    <row r="34" spans="1:9" ht="15" x14ac:dyDescent="0.3">
      <c r="A34" s="61"/>
      <c r="B34" s="73"/>
      <c r="C34" s="73"/>
      <c r="D34" s="73"/>
      <c r="E34" s="73"/>
      <c r="F34" s="73" t="s">
        <v>333</v>
      </c>
      <c r="G34" s="60">
        <f>SUM(G9:G33)</f>
        <v>0</v>
      </c>
      <c r="H34" s="60">
        <f>SUM(H9:H33)</f>
        <v>0</v>
      </c>
    </row>
    <row r="35" spans="1:9" ht="15" x14ac:dyDescent="0.3">
      <c r="A35" s="175"/>
      <c r="B35" s="175"/>
      <c r="C35" s="175"/>
      <c r="D35" s="175"/>
      <c r="E35" s="175"/>
      <c r="F35" s="175"/>
      <c r="G35" s="175"/>
      <c r="H35" s="145"/>
      <c r="I35" s="145"/>
    </row>
    <row r="36" spans="1:9" ht="15" x14ac:dyDescent="0.3">
      <c r="A36" s="176" t="s">
        <v>444</v>
      </c>
      <c r="B36" s="176"/>
      <c r="C36" s="175"/>
      <c r="D36" s="175"/>
      <c r="E36" s="175"/>
      <c r="F36" s="175"/>
      <c r="G36" s="175"/>
      <c r="H36" s="145"/>
      <c r="I36" s="145"/>
    </row>
    <row r="37" spans="1:9" ht="15" x14ac:dyDescent="0.3">
      <c r="A37" s="176"/>
      <c r="B37" s="176"/>
      <c r="C37" s="175"/>
      <c r="D37" s="175"/>
      <c r="E37" s="175"/>
      <c r="F37" s="175"/>
      <c r="G37" s="175"/>
      <c r="H37" s="145"/>
      <c r="I37" s="145"/>
    </row>
    <row r="38" spans="1:9" ht="15" x14ac:dyDescent="0.3">
      <c r="A38" s="176"/>
      <c r="B38" s="176"/>
      <c r="C38" s="145"/>
      <c r="D38" s="145"/>
      <c r="E38" s="145"/>
      <c r="F38" s="145"/>
      <c r="G38" s="145"/>
      <c r="H38" s="145"/>
      <c r="I38" s="145"/>
    </row>
    <row r="39" spans="1:9" ht="15" x14ac:dyDescent="0.3">
      <c r="A39" s="176"/>
      <c r="B39" s="176"/>
      <c r="C39" s="145"/>
      <c r="D39" s="145"/>
      <c r="E39" s="145"/>
      <c r="F39" s="145"/>
      <c r="G39" s="145"/>
      <c r="H39" s="145"/>
      <c r="I39" s="145"/>
    </row>
    <row r="40" spans="1:9" x14ac:dyDescent="0.2">
      <c r="A40" s="173"/>
      <c r="B40" s="173"/>
      <c r="C40" s="173"/>
      <c r="D40" s="173"/>
      <c r="E40" s="173"/>
      <c r="F40" s="173"/>
      <c r="G40" s="173"/>
      <c r="H40" s="173"/>
      <c r="I40" s="173"/>
    </row>
    <row r="41" spans="1:9" ht="15" x14ac:dyDescent="0.3">
      <c r="A41" s="151" t="s">
        <v>107</v>
      </c>
      <c r="B41" s="151"/>
      <c r="C41" s="145"/>
      <c r="D41" s="145"/>
      <c r="E41" s="145"/>
      <c r="F41" s="145"/>
      <c r="G41" s="145"/>
      <c r="H41" s="145"/>
      <c r="I41" s="145"/>
    </row>
    <row r="42" spans="1:9" ht="15" x14ac:dyDescent="0.3">
      <c r="A42" s="145"/>
      <c r="B42" s="145"/>
      <c r="C42" s="145"/>
      <c r="D42" s="145"/>
      <c r="E42" s="145"/>
      <c r="F42" s="145"/>
      <c r="G42" s="145"/>
      <c r="H42" s="145"/>
      <c r="I42" s="145"/>
    </row>
    <row r="43" spans="1:9" ht="15" x14ac:dyDescent="0.3">
      <c r="A43" s="145"/>
      <c r="B43" s="145"/>
      <c r="C43" s="145"/>
      <c r="D43" s="145"/>
      <c r="E43" s="145"/>
      <c r="F43" s="145"/>
      <c r="G43" s="145"/>
      <c r="H43" s="145"/>
      <c r="I43" s="152"/>
    </row>
    <row r="44" spans="1:9" ht="15" x14ac:dyDescent="0.3">
      <c r="A44" s="151"/>
      <c r="B44" s="151"/>
      <c r="C44" s="151" t="s">
        <v>400</v>
      </c>
      <c r="D44" s="151"/>
      <c r="E44" s="175"/>
      <c r="F44" s="151"/>
      <c r="G44" s="151"/>
      <c r="H44" s="145"/>
      <c r="I44" s="152"/>
    </row>
    <row r="45" spans="1:9" ht="15" x14ac:dyDescent="0.3">
      <c r="A45" s="145"/>
      <c r="B45" s="145"/>
      <c r="C45" s="145" t="s">
        <v>265</v>
      </c>
      <c r="D45" s="145"/>
      <c r="E45" s="145"/>
      <c r="F45" s="145"/>
      <c r="G45" s="145"/>
      <c r="H45" s="145"/>
      <c r="I45" s="152"/>
    </row>
    <row r="46" spans="1:9" x14ac:dyDescent="0.2">
      <c r="A46" s="153"/>
      <c r="B46" s="153"/>
      <c r="C46" s="153" t="s">
        <v>139</v>
      </c>
      <c r="D46" s="153"/>
      <c r="E46" s="153"/>
      <c r="F46" s="153"/>
      <c r="G46" s="15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opLeftCell="A51" zoomScale="80" zoomScaleNormal="80" zoomScaleSheetLayoutView="80" workbookViewId="0">
      <selection activeCell="L72" sqref="L72"/>
    </sheetView>
  </sheetViews>
  <sheetFormatPr defaultRowHeight="12.75" x14ac:dyDescent="0.2"/>
  <cols>
    <col min="1" max="1" width="5.42578125" style="146" customWidth="1"/>
    <col min="2" max="2" width="20" style="146" customWidth="1"/>
    <col min="3" max="3" width="27.5703125" style="146" customWidth="1"/>
    <col min="4" max="4" width="19.28515625" style="146" customWidth="1"/>
    <col min="5" max="5" width="16.85546875" style="146" customWidth="1"/>
    <col min="6" max="6" width="27.42578125" style="146" customWidth="1"/>
    <col min="7" max="7" width="15.42578125" style="146" customWidth="1"/>
    <col min="8" max="8" width="7.28515625" style="146" customWidth="1"/>
    <col min="9" max="9" width="27.7109375" style="146" customWidth="1"/>
    <col min="10" max="10" width="16" style="146" customWidth="1"/>
    <col min="11" max="11" width="14" style="146" customWidth="1"/>
    <col min="12" max="12" width="17.7109375" style="146" customWidth="1"/>
    <col min="13" max="13" width="12.85546875" style="146" customWidth="1"/>
    <col min="14" max="16384" width="9.140625" style="146"/>
  </cols>
  <sheetData>
    <row r="1" spans="1:13" ht="15" x14ac:dyDescent="0.3">
      <c r="A1" s="575" t="s">
        <v>445</v>
      </c>
      <c r="B1" s="575"/>
      <c r="C1" s="575"/>
      <c r="D1" s="575"/>
      <c r="E1" s="575"/>
      <c r="F1" s="359"/>
      <c r="G1" s="51"/>
      <c r="H1" s="51"/>
      <c r="I1" s="51"/>
      <c r="J1" s="51"/>
      <c r="K1" s="361"/>
      <c r="L1" s="362"/>
      <c r="M1" s="362" t="s">
        <v>109</v>
      </c>
    </row>
    <row r="2" spans="1:13" ht="15" x14ac:dyDescent="0.3">
      <c r="A2" s="50" t="s">
        <v>140</v>
      </c>
      <c r="B2" s="50"/>
      <c r="C2" s="424" t="str">
        <f>'ფორმა N1'!L2</f>
        <v>01/01/2019-12/31/2019</v>
      </c>
      <c r="D2" s="51"/>
      <c r="E2" s="51"/>
      <c r="F2" s="51"/>
      <c r="G2" s="51"/>
      <c r="H2" s="51"/>
      <c r="I2" s="51"/>
      <c r="J2" s="51"/>
      <c r="K2" s="361"/>
      <c r="L2" s="567" t="str">
        <f>'ფორმა N1'!L2</f>
        <v>01/01/2019-12/31/2019</v>
      </c>
      <c r="M2" s="567"/>
    </row>
    <row r="3" spans="1:13" ht="15" x14ac:dyDescent="0.3">
      <c r="A3" s="50"/>
      <c r="B3" s="50"/>
      <c r="C3" s="50"/>
      <c r="D3" s="48"/>
      <c r="E3" s="48"/>
      <c r="F3" s="48"/>
      <c r="G3" s="48"/>
      <c r="H3" s="48"/>
      <c r="I3" s="48"/>
      <c r="J3" s="48"/>
      <c r="K3" s="361"/>
      <c r="L3" s="361"/>
      <c r="M3" s="361"/>
    </row>
    <row r="4" spans="1:13" ht="15" x14ac:dyDescent="0.3">
      <c r="A4" s="51" t="s">
        <v>269</v>
      </c>
      <c r="B4" s="51"/>
      <c r="C4" s="51"/>
      <c r="D4" s="51"/>
      <c r="E4" s="51"/>
      <c r="F4" s="51"/>
      <c r="G4" s="51"/>
      <c r="H4" s="51"/>
      <c r="I4" s="51"/>
      <c r="J4" s="51"/>
      <c r="K4" s="50"/>
      <c r="L4" s="50"/>
      <c r="M4" s="50"/>
    </row>
    <row r="5" spans="1:13" ht="15" x14ac:dyDescent="0.3">
      <c r="A5" s="54" t="str">
        <f>'[1]ფორმა N1'!A5</f>
        <v>მპგ „ერთიანი ნაციონალური მოძრაობა“</v>
      </c>
      <c r="B5" s="54"/>
      <c r="C5" s="54"/>
      <c r="D5" s="54"/>
      <c r="E5" s="54"/>
      <c r="F5" s="54"/>
      <c r="G5" s="54"/>
      <c r="H5" s="54"/>
      <c r="I5" s="54"/>
      <c r="J5" s="54"/>
      <c r="K5" s="55"/>
      <c r="L5" s="55"/>
    </row>
    <row r="6" spans="1:13" ht="15" x14ac:dyDescent="0.3">
      <c r="A6" s="51"/>
      <c r="B6" s="51"/>
      <c r="C6" s="51"/>
      <c r="D6" s="51"/>
      <c r="E6" s="51"/>
      <c r="F6" s="51"/>
      <c r="G6" s="51"/>
      <c r="H6" s="51"/>
      <c r="I6" s="51"/>
      <c r="J6" s="51"/>
      <c r="K6" s="50"/>
      <c r="L6" s="50"/>
      <c r="M6" s="50"/>
    </row>
    <row r="7" spans="1:13" ht="15" x14ac:dyDescent="0.2">
      <c r="A7" s="358"/>
      <c r="B7" s="358"/>
      <c r="C7" s="358"/>
      <c r="D7" s="358"/>
      <c r="E7" s="358"/>
      <c r="F7" s="358"/>
      <c r="G7" s="358"/>
      <c r="H7" s="358"/>
      <c r="I7" s="358"/>
      <c r="J7" s="358"/>
      <c r="K7" s="52"/>
      <c r="L7" s="52"/>
      <c r="M7" s="52"/>
    </row>
    <row r="8" spans="1:13" ht="45" x14ac:dyDescent="0.2">
      <c r="A8" s="64" t="s">
        <v>64</v>
      </c>
      <c r="B8" s="64" t="s">
        <v>478</v>
      </c>
      <c r="C8" s="64" t="s">
        <v>446</v>
      </c>
      <c r="D8" s="64" t="s">
        <v>447</v>
      </c>
      <c r="E8" s="64" t="s">
        <v>448</v>
      </c>
      <c r="F8" s="64" t="s">
        <v>449</v>
      </c>
      <c r="G8" s="64" t="s">
        <v>450</v>
      </c>
      <c r="H8" s="64" t="s">
        <v>451</v>
      </c>
      <c r="I8" s="64" t="s">
        <v>452</v>
      </c>
      <c r="J8" s="64" t="s">
        <v>453</v>
      </c>
      <c r="K8" s="64" t="s">
        <v>454</v>
      </c>
      <c r="L8" s="64" t="s">
        <v>455</v>
      </c>
      <c r="M8" s="64" t="s">
        <v>311</v>
      </c>
    </row>
    <row r="9" spans="1:13" ht="30" x14ac:dyDescent="0.2">
      <c r="A9" s="72">
        <v>1</v>
      </c>
      <c r="B9" s="411">
        <v>43580</v>
      </c>
      <c r="C9" s="412" t="s">
        <v>637</v>
      </c>
      <c r="D9" s="400" t="s">
        <v>638</v>
      </c>
      <c r="E9" s="400" t="s">
        <v>639</v>
      </c>
      <c r="F9" s="400" t="s">
        <v>640</v>
      </c>
      <c r="G9" s="400" t="s">
        <v>641</v>
      </c>
      <c r="H9" s="400"/>
      <c r="I9" s="400" t="s">
        <v>642</v>
      </c>
      <c r="J9" s="400" t="s">
        <v>643</v>
      </c>
      <c r="K9" s="413">
        <v>0.47</v>
      </c>
      <c r="L9" s="4">
        <v>2666.72</v>
      </c>
      <c r="M9" s="72"/>
    </row>
    <row r="10" spans="1:13" ht="30" x14ac:dyDescent="0.2">
      <c r="A10" s="72">
        <v>2</v>
      </c>
      <c r="B10" s="411">
        <v>43014</v>
      </c>
      <c r="C10" s="412" t="s">
        <v>347</v>
      </c>
      <c r="D10" s="400" t="s">
        <v>644</v>
      </c>
      <c r="E10" s="400">
        <v>200179145</v>
      </c>
      <c r="F10" s="400" t="s">
        <v>640</v>
      </c>
      <c r="G10" s="400">
        <v>100</v>
      </c>
      <c r="H10" s="400"/>
      <c r="I10" s="400" t="s">
        <v>645</v>
      </c>
      <c r="J10" s="400" t="s">
        <v>646</v>
      </c>
      <c r="K10" s="413">
        <v>0.34</v>
      </c>
      <c r="L10" s="4">
        <v>234</v>
      </c>
      <c r="M10" s="72" t="s">
        <v>647</v>
      </c>
    </row>
    <row r="11" spans="1:13" ht="30" x14ac:dyDescent="0.2">
      <c r="A11" s="72">
        <v>3</v>
      </c>
      <c r="B11" s="411">
        <v>43014</v>
      </c>
      <c r="C11" s="412" t="s">
        <v>347</v>
      </c>
      <c r="D11" s="400" t="s">
        <v>644</v>
      </c>
      <c r="E11" s="400">
        <v>200179145</v>
      </c>
      <c r="F11" s="400" t="s">
        <v>640</v>
      </c>
      <c r="G11" s="400">
        <v>3500</v>
      </c>
      <c r="H11" s="400"/>
      <c r="I11" s="400" t="s">
        <v>648</v>
      </c>
      <c r="J11" s="400" t="s">
        <v>646</v>
      </c>
      <c r="K11" s="413">
        <v>4.5199999999999997E-2</v>
      </c>
      <c r="L11" s="4">
        <v>158.19999999999999</v>
      </c>
      <c r="M11" s="400" t="s">
        <v>649</v>
      </c>
    </row>
    <row r="12" spans="1:13" ht="30" x14ac:dyDescent="0.2">
      <c r="A12" s="72">
        <v>4</v>
      </c>
      <c r="B12" s="411">
        <v>43014</v>
      </c>
      <c r="C12" s="412" t="s">
        <v>347</v>
      </c>
      <c r="D12" s="400" t="s">
        <v>644</v>
      </c>
      <c r="E12" s="400">
        <v>200179145</v>
      </c>
      <c r="F12" s="400" t="s">
        <v>640</v>
      </c>
      <c r="G12" s="400">
        <v>1700</v>
      </c>
      <c r="H12" s="400"/>
      <c r="I12" s="400" t="s">
        <v>650</v>
      </c>
      <c r="J12" s="400" t="s">
        <v>646</v>
      </c>
      <c r="K12" s="413">
        <v>0.251</v>
      </c>
      <c r="L12" s="4">
        <v>426.7</v>
      </c>
      <c r="M12" s="400" t="s">
        <v>647</v>
      </c>
    </row>
    <row r="13" spans="1:13" ht="45" x14ac:dyDescent="0.2">
      <c r="A13" s="72">
        <v>5</v>
      </c>
      <c r="B13" s="411">
        <v>43014</v>
      </c>
      <c r="C13" s="412" t="s">
        <v>347</v>
      </c>
      <c r="D13" s="400" t="s">
        <v>644</v>
      </c>
      <c r="E13" s="400">
        <v>200179145</v>
      </c>
      <c r="F13" s="400" t="s">
        <v>640</v>
      </c>
      <c r="G13" s="400">
        <v>1050</v>
      </c>
      <c r="H13" s="400"/>
      <c r="I13" s="400" t="s">
        <v>651</v>
      </c>
      <c r="J13" s="400" t="s">
        <v>646</v>
      </c>
      <c r="K13" s="413">
        <v>0.45700000000000002</v>
      </c>
      <c r="L13" s="4">
        <v>479.85</v>
      </c>
      <c r="M13" s="400" t="s">
        <v>647</v>
      </c>
    </row>
    <row r="14" spans="1:13" ht="30" x14ac:dyDescent="0.2">
      <c r="A14" s="72">
        <v>6</v>
      </c>
      <c r="B14" s="411">
        <v>43014</v>
      </c>
      <c r="C14" s="412" t="s">
        <v>347</v>
      </c>
      <c r="D14" s="400" t="s">
        <v>644</v>
      </c>
      <c r="E14" s="400">
        <v>200179145</v>
      </c>
      <c r="F14" s="400" t="s">
        <v>640</v>
      </c>
      <c r="G14" s="400">
        <v>3000</v>
      </c>
      <c r="H14" s="400"/>
      <c r="I14" s="400" t="s">
        <v>652</v>
      </c>
      <c r="J14" s="400" t="s">
        <v>646</v>
      </c>
      <c r="K14" s="413">
        <v>0.1167</v>
      </c>
      <c r="L14" s="4">
        <v>350.01</v>
      </c>
      <c r="M14" s="400" t="s">
        <v>649</v>
      </c>
    </row>
    <row r="15" spans="1:13" ht="30" x14ac:dyDescent="0.2">
      <c r="A15" s="72">
        <v>7</v>
      </c>
      <c r="B15" s="411">
        <v>43014</v>
      </c>
      <c r="C15" s="412" t="s">
        <v>347</v>
      </c>
      <c r="D15" s="400" t="s">
        <v>644</v>
      </c>
      <c r="E15" s="400">
        <v>200179145</v>
      </c>
      <c r="F15" s="400" t="s">
        <v>640</v>
      </c>
      <c r="G15" s="400">
        <v>2700</v>
      </c>
      <c r="H15" s="400"/>
      <c r="I15" s="400" t="s">
        <v>653</v>
      </c>
      <c r="J15" s="400" t="s">
        <v>646</v>
      </c>
      <c r="K15" s="413">
        <v>0.191</v>
      </c>
      <c r="L15" s="4">
        <v>515.70000000000005</v>
      </c>
      <c r="M15" s="400" t="s">
        <v>647</v>
      </c>
    </row>
    <row r="16" spans="1:13" ht="45" x14ac:dyDescent="0.2">
      <c r="A16" s="72">
        <v>8</v>
      </c>
      <c r="B16" s="411">
        <v>43014</v>
      </c>
      <c r="C16" s="412" t="s">
        <v>347</v>
      </c>
      <c r="D16" s="400" t="s">
        <v>644</v>
      </c>
      <c r="E16" s="400">
        <v>200179145</v>
      </c>
      <c r="F16" s="400" t="s">
        <v>640</v>
      </c>
      <c r="G16" s="400">
        <v>300</v>
      </c>
      <c r="H16" s="400"/>
      <c r="I16" s="400" t="s">
        <v>654</v>
      </c>
      <c r="J16" s="400" t="s">
        <v>646</v>
      </c>
      <c r="K16" s="413">
        <v>1.25</v>
      </c>
      <c r="L16" s="4">
        <v>375</v>
      </c>
      <c r="M16" s="400" t="s">
        <v>647</v>
      </c>
    </row>
    <row r="17" spans="1:13" ht="30" x14ac:dyDescent="0.2">
      <c r="A17" s="72">
        <v>9</v>
      </c>
      <c r="B17" s="411">
        <v>43014</v>
      </c>
      <c r="C17" s="412" t="s">
        <v>347</v>
      </c>
      <c r="D17" s="400" t="s">
        <v>644</v>
      </c>
      <c r="E17" s="400">
        <v>200179145</v>
      </c>
      <c r="F17" s="400" t="s">
        <v>640</v>
      </c>
      <c r="G17" s="400">
        <v>700</v>
      </c>
      <c r="H17" s="400"/>
      <c r="I17" s="400" t="s">
        <v>655</v>
      </c>
      <c r="J17" s="400" t="s">
        <v>646</v>
      </c>
      <c r="K17" s="413">
        <v>0.14349999999999999</v>
      </c>
      <c r="L17" s="4">
        <v>100.45</v>
      </c>
      <c r="M17" s="400" t="s">
        <v>656</v>
      </c>
    </row>
    <row r="18" spans="1:13" ht="45" x14ac:dyDescent="0.2">
      <c r="A18" s="72">
        <v>10</v>
      </c>
      <c r="B18" s="411">
        <v>43014</v>
      </c>
      <c r="C18" s="412" t="s">
        <v>347</v>
      </c>
      <c r="D18" s="400" t="s">
        <v>644</v>
      </c>
      <c r="E18" s="400">
        <v>200179145</v>
      </c>
      <c r="F18" s="400" t="s">
        <v>640</v>
      </c>
      <c r="G18" s="400">
        <v>510</v>
      </c>
      <c r="H18" s="400"/>
      <c r="I18" s="400" t="s">
        <v>657</v>
      </c>
      <c r="J18" s="400" t="s">
        <v>646</v>
      </c>
      <c r="K18" s="413">
        <v>0.76470000000000005</v>
      </c>
      <c r="L18" s="4">
        <v>390</v>
      </c>
      <c r="M18" s="400" t="s">
        <v>647</v>
      </c>
    </row>
    <row r="19" spans="1:13" ht="30" x14ac:dyDescent="0.2">
      <c r="A19" s="72">
        <v>11</v>
      </c>
      <c r="B19" s="411">
        <v>43014</v>
      </c>
      <c r="C19" s="412" t="s">
        <v>347</v>
      </c>
      <c r="D19" s="400" t="s">
        <v>644</v>
      </c>
      <c r="E19" s="400">
        <v>200179145</v>
      </c>
      <c r="F19" s="400" t="s">
        <v>640</v>
      </c>
      <c r="G19" s="400">
        <v>80</v>
      </c>
      <c r="H19" s="400"/>
      <c r="I19" s="400" t="s">
        <v>658</v>
      </c>
      <c r="J19" s="400" t="s">
        <v>646</v>
      </c>
      <c r="K19" s="413">
        <v>1.5</v>
      </c>
      <c r="L19" s="4">
        <v>120</v>
      </c>
      <c r="M19" s="400" t="s">
        <v>647</v>
      </c>
    </row>
    <row r="20" spans="1:13" ht="45" x14ac:dyDescent="0.2">
      <c r="A20" s="72">
        <v>12</v>
      </c>
      <c r="B20" s="411">
        <v>43014</v>
      </c>
      <c r="C20" s="412" t="s">
        <v>347</v>
      </c>
      <c r="D20" s="400" t="s">
        <v>644</v>
      </c>
      <c r="E20" s="400">
        <v>200179145</v>
      </c>
      <c r="F20" s="400" t="s">
        <v>640</v>
      </c>
      <c r="G20" s="400">
        <v>120</v>
      </c>
      <c r="H20" s="400"/>
      <c r="I20" s="400" t="s">
        <v>659</v>
      </c>
      <c r="J20" s="400" t="s">
        <v>646</v>
      </c>
      <c r="K20" s="413">
        <v>2.875</v>
      </c>
      <c r="L20" s="4">
        <v>345</v>
      </c>
      <c r="M20" s="400" t="s">
        <v>647</v>
      </c>
    </row>
    <row r="21" spans="1:13" ht="45" x14ac:dyDescent="0.2">
      <c r="A21" s="72">
        <v>13</v>
      </c>
      <c r="B21" s="411">
        <v>43014</v>
      </c>
      <c r="C21" s="412" t="s">
        <v>347</v>
      </c>
      <c r="D21" s="400" t="s">
        <v>644</v>
      </c>
      <c r="E21" s="400">
        <v>200179145</v>
      </c>
      <c r="F21" s="400" t="s">
        <v>640</v>
      </c>
      <c r="G21" s="400">
        <v>3000</v>
      </c>
      <c r="H21" s="400"/>
      <c r="I21" s="400" t="s">
        <v>660</v>
      </c>
      <c r="J21" s="400" t="s">
        <v>646</v>
      </c>
      <c r="K21" s="413">
        <v>0.22800000000000001</v>
      </c>
      <c r="L21" s="4">
        <v>684</v>
      </c>
      <c r="M21" s="400" t="s">
        <v>647</v>
      </c>
    </row>
    <row r="22" spans="1:13" ht="30" x14ac:dyDescent="0.2">
      <c r="A22" s="72">
        <v>14</v>
      </c>
      <c r="B22" s="411">
        <v>43014</v>
      </c>
      <c r="C22" s="412" t="s">
        <v>347</v>
      </c>
      <c r="D22" s="400" t="s">
        <v>644</v>
      </c>
      <c r="E22" s="400">
        <v>200179145</v>
      </c>
      <c r="F22" s="400" t="s">
        <v>640</v>
      </c>
      <c r="G22" s="400">
        <v>500</v>
      </c>
      <c r="H22" s="400"/>
      <c r="I22" s="400" t="s">
        <v>661</v>
      </c>
      <c r="J22" s="400" t="s">
        <v>646</v>
      </c>
      <c r="K22" s="413">
        <v>0.35399999999999998</v>
      </c>
      <c r="L22" s="4">
        <v>177</v>
      </c>
      <c r="M22" s="400" t="s">
        <v>647</v>
      </c>
    </row>
    <row r="23" spans="1:13" ht="30" x14ac:dyDescent="0.2">
      <c r="A23" s="72">
        <v>15</v>
      </c>
      <c r="B23" s="411">
        <v>43014</v>
      </c>
      <c r="C23" s="412" t="s">
        <v>347</v>
      </c>
      <c r="D23" s="400" t="s">
        <v>644</v>
      </c>
      <c r="E23" s="400">
        <v>200179145</v>
      </c>
      <c r="F23" s="400" t="s">
        <v>640</v>
      </c>
      <c r="G23" s="400">
        <v>170</v>
      </c>
      <c r="H23" s="400"/>
      <c r="I23" s="400" t="s">
        <v>662</v>
      </c>
      <c r="J23" s="400" t="s">
        <v>646</v>
      </c>
      <c r="K23" s="413">
        <v>0.61770000000000003</v>
      </c>
      <c r="L23" s="4">
        <v>105</v>
      </c>
      <c r="M23" s="400" t="s">
        <v>649</v>
      </c>
    </row>
    <row r="24" spans="1:13" ht="30" x14ac:dyDescent="0.2">
      <c r="A24" s="72">
        <v>16</v>
      </c>
      <c r="B24" s="411">
        <v>43014</v>
      </c>
      <c r="C24" s="412" t="s">
        <v>347</v>
      </c>
      <c r="D24" s="400" t="s">
        <v>644</v>
      </c>
      <c r="E24" s="400">
        <v>200179145</v>
      </c>
      <c r="F24" s="400" t="s">
        <v>640</v>
      </c>
      <c r="G24" s="400">
        <v>350</v>
      </c>
      <c r="H24" s="400"/>
      <c r="I24" s="400" t="s">
        <v>663</v>
      </c>
      <c r="J24" s="400" t="s">
        <v>646</v>
      </c>
      <c r="K24" s="413">
        <v>0.31430000000000002</v>
      </c>
      <c r="L24" s="4">
        <v>110</v>
      </c>
      <c r="M24" s="400" t="s">
        <v>649</v>
      </c>
    </row>
    <row r="25" spans="1:13" ht="30" x14ac:dyDescent="0.2">
      <c r="A25" s="72">
        <v>17</v>
      </c>
      <c r="B25" s="411">
        <v>43014</v>
      </c>
      <c r="C25" s="412" t="s">
        <v>347</v>
      </c>
      <c r="D25" s="400" t="s">
        <v>644</v>
      </c>
      <c r="E25" s="400">
        <v>200179145</v>
      </c>
      <c r="F25" s="400" t="s">
        <v>640</v>
      </c>
      <c r="G25" s="400">
        <v>700</v>
      </c>
      <c r="H25" s="400"/>
      <c r="I25" s="400" t="s">
        <v>664</v>
      </c>
      <c r="J25" s="400" t="s">
        <v>646</v>
      </c>
      <c r="K25" s="413">
        <v>0.2429</v>
      </c>
      <c r="L25" s="4">
        <v>170</v>
      </c>
      <c r="M25" s="400" t="s">
        <v>649</v>
      </c>
    </row>
    <row r="26" spans="1:13" ht="30" x14ac:dyDescent="0.2">
      <c r="A26" s="72">
        <v>18</v>
      </c>
      <c r="B26" s="411">
        <v>43014</v>
      </c>
      <c r="C26" s="412" t="s">
        <v>347</v>
      </c>
      <c r="D26" s="400" t="s">
        <v>644</v>
      </c>
      <c r="E26" s="400">
        <v>200179145</v>
      </c>
      <c r="F26" s="400" t="s">
        <v>640</v>
      </c>
      <c r="G26" s="400">
        <v>2000</v>
      </c>
      <c r="H26" s="400"/>
      <c r="I26" s="400" t="s">
        <v>665</v>
      </c>
      <c r="J26" s="400" t="s">
        <v>646</v>
      </c>
      <c r="K26" s="413">
        <v>0.13400000000000001</v>
      </c>
      <c r="L26" s="4">
        <v>268</v>
      </c>
      <c r="M26" s="400" t="s">
        <v>649</v>
      </c>
    </row>
    <row r="27" spans="1:13" ht="30" x14ac:dyDescent="0.2">
      <c r="A27" s="72">
        <v>19</v>
      </c>
      <c r="B27" s="411">
        <v>43014</v>
      </c>
      <c r="C27" s="412" t="s">
        <v>347</v>
      </c>
      <c r="D27" s="400" t="s">
        <v>644</v>
      </c>
      <c r="E27" s="400">
        <v>200179145</v>
      </c>
      <c r="F27" s="400" t="s">
        <v>640</v>
      </c>
      <c r="G27" s="400">
        <v>350</v>
      </c>
      <c r="H27" s="400"/>
      <c r="I27" s="400" t="s">
        <v>666</v>
      </c>
      <c r="J27" s="400" t="s">
        <v>646</v>
      </c>
      <c r="K27" s="413">
        <v>0.40860000000000002</v>
      </c>
      <c r="L27" s="4">
        <v>143</v>
      </c>
      <c r="M27" s="400" t="s">
        <v>649</v>
      </c>
    </row>
    <row r="28" spans="1:13" ht="30" x14ac:dyDescent="0.2">
      <c r="A28" s="72">
        <v>20</v>
      </c>
      <c r="B28" s="411">
        <v>43014</v>
      </c>
      <c r="C28" s="412" t="s">
        <v>347</v>
      </c>
      <c r="D28" s="400" t="s">
        <v>644</v>
      </c>
      <c r="E28" s="400">
        <v>200179145</v>
      </c>
      <c r="F28" s="400" t="s">
        <v>640</v>
      </c>
      <c r="G28" s="400">
        <v>3500</v>
      </c>
      <c r="H28" s="400"/>
      <c r="I28" s="400" t="s">
        <v>648</v>
      </c>
      <c r="J28" s="400" t="s">
        <v>646</v>
      </c>
      <c r="K28" s="413">
        <v>0.1242</v>
      </c>
      <c r="L28" s="4">
        <v>434.7</v>
      </c>
      <c r="M28" s="400" t="s">
        <v>667</v>
      </c>
    </row>
    <row r="29" spans="1:13" ht="30" x14ac:dyDescent="0.2">
      <c r="A29" s="72">
        <v>21</v>
      </c>
      <c r="B29" s="411">
        <v>43014</v>
      </c>
      <c r="C29" s="412" t="s">
        <v>347</v>
      </c>
      <c r="D29" s="400" t="s">
        <v>644</v>
      </c>
      <c r="E29" s="400">
        <v>200179145</v>
      </c>
      <c r="F29" s="400" t="s">
        <v>640</v>
      </c>
      <c r="G29" s="400">
        <v>350</v>
      </c>
      <c r="H29" s="400"/>
      <c r="I29" s="400" t="s">
        <v>668</v>
      </c>
      <c r="J29" s="400" t="s">
        <v>646</v>
      </c>
      <c r="K29" s="413">
        <v>0.2571</v>
      </c>
      <c r="L29" s="4">
        <v>90</v>
      </c>
      <c r="M29" s="400" t="s">
        <v>649</v>
      </c>
    </row>
    <row r="30" spans="1:13" ht="30" x14ac:dyDescent="0.2">
      <c r="A30" s="72">
        <v>22</v>
      </c>
      <c r="B30" s="411">
        <v>43014</v>
      </c>
      <c r="C30" s="412" t="s">
        <v>347</v>
      </c>
      <c r="D30" s="400" t="s">
        <v>644</v>
      </c>
      <c r="E30" s="400">
        <v>200179145</v>
      </c>
      <c r="F30" s="400" t="s">
        <v>640</v>
      </c>
      <c r="G30" s="400">
        <v>2000</v>
      </c>
      <c r="H30" s="400"/>
      <c r="I30" s="400" t="s">
        <v>669</v>
      </c>
      <c r="J30" s="400" t="s">
        <v>646</v>
      </c>
      <c r="K30" s="413">
        <v>0.21199999999999999</v>
      </c>
      <c r="L30" s="4">
        <v>424</v>
      </c>
      <c r="M30" s="400" t="s">
        <v>656</v>
      </c>
    </row>
    <row r="31" spans="1:13" ht="30" x14ac:dyDescent="0.2">
      <c r="A31" s="72">
        <v>23</v>
      </c>
      <c r="B31" s="411">
        <v>43014</v>
      </c>
      <c r="C31" s="412" t="s">
        <v>347</v>
      </c>
      <c r="D31" s="400" t="s">
        <v>644</v>
      </c>
      <c r="E31" s="400">
        <v>200179145</v>
      </c>
      <c r="F31" s="400" t="s">
        <v>640</v>
      </c>
      <c r="G31" s="400">
        <v>3000</v>
      </c>
      <c r="H31" s="400"/>
      <c r="I31" s="400" t="s">
        <v>670</v>
      </c>
      <c r="J31" s="400" t="s">
        <v>646</v>
      </c>
      <c r="K31" s="413">
        <v>0.158</v>
      </c>
      <c r="L31" s="4">
        <v>474</v>
      </c>
      <c r="M31" s="400" t="s">
        <v>667</v>
      </c>
    </row>
    <row r="32" spans="1:13" ht="30" x14ac:dyDescent="0.2">
      <c r="A32" s="72">
        <v>24</v>
      </c>
      <c r="B32" s="411">
        <v>43014</v>
      </c>
      <c r="C32" s="412" t="s">
        <v>347</v>
      </c>
      <c r="D32" s="400" t="s">
        <v>644</v>
      </c>
      <c r="E32" s="400">
        <v>200179145</v>
      </c>
      <c r="F32" s="400" t="s">
        <v>640</v>
      </c>
      <c r="G32" s="400">
        <v>2000</v>
      </c>
      <c r="H32" s="400"/>
      <c r="I32" s="400" t="s">
        <v>671</v>
      </c>
      <c r="J32" s="400" t="s">
        <v>646</v>
      </c>
      <c r="K32" s="413">
        <v>0.18959999999999999</v>
      </c>
      <c r="L32" s="4">
        <v>379.2</v>
      </c>
      <c r="M32" s="400" t="s">
        <v>667</v>
      </c>
    </row>
    <row r="33" spans="1:13" ht="30" x14ac:dyDescent="0.2">
      <c r="A33" s="72">
        <v>25</v>
      </c>
      <c r="B33" s="411">
        <v>43014</v>
      </c>
      <c r="C33" s="412" t="s">
        <v>347</v>
      </c>
      <c r="D33" s="400" t="s">
        <v>644</v>
      </c>
      <c r="E33" s="400">
        <v>200179145</v>
      </c>
      <c r="F33" s="400" t="s">
        <v>640</v>
      </c>
      <c r="G33" s="400">
        <v>3000</v>
      </c>
      <c r="H33" s="400"/>
      <c r="I33" s="400" t="s">
        <v>672</v>
      </c>
      <c r="J33" s="400" t="s">
        <v>646</v>
      </c>
      <c r="K33" s="413">
        <v>0.17599999999999999</v>
      </c>
      <c r="L33" s="4">
        <v>528</v>
      </c>
      <c r="M33" s="400" t="s">
        <v>673</v>
      </c>
    </row>
    <row r="34" spans="1:13" ht="30" x14ac:dyDescent="0.2">
      <c r="A34" s="72">
        <v>26</v>
      </c>
      <c r="B34" s="411">
        <v>43014</v>
      </c>
      <c r="C34" s="412" t="s">
        <v>347</v>
      </c>
      <c r="D34" s="400" t="s">
        <v>644</v>
      </c>
      <c r="E34" s="400">
        <v>200179145</v>
      </c>
      <c r="F34" s="400" t="s">
        <v>640</v>
      </c>
      <c r="G34" s="400">
        <v>6000</v>
      </c>
      <c r="H34" s="400"/>
      <c r="I34" s="400" t="s">
        <v>674</v>
      </c>
      <c r="J34" s="400" t="s">
        <v>646</v>
      </c>
      <c r="K34" s="413">
        <v>7.9200000000000007E-2</v>
      </c>
      <c r="L34" s="4">
        <v>475</v>
      </c>
      <c r="M34" s="400" t="s">
        <v>673</v>
      </c>
    </row>
    <row r="35" spans="1:13" ht="45" x14ac:dyDescent="0.2">
      <c r="A35" s="72">
        <v>27</v>
      </c>
      <c r="B35" s="411">
        <v>43014</v>
      </c>
      <c r="C35" s="412" t="s">
        <v>347</v>
      </c>
      <c r="D35" s="400" t="s">
        <v>644</v>
      </c>
      <c r="E35" s="400">
        <v>200179145</v>
      </c>
      <c r="F35" s="400" t="s">
        <v>640</v>
      </c>
      <c r="G35" s="400">
        <v>400</v>
      </c>
      <c r="H35" s="400"/>
      <c r="I35" s="400" t="s">
        <v>675</v>
      </c>
      <c r="J35" s="400" t="s">
        <v>646</v>
      </c>
      <c r="K35" s="413">
        <v>1.04</v>
      </c>
      <c r="L35" s="4">
        <v>416</v>
      </c>
      <c r="M35" s="400" t="s">
        <v>647</v>
      </c>
    </row>
    <row r="36" spans="1:13" ht="30" x14ac:dyDescent="0.2">
      <c r="A36" s="72">
        <v>28</v>
      </c>
      <c r="B36" s="411">
        <v>43014</v>
      </c>
      <c r="C36" s="412" t="s">
        <v>347</v>
      </c>
      <c r="D36" s="400" t="s">
        <v>644</v>
      </c>
      <c r="E36" s="400">
        <v>200179145</v>
      </c>
      <c r="F36" s="400" t="s">
        <v>640</v>
      </c>
      <c r="G36" s="400">
        <v>2000</v>
      </c>
      <c r="H36" s="400"/>
      <c r="I36" s="400" t="s">
        <v>676</v>
      </c>
      <c r="J36" s="400" t="s">
        <v>646</v>
      </c>
      <c r="K36" s="413">
        <v>0.31919999999999998</v>
      </c>
      <c r="L36" s="4">
        <v>638.4</v>
      </c>
      <c r="M36" s="400" t="s">
        <v>647</v>
      </c>
    </row>
    <row r="37" spans="1:13" ht="45" x14ac:dyDescent="0.2">
      <c r="A37" s="72">
        <v>29</v>
      </c>
      <c r="B37" s="411">
        <v>43014</v>
      </c>
      <c r="C37" s="412" t="s">
        <v>347</v>
      </c>
      <c r="D37" s="400" t="s">
        <v>644</v>
      </c>
      <c r="E37" s="400">
        <v>200179145</v>
      </c>
      <c r="F37" s="400" t="s">
        <v>640</v>
      </c>
      <c r="G37" s="400">
        <v>2000</v>
      </c>
      <c r="H37" s="400"/>
      <c r="I37" s="400" t="s">
        <v>677</v>
      </c>
      <c r="J37" s="400" t="s">
        <v>646</v>
      </c>
      <c r="K37" s="413">
        <v>0.49680000000000002</v>
      </c>
      <c r="L37" s="4">
        <v>993.6</v>
      </c>
      <c r="M37" s="400" t="s">
        <v>647</v>
      </c>
    </row>
    <row r="38" spans="1:13" ht="45" x14ac:dyDescent="0.2">
      <c r="A38" s="72">
        <v>30</v>
      </c>
      <c r="B38" s="411">
        <v>43593</v>
      </c>
      <c r="C38" s="412" t="s">
        <v>678</v>
      </c>
      <c r="D38" s="400" t="s">
        <v>679</v>
      </c>
      <c r="E38" s="400" t="s">
        <v>680</v>
      </c>
      <c r="F38" s="400" t="s">
        <v>640</v>
      </c>
      <c r="G38" s="400" t="s">
        <v>681</v>
      </c>
      <c r="H38" s="400"/>
      <c r="I38" s="400" t="s">
        <v>682</v>
      </c>
      <c r="J38" s="400" t="s">
        <v>683</v>
      </c>
      <c r="K38" s="413">
        <v>30</v>
      </c>
      <c r="L38" s="4">
        <v>300</v>
      </c>
      <c r="M38" s="400"/>
    </row>
    <row r="39" spans="1:13" ht="60" x14ac:dyDescent="0.2">
      <c r="A39" s="72">
        <v>31</v>
      </c>
      <c r="B39" s="411">
        <v>43592</v>
      </c>
      <c r="C39" s="412" t="s">
        <v>684</v>
      </c>
      <c r="D39" s="400" t="s">
        <v>685</v>
      </c>
      <c r="E39" s="400" t="s">
        <v>686</v>
      </c>
      <c r="F39" s="400" t="s">
        <v>640</v>
      </c>
      <c r="G39" s="400" t="s">
        <v>687</v>
      </c>
      <c r="H39" s="400"/>
      <c r="I39" s="400" t="s">
        <v>688</v>
      </c>
      <c r="J39" s="400" t="s">
        <v>689</v>
      </c>
      <c r="K39" s="413">
        <v>920</v>
      </c>
      <c r="L39" s="4">
        <v>5520</v>
      </c>
      <c r="M39" s="400"/>
    </row>
    <row r="40" spans="1:13" ht="60" x14ac:dyDescent="0.2">
      <c r="A40" s="72">
        <v>32</v>
      </c>
      <c r="B40" s="411">
        <v>43592</v>
      </c>
      <c r="C40" s="412" t="s">
        <v>690</v>
      </c>
      <c r="D40" s="400" t="s">
        <v>685</v>
      </c>
      <c r="E40" s="400" t="s">
        <v>686</v>
      </c>
      <c r="F40" s="400" t="s">
        <v>640</v>
      </c>
      <c r="G40" s="400" t="s">
        <v>687</v>
      </c>
      <c r="H40" s="400"/>
      <c r="I40" s="400" t="s">
        <v>688</v>
      </c>
      <c r="J40" s="400" t="s">
        <v>689</v>
      </c>
      <c r="K40" s="413">
        <v>250</v>
      </c>
      <c r="L40" s="4">
        <v>1500</v>
      </c>
      <c r="M40" s="400"/>
    </row>
    <row r="41" spans="1:13" ht="60" x14ac:dyDescent="0.2">
      <c r="A41" s="72">
        <v>33</v>
      </c>
      <c r="B41" s="411">
        <v>43597</v>
      </c>
      <c r="C41" s="412" t="s">
        <v>684</v>
      </c>
      <c r="D41" s="400" t="s">
        <v>685</v>
      </c>
      <c r="E41" s="400" t="s">
        <v>686</v>
      </c>
      <c r="F41" s="400" t="s">
        <v>640</v>
      </c>
      <c r="G41" s="400" t="s">
        <v>691</v>
      </c>
      <c r="H41" s="400"/>
      <c r="I41" s="400" t="s">
        <v>688</v>
      </c>
      <c r="J41" s="400" t="s">
        <v>689</v>
      </c>
      <c r="K41" s="413">
        <v>920</v>
      </c>
      <c r="L41" s="4">
        <v>11040</v>
      </c>
      <c r="M41" s="400"/>
    </row>
    <row r="42" spans="1:13" ht="60" x14ac:dyDescent="0.2">
      <c r="A42" s="72">
        <v>34</v>
      </c>
      <c r="B42" s="411">
        <v>43597</v>
      </c>
      <c r="C42" s="412" t="s">
        <v>690</v>
      </c>
      <c r="D42" s="400" t="s">
        <v>685</v>
      </c>
      <c r="E42" s="400" t="s">
        <v>686</v>
      </c>
      <c r="F42" s="400" t="s">
        <v>640</v>
      </c>
      <c r="G42" s="400" t="s">
        <v>691</v>
      </c>
      <c r="H42" s="400"/>
      <c r="I42" s="400" t="s">
        <v>688</v>
      </c>
      <c r="J42" s="400" t="s">
        <v>689</v>
      </c>
      <c r="K42" s="413">
        <v>250</v>
      </c>
      <c r="L42" s="4">
        <v>3000</v>
      </c>
      <c r="M42" s="400"/>
    </row>
    <row r="43" spans="1:13" ht="45" x14ac:dyDescent="0.2">
      <c r="A43" s="72">
        <v>35</v>
      </c>
      <c r="B43" s="411">
        <v>43597</v>
      </c>
      <c r="C43" s="412" t="s">
        <v>678</v>
      </c>
      <c r="D43" s="400" t="s">
        <v>692</v>
      </c>
      <c r="E43" s="400" t="s">
        <v>693</v>
      </c>
      <c r="F43" s="400" t="s">
        <v>640</v>
      </c>
      <c r="G43" s="414">
        <v>43598</v>
      </c>
      <c r="H43" s="400"/>
      <c r="I43" s="400" t="s">
        <v>688</v>
      </c>
      <c r="J43" s="400" t="s">
        <v>694</v>
      </c>
      <c r="K43" s="413"/>
      <c r="L43" s="4">
        <v>8.3000000000000007</v>
      </c>
      <c r="M43" s="400"/>
    </row>
    <row r="44" spans="1:13" ht="45" x14ac:dyDescent="0.2">
      <c r="A44" s="72">
        <v>36</v>
      </c>
      <c r="B44" s="411">
        <v>43597</v>
      </c>
      <c r="C44" s="412" t="s">
        <v>678</v>
      </c>
      <c r="D44" s="400" t="s">
        <v>692</v>
      </c>
      <c r="E44" s="400" t="s">
        <v>693</v>
      </c>
      <c r="F44" s="400" t="s">
        <v>640</v>
      </c>
      <c r="G44" s="414">
        <v>43598</v>
      </c>
      <c r="H44" s="400"/>
      <c r="I44" s="400" t="s">
        <v>688</v>
      </c>
      <c r="J44" s="400" t="s">
        <v>694</v>
      </c>
      <c r="K44" s="413"/>
      <c r="L44" s="4">
        <v>69.13</v>
      </c>
      <c r="M44" s="400"/>
    </row>
    <row r="45" spans="1:13" ht="60" x14ac:dyDescent="0.2">
      <c r="A45" s="72">
        <v>37</v>
      </c>
      <c r="B45" s="411">
        <v>43013</v>
      </c>
      <c r="C45" s="412" t="s">
        <v>347</v>
      </c>
      <c r="D45" s="400" t="s">
        <v>644</v>
      </c>
      <c r="E45" s="400">
        <v>200179145</v>
      </c>
      <c r="F45" s="400" t="s">
        <v>640</v>
      </c>
      <c r="G45" s="400">
        <v>250</v>
      </c>
      <c r="H45" s="400"/>
      <c r="I45" s="400" t="s">
        <v>695</v>
      </c>
      <c r="J45" s="400" t="s">
        <v>646</v>
      </c>
      <c r="K45" s="413">
        <v>2.34</v>
      </c>
      <c r="L45" s="4">
        <v>585</v>
      </c>
      <c r="M45" s="400" t="s">
        <v>647</v>
      </c>
    </row>
    <row r="46" spans="1:13" ht="30" x14ac:dyDescent="0.2">
      <c r="A46" s="72">
        <v>38</v>
      </c>
      <c r="B46" s="411">
        <v>43013</v>
      </c>
      <c r="C46" s="412" t="s">
        <v>347</v>
      </c>
      <c r="D46" s="400" t="s">
        <v>644</v>
      </c>
      <c r="E46" s="400">
        <v>200179145</v>
      </c>
      <c r="F46" s="400" t="s">
        <v>640</v>
      </c>
      <c r="G46" s="400">
        <v>1400</v>
      </c>
      <c r="H46" s="400"/>
      <c r="I46" s="400" t="s">
        <v>696</v>
      </c>
      <c r="J46" s="400" t="s">
        <v>646</v>
      </c>
      <c r="K46" s="413">
        <v>0.14349999999999999</v>
      </c>
      <c r="L46" s="4">
        <v>200.9</v>
      </c>
      <c r="M46" s="400" t="s">
        <v>673</v>
      </c>
    </row>
    <row r="47" spans="1:13" ht="30" x14ac:dyDescent="0.2">
      <c r="A47" s="72">
        <v>39</v>
      </c>
      <c r="B47" s="411">
        <v>43013</v>
      </c>
      <c r="C47" s="412" t="s">
        <v>347</v>
      </c>
      <c r="D47" s="400" t="s">
        <v>644</v>
      </c>
      <c r="E47" s="400">
        <v>200179145</v>
      </c>
      <c r="F47" s="400" t="s">
        <v>640</v>
      </c>
      <c r="G47" s="400">
        <v>3500</v>
      </c>
      <c r="H47" s="400"/>
      <c r="I47" s="400" t="s">
        <v>648</v>
      </c>
      <c r="J47" s="400" t="s">
        <v>646</v>
      </c>
      <c r="K47" s="413">
        <v>4.5199999999999997E-2</v>
      </c>
      <c r="L47" s="4">
        <v>158.19999999999999</v>
      </c>
      <c r="M47" s="400" t="s">
        <v>649</v>
      </c>
    </row>
    <row r="48" spans="1:13" ht="30" x14ac:dyDescent="0.2">
      <c r="A48" s="72">
        <v>40</v>
      </c>
      <c r="B48" s="411">
        <v>43013</v>
      </c>
      <c r="C48" s="412" t="s">
        <v>347</v>
      </c>
      <c r="D48" s="400" t="s">
        <v>644</v>
      </c>
      <c r="E48" s="400">
        <v>200179145</v>
      </c>
      <c r="F48" s="400" t="s">
        <v>640</v>
      </c>
      <c r="G48" s="400">
        <v>2400</v>
      </c>
      <c r="H48" s="400"/>
      <c r="I48" s="400" t="s">
        <v>696</v>
      </c>
      <c r="J48" s="400" t="s">
        <v>646</v>
      </c>
      <c r="K48" s="413">
        <v>7.7100000000000002E-2</v>
      </c>
      <c r="L48" s="4">
        <v>185.14</v>
      </c>
      <c r="M48" s="400" t="s">
        <v>673</v>
      </c>
    </row>
    <row r="49" spans="1:13" ht="45" x14ac:dyDescent="0.2">
      <c r="A49" s="72">
        <v>41</v>
      </c>
      <c r="B49" s="411">
        <v>43013</v>
      </c>
      <c r="C49" s="412" t="s">
        <v>347</v>
      </c>
      <c r="D49" s="400" t="s">
        <v>644</v>
      </c>
      <c r="E49" s="400">
        <v>200179145</v>
      </c>
      <c r="F49" s="400" t="s">
        <v>640</v>
      </c>
      <c r="G49" s="400">
        <v>3000</v>
      </c>
      <c r="H49" s="400"/>
      <c r="I49" s="400" t="s">
        <v>697</v>
      </c>
      <c r="J49" s="400" t="s">
        <v>646</v>
      </c>
      <c r="K49" s="413">
        <v>0.1167</v>
      </c>
      <c r="L49" s="4">
        <v>350.01</v>
      </c>
      <c r="M49" s="400" t="s">
        <v>656</v>
      </c>
    </row>
    <row r="50" spans="1:13" ht="45" x14ac:dyDescent="0.2">
      <c r="A50" s="72">
        <v>42</v>
      </c>
      <c r="B50" s="411">
        <v>43013</v>
      </c>
      <c r="C50" s="412" t="s">
        <v>347</v>
      </c>
      <c r="D50" s="400" t="s">
        <v>644</v>
      </c>
      <c r="E50" s="400">
        <v>200179145</v>
      </c>
      <c r="F50" s="400" t="s">
        <v>640</v>
      </c>
      <c r="G50" s="400">
        <v>3400</v>
      </c>
      <c r="H50" s="400"/>
      <c r="I50" s="400" t="s">
        <v>698</v>
      </c>
      <c r="J50" s="400" t="s">
        <v>646</v>
      </c>
      <c r="K50" s="413">
        <v>0.251</v>
      </c>
      <c r="L50" s="4">
        <v>853.4</v>
      </c>
      <c r="M50" s="400" t="s">
        <v>647</v>
      </c>
    </row>
    <row r="51" spans="1:13" ht="30" x14ac:dyDescent="0.2">
      <c r="A51" s="72">
        <v>43</v>
      </c>
      <c r="B51" s="411">
        <v>43013</v>
      </c>
      <c r="C51" s="412" t="s">
        <v>347</v>
      </c>
      <c r="D51" s="400" t="s">
        <v>644</v>
      </c>
      <c r="E51" s="400">
        <v>200179145</v>
      </c>
      <c r="F51" s="400" t="s">
        <v>640</v>
      </c>
      <c r="G51" s="400">
        <v>750</v>
      </c>
      <c r="H51" s="400"/>
      <c r="I51" s="400" t="s">
        <v>699</v>
      </c>
      <c r="J51" s="400" t="s">
        <v>646</v>
      </c>
      <c r="K51" s="413">
        <v>0.26900000000000002</v>
      </c>
      <c r="L51" s="4">
        <v>201.75</v>
      </c>
      <c r="M51" s="400" t="s">
        <v>647</v>
      </c>
    </row>
    <row r="52" spans="1:13" ht="30" x14ac:dyDescent="0.2">
      <c r="A52" s="72">
        <v>44</v>
      </c>
      <c r="B52" s="411">
        <v>43013</v>
      </c>
      <c r="C52" s="412" t="s">
        <v>347</v>
      </c>
      <c r="D52" s="400" t="s">
        <v>644</v>
      </c>
      <c r="E52" s="400">
        <v>200179145</v>
      </c>
      <c r="F52" s="400" t="s">
        <v>640</v>
      </c>
      <c r="G52" s="400">
        <v>1000</v>
      </c>
      <c r="H52" s="400"/>
      <c r="I52" s="400" t="s">
        <v>700</v>
      </c>
      <c r="J52" s="400" t="s">
        <v>646</v>
      </c>
      <c r="K52" s="413">
        <v>0.35399999999999998</v>
      </c>
      <c r="L52" s="4">
        <v>354</v>
      </c>
      <c r="M52" s="400" t="s">
        <v>647</v>
      </c>
    </row>
    <row r="53" spans="1:13" ht="60" x14ac:dyDescent="0.2">
      <c r="A53" s="72">
        <v>45</v>
      </c>
      <c r="B53" s="411">
        <v>43013</v>
      </c>
      <c r="C53" s="412" t="s">
        <v>347</v>
      </c>
      <c r="D53" s="400" t="s">
        <v>644</v>
      </c>
      <c r="E53" s="400">
        <v>200179145</v>
      </c>
      <c r="F53" s="400" t="s">
        <v>640</v>
      </c>
      <c r="G53" s="400">
        <v>5000</v>
      </c>
      <c r="H53" s="400"/>
      <c r="I53" s="400" t="s">
        <v>701</v>
      </c>
      <c r="J53" s="400" t="s">
        <v>646</v>
      </c>
      <c r="K53" s="413">
        <v>0.22800000000000001</v>
      </c>
      <c r="L53" s="4">
        <v>1140</v>
      </c>
      <c r="M53" s="400" t="s">
        <v>647</v>
      </c>
    </row>
    <row r="54" spans="1:13" ht="30" x14ac:dyDescent="0.2">
      <c r="A54" s="72">
        <v>46</v>
      </c>
      <c r="B54" s="411">
        <v>43013</v>
      </c>
      <c r="C54" s="412" t="s">
        <v>347</v>
      </c>
      <c r="D54" s="400" t="s">
        <v>644</v>
      </c>
      <c r="E54" s="400">
        <v>200179145</v>
      </c>
      <c r="F54" s="400" t="s">
        <v>640</v>
      </c>
      <c r="G54" s="400">
        <v>200</v>
      </c>
      <c r="H54" s="400"/>
      <c r="I54" s="400" t="s">
        <v>702</v>
      </c>
      <c r="J54" s="400" t="s">
        <v>646</v>
      </c>
      <c r="K54" s="413">
        <v>1.25</v>
      </c>
      <c r="L54" s="4">
        <v>250</v>
      </c>
      <c r="M54" s="400" t="s">
        <v>647</v>
      </c>
    </row>
    <row r="55" spans="1:13" ht="30" x14ac:dyDescent="0.2">
      <c r="A55" s="72">
        <v>47</v>
      </c>
      <c r="B55" s="411">
        <v>43013</v>
      </c>
      <c r="C55" s="412" t="s">
        <v>347</v>
      </c>
      <c r="D55" s="400" t="s">
        <v>644</v>
      </c>
      <c r="E55" s="400">
        <v>200179145</v>
      </c>
      <c r="F55" s="400" t="s">
        <v>640</v>
      </c>
      <c r="G55" s="400">
        <v>1350</v>
      </c>
      <c r="H55" s="400"/>
      <c r="I55" s="400" t="s">
        <v>703</v>
      </c>
      <c r="J55" s="400" t="s">
        <v>646</v>
      </c>
      <c r="K55" s="413">
        <v>0.1704</v>
      </c>
      <c r="L55" s="4">
        <v>230</v>
      </c>
      <c r="M55" s="400" t="s">
        <v>647</v>
      </c>
    </row>
    <row r="56" spans="1:13" ht="30" x14ac:dyDescent="0.2">
      <c r="A56" s="72">
        <v>48</v>
      </c>
      <c r="B56" s="411">
        <v>43013</v>
      </c>
      <c r="C56" s="412" t="s">
        <v>347</v>
      </c>
      <c r="D56" s="400" t="s">
        <v>644</v>
      </c>
      <c r="E56" s="400">
        <v>200179145</v>
      </c>
      <c r="F56" s="400" t="s">
        <v>640</v>
      </c>
      <c r="G56" s="400">
        <v>1020</v>
      </c>
      <c r="H56" s="400"/>
      <c r="I56" s="400" t="s">
        <v>704</v>
      </c>
      <c r="J56" s="400" t="s">
        <v>646</v>
      </c>
      <c r="K56" s="413">
        <v>0.76470000000000005</v>
      </c>
      <c r="L56" s="4">
        <v>780</v>
      </c>
      <c r="M56" s="400" t="s">
        <v>647</v>
      </c>
    </row>
    <row r="57" spans="1:13" ht="30" x14ac:dyDescent="0.2">
      <c r="A57" s="72">
        <v>49</v>
      </c>
      <c r="B57" s="411">
        <v>43013</v>
      </c>
      <c r="C57" s="412" t="s">
        <v>347</v>
      </c>
      <c r="D57" s="400" t="s">
        <v>644</v>
      </c>
      <c r="E57" s="400">
        <v>200179145</v>
      </c>
      <c r="F57" s="400" t="s">
        <v>640</v>
      </c>
      <c r="G57" s="400">
        <v>160</v>
      </c>
      <c r="H57" s="400"/>
      <c r="I57" s="400" t="s">
        <v>705</v>
      </c>
      <c r="J57" s="400" t="s">
        <v>646</v>
      </c>
      <c r="K57" s="413">
        <v>1.5</v>
      </c>
      <c r="L57" s="4">
        <v>240</v>
      </c>
      <c r="M57" s="400" t="s">
        <v>647</v>
      </c>
    </row>
    <row r="58" spans="1:13" ht="30" x14ac:dyDescent="0.2">
      <c r="A58" s="72">
        <v>50</v>
      </c>
      <c r="B58" s="411">
        <v>43013</v>
      </c>
      <c r="C58" s="412" t="s">
        <v>347</v>
      </c>
      <c r="D58" s="400" t="s">
        <v>644</v>
      </c>
      <c r="E58" s="400">
        <v>200179145</v>
      </c>
      <c r="F58" s="400" t="s">
        <v>640</v>
      </c>
      <c r="G58" s="400">
        <v>80</v>
      </c>
      <c r="H58" s="400"/>
      <c r="I58" s="400" t="s">
        <v>705</v>
      </c>
      <c r="J58" s="400" t="s">
        <v>646</v>
      </c>
      <c r="K58" s="413">
        <v>2.875</v>
      </c>
      <c r="L58" s="4">
        <v>230</v>
      </c>
      <c r="M58" s="400" t="s">
        <v>647</v>
      </c>
    </row>
    <row r="59" spans="1:13" ht="45" x14ac:dyDescent="0.2">
      <c r="A59" s="72">
        <v>51</v>
      </c>
      <c r="B59" s="411">
        <v>43013</v>
      </c>
      <c r="C59" s="412" t="s">
        <v>347</v>
      </c>
      <c r="D59" s="400" t="s">
        <v>644</v>
      </c>
      <c r="E59" s="400">
        <v>200179145</v>
      </c>
      <c r="F59" s="400" t="s">
        <v>640</v>
      </c>
      <c r="G59" s="400">
        <v>1050</v>
      </c>
      <c r="H59" s="400"/>
      <c r="I59" s="400" t="s">
        <v>706</v>
      </c>
      <c r="J59" s="400" t="s">
        <v>646</v>
      </c>
      <c r="K59" s="413">
        <v>0.45700000000000002</v>
      </c>
      <c r="L59" s="4">
        <v>479.85</v>
      </c>
      <c r="M59" s="400" t="s">
        <v>647</v>
      </c>
    </row>
    <row r="60" spans="1:13" ht="30" x14ac:dyDescent="0.2">
      <c r="A60" s="72">
        <v>52</v>
      </c>
      <c r="B60" s="411">
        <v>43013</v>
      </c>
      <c r="C60" s="412" t="s">
        <v>347</v>
      </c>
      <c r="D60" s="400" t="s">
        <v>644</v>
      </c>
      <c r="E60" s="400">
        <v>200179145</v>
      </c>
      <c r="F60" s="400" t="s">
        <v>640</v>
      </c>
      <c r="G60" s="400">
        <v>500</v>
      </c>
      <c r="H60" s="400"/>
      <c r="I60" s="400" t="s">
        <v>707</v>
      </c>
      <c r="J60" s="400" t="s">
        <v>646</v>
      </c>
      <c r="K60" s="413">
        <v>0.56000000000000005</v>
      </c>
      <c r="L60" s="4">
        <v>280</v>
      </c>
      <c r="M60" s="400" t="s">
        <v>708</v>
      </c>
    </row>
    <row r="61" spans="1:13" ht="30" x14ac:dyDescent="0.2">
      <c r="A61" s="72">
        <v>53</v>
      </c>
      <c r="B61" s="411">
        <v>43013</v>
      </c>
      <c r="C61" s="412" t="s">
        <v>347</v>
      </c>
      <c r="D61" s="400" t="s">
        <v>644</v>
      </c>
      <c r="E61" s="400">
        <v>200179145</v>
      </c>
      <c r="F61" s="400" t="s">
        <v>640</v>
      </c>
      <c r="G61" s="400">
        <v>700</v>
      </c>
      <c r="H61" s="400"/>
      <c r="I61" s="400" t="s">
        <v>709</v>
      </c>
      <c r="J61" s="400" t="s">
        <v>646</v>
      </c>
      <c r="K61" s="413">
        <v>0.28000000000000003</v>
      </c>
      <c r="L61" s="4">
        <v>196</v>
      </c>
      <c r="M61" s="400" t="s">
        <v>647</v>
      </c>
    </row>
    <row r="62" spans="1:13" ht="30" x14ac:dyDescent="0.2">
      <c r="A62" s="72">
        <v>54</v>
      </c>
      <c r="B62" s="411">
        <v>43013</v>
      </c>
      <c r="C62" s="412" t="s">
        <v>347</v>
      </c>
      <c r="D62" s="400" t="s">
        <v>644</v>
      </c>
      <c r="E62" s="400">
        <v>200179145</v>
      </c>
      <c r="F62" s="400" t="s">
        <v>640</v>
      </c>
      <c r="G62" s="400">
        <v>350</v>
      </c>
      <c r="H62" s="400"/>
      <c r="I62" s="400" t="s">
        <v>668</v>
      </c>
      <c r="J62" s="400" t="s">
        <v>646</v>
      </c>
      <c r="K62" s="413">
        <v>0.2571</v>
      </c>
      <c r="L62" s="4">
        <v>90</v>
      </c>
      <c r="M62" s="400" t="s">
        <v>649</v>
      </c>
    </row>
    <row r="63" spans="1:13" ht="30" x14ac:dyDescent="0.2">
      <c r="A63" s="72">
        <v>55</v>
      </c>
      <c r="B63" s="411">
        <v>43013</v>
      </c>
      <c r="C63" s="412" t="s">
        <v>347</v>
      </c>
      <c r="D63" s="400" t="s">
        <v>644</v>
      </c>
      <c r="E63" s="400">
        <v>200179145</v>
      </c>
      <c r="F63" s="400" t="s">
        <v>640</v>
      </c>
      <c r="G63" s="400">
        <v>3000</v>
      </c>
      <c r="H63" s="400"/>
      <c r="I63" s="400" t="s">
        <v>710</v>
      </c>
      <c r="J63" s="400" t="s">
        <v>646</v>
      </c>
      <c r="K63" s="413">
        <v>0.214</v>
      </c>
      <c r="L63" s="4">
        <v>642</v>
      </c>
      <c r="M63" s="400" t="s">
        <v>647</v>
      </c>
    </row>
    <row r="64" spans="1:13" ht="30" x14ac:dyDescent="0.2">
      <c r="A64" s="72">
        <v>56</v>
      </c>
      <c r="B64" s="411">
        <v>43013</v>
      </c>
      <c r="C64" s="412" t="s">
        <v>347</v>
      </c>
      <c r="D64" s="400" t="s">
        <v>644</v>
      </c>
      <c r="E64" s="400">
        <v>200179145</v>
      </c>
      <c r="F64" s="400" t="s">
        <v>640</v>
      </c>
      <c r="G64" s="400">
        <v>25000</v>
      </c>
      <c r="H64" s="400"/>
      <c r="I64" s="400" t="s">
        <v>711</v>
      </c>
      <c r="J64" s="400" t="s">
        <v>646</v>
      </c>
      <c r="K64" s="413">
        <v>0.15870000000000001</v>
      </c>
      <c r="L64" s="4">
        <v>3967</v>
      </c>
      <c r="M64" s="400" t="s">
        <v>647</v>
      </c>
    </row>
    <row r="65" spans="1:13" ht="30" x14ac:dyDescent="0.2">
      <c r="A65" s="72">
        <v>57</v>
      </c>
      <c r="B65" s="411">
        <v>43026</v>
      </c>
      <c r="C65" s="412" t="s">
        <v>347</v>
      </c>
      <c r="D65" s="400" t="s">
        <v>644</v>
      </c>
      <c r="E65" s="400">
        <v>200179145</v>
      </c>
      <c r="F65" s="400" t="s">
        <v>640</v>
      </c>
      <c r="G65" s="400">
        <v>15000</v>
      </c>
      <c r="H65" s="400"/>
      <c r="I65" s="400" t="s">
        <v>712</v>
      </c>
      <c r="J65" s="400" t="s">
        <v>646</v>
      </c>
      <c r="K65" s="413">
        <v>0.20669999999999999</v>
      </c>
      <c r="L65" s="4">
        <v>3100</v>
      </c>
      <c r="M65" s="400" t="s">
        <v>713</v>
      </c>
    </row>
    <row r="66" spans="1:13" ht="30" x14ac:dyDescent="0.2">
      <c r="A66" s="72">
        <v>58</v>
      </c>
      <c r="B66" s="411">
        <v>43379</v>
      </c>
      <c r="C66" s="412" t="s">
        <v>347</v>
      </c>
      <c r="D66" s="400" t="s">
        <v>644</v>
      </c>
      <c r="E66" s="400">
        <v>200179145</v>
      </c>
      <c r="F66" s="400" t="s">
        <v>640</v>
      </c>
      <c r="G66" s="400">
        <v>2500</v>
      </c>
      <c r="H66" s="400"/>
      <c r="I66" s="400" t="s">
        <v>712</v>
      </c>
      <c r="J66" s="400" t="s">
        <v>646</v>
      </c>
      <c r="K66" s="413">
        <v>2.1000000000000001E-2</v>
      </c>
      <c r="L66" s="4">
        <v>525</v>
      </c>
      <c r="M66" s="400" t="s">
        <v>713</v>
      </c>
    </row>
    <row r="67" spans="1:13" ht="45" x14ac:dyDescent="0.2">
      <c r="A67" s="72">
        <v>59</v>
      </c>
      <c r="B67" s="411">
        <v>43425</v>
      </c>
      <c r="C67" s="412" t="s">
        <v>347</v>
      </c>
      <c r="D67" s="400" t="s">
        <v>644</v>
      </c>
      <c r="E67" s="400">
        <v>200179145</v>
      </c>
      <c r="F67" s="400" t="s">
        <v>640</v>
      </c>
      <c r="G67" s="400">
        <v>10000</v>
      </c>
      <c r="H67" s="400"/>
      <c r="I67" s="400" t="s">
        <v>640</v>
      </c>
      <c r="J67" s="400" t="s">
        <v>646</v>
      </c>
      <c r="K67" s="413">
        <v>4.5199999999999997E-2</v>
      </c>
      <c r="L67" s="4">
        <v>452.31</v>
      </c>
      <c r="M67" s="400" t="s">
        <v>714</v>
      </c>
    </row>
    <row r="68" spans="1:13" ht="45" x14ac:dyDescent="0.2">
      <c r="A68" s="72">
        <v>60</v>
      </c>
      <c r="B68" s="415">
        <v>43602</v>
      </c>
      <c r="C68" s="416" t="s">
        <v>678</v>
      </c>
      <c r="D68" s="72" t="s">
        <v>692</v>
      </c>
      <c r="E68" s="72" t="s">
        <v>693</v>
      </c>
      <c r="F68" s="72" t="s">
        <v>640</v>
      </c>
      <c r="G68" s="417">
        <v>43605</v>
      </c>
      <c r="H68" s="72"/>
      <c r="I68" s="72" t="s">
        <v>688</v>
      </c>
      <c r="J68" s="72" t="s">
        <v>694</v>
      </c>
      <c r="K68" s="4"/>
      <c r="L68" s="4">
        <v>69.08</v>
      </c>
      <c r="M68" s="72"/>
    </row>
    <row r="69" spans="1:13" ht="30" x14ac:dyDescent="0.2">
      <c r="A69" s="72">
        <v>61</v>
      </c>
      <c r="B69" s="415">
        <v>43357</v>
      </c>
      <c r="C69" s="416" t="s">
        <v>347</v>
      </c>
      <c r="D69" s="72" t="s">
        <v>715</v>
      </c>
      <c r="E69" s="72" t="s">
        <v>716</v>
      </c>
      <c r="F69" s="72" t="s">
        <v>640</v>
      </c>
      <c r="G69" s="72" t="s">
        <v>717</v>
      </c>
      <c r="H69" s="72"/>
      <c r="I69" s="72" t="s">
        <v>640</v>
      </c>
      <c r="J69" s="72" t="s">
        <v>646</v>
      </c>
      <c r="K69" s="4">
        <v>62.5</v>
      </c>
      <c r="L69" s="4">
        <v>812.5</v>
      </c>
      <c r="M69" s="72" t="s">
        <v>718</v>
      </c>
    </row>
    <row r="70" spans="1:13" ht="45" x14ac:dyDescent="0.2">
      <c r="A70" s="72">
        <v>62</v>
      </c>
      <c r="B70" s="415">
        <v>43601</v>
      </c>
      <c r="C70" s="416" t="s">
        <v>347</v>
      </c>
      <c r="D70" s="72" t="s">
        <v>719</v>
      </c>
      <c r="E70" s="72" t="s">
        <v>720</v>
      </c>
      <c r="F70" s="72" t="s">
        <v>640</v>
      </c>
      <c r="G70" s="72" t="s">
        <v>721</v>
      </c>
      <c r="H70" s="72"/>
      <c r="I70" s="72" t="s">
        <v>688</v>
      </c>
      <c r="J70" s="72" t="s">
        <v>722</v>
      </c>
      <c r="K70" s="4">
        <v>25</v>
      </c>
      <c r="L70" s="4">
        <v>980</v>
      </c>
      <c r="M70" s="72" t="s">
        <v>723</v>
      </c>
    </row>
    <row r="71" spans="1:13" ht="15" x14ac:dyDescent="0.2">
      <c r="A71" s="61" t="s">
        <v>271</v>
      </c>
      <c r="B71" s="311"/>
      <c r="C71" s="416"/>
      <c r="D71" s="61"/>
      <c r="E71" s="61"/>
      <c r="F71" s="61"/>
      <c r="G71" s="61"/>
      <c r="H71" s="61"/>
      <c r="I71" s="61"/>
      <c r="J71" s="61"/>
      <c r="K71" s="4"/>
      <c r="L71" s="4"/>
      <c r="M71" s="61"/>
    </row>
    <row r="72" spans="1:13" ht="15" x14ac:dyDescent="0.3">
      <c r="A72" s="61"/>
      <c r="B72" s="311"/>
      <c r="C72" s="416"/>
      <c r="D72" s="73"/>
      <c r="E72" s="73"/>
      <c r="F72" s="73"/>
      <c r="G72" s="73"/>
      <c r="H72" s="61"/>
      <c r="I72" s="61"/>
      <c r="J72" s="61"/>
      <c r="K72" s="61" t="s">
        <v>456</v>
      </c>
      <c r="L72" s="60">
        <f>SUM(L9:L71)</f>
        <v>51461.1</v>
      </c>
      <c r="M72" s="61"/>
    </row>
    <row r="73" spans="1:13" ht="15" x14ac:dyDescent="0.3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45"/>
    </row>
    <row r="74" spans="1:13" ht="15" x14ac:dyDescent="0.3">
      <c r="A74" s="176" t="s">
        <v>457</v>
      </c>
      <c r="B74" s="176"/>
      <c r="C74" s="176"/>
      <c r="D74" s="175"/>
      <c r="E74" s="175"/>
      <c r="F74" s="175"/>
      <c r="G74" s="175"/>
      <c r="H74" s="175"/>
      <c r="I74" s="175"/>
      <c r="J74" s="175"/>
      <c r="K74" s="175"/>
      <c r="L74" s="145"/>
    </row>
    <row r="75" spans="1:13" ht="15" x14ac:dyDescent="0.3">
      <c r="A75" s="176" t="s">
        <v>458</v>
      </c>
      <c r="B75" s="176"/>
      <c r="C75" s="176"/>
      <c r="D75" s="175"/>
      <c r="E75" s="175"/>
      <c r="F75" s="175"/>
      <c r="G75" s="175"/>
      <c r="H75" s="175"/>
      <c r="I75" s="175"/>
      <c r="J75" s="175"/>
      <c r="K75" s="175"/>
      <c r="L75" s="145"/>
    </row>
    <row r="76" spans="1:13" ht="15" x14ac:dyDescent="0.3">
      <c r="A76" s="162" t="s">
        <v>459</v>
      </c>
      <c r="B76" s="162"/>
      <c r="C76" s="176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3" ht="15" x14ac:dyDescent="0.3">
      <c r="A77" s="162" t="s">
        <v>460</v>
      </c>
      <c r="B77" s="162"/>
      <c r="C77" s="176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3" ht="15" customHeight="1" x14ac:dyDescent="0.2">
      <c r="A78" s="580" t="s">
        <v>477</v>
      </c>
      <c r="B78" s="580"/>
      <c r="C78" s="580"/>
      <c r="D78" s="580"/>
      <c r="E78" s="580"/>
      <c r="F78" s="580"/>
      <c r="G78" s="580"/>
      <c r="H78" s="580"/>
      <c r="I78" s="580"/>
      <c r="J78" s="580"/>
      <c r="K78" s="580"/>
      <c r="L78" s="580"/>
    </row>
    <row r="79" spans="1:13" ht="15" customHeight="1" x14ac:dyDescent="0.2">
      <c r="A79" s="580"/>
      <c r="B79" s="580"/>
      <c r="C79" s="580"/>
      <c r="D79" s="580"/>
      <c r="E79" s="580"/>
      <c r="F79" s="580"/>
      <c r="G79" s="580"/>
      <c r="H79" s="580"/>
      <c r="I79" s="580"/>
      <c r="J79" s="580"/>
      <c r="K79" s="580"/>
      <c r="L79" s="580"/>
    </row>
    <row r="80" spans="1:13" ht="12.75" customHeight="1" x14ac:dyDescent="0.2">
      <c r="A80" s="302"/>
      <c r="B80" s="302"/>
      <c r="C80" s="302"/>
      <c r="D80" s="302"/>
      <c r="E80" s="302"/>
      <c r="F80" s="302"/>
      <c r="G80" s="302"/>
      <c r="H80" s="302"/>
      <c r="I80" s="302"/>
      <c r="J80" s="302"/>
      <c r="K80" s="302"/>
      <c r="L80" s="302"/>
    </row>
    <row r="81" spans="1:12" ht="15" x14ac:dyDescent="0.3">
      <c r="A81" s="585" t="s">
        <v>107</v>
      </c>
      <c r="B81" s="585"/>
      <c r="C81" s="585"/>
      <c r="D81" s="418"/>
      <c r="E81" s="419"/>
      <c r="F81" s="419"/>
      <c r="G81" s="418"/>
      <c r="H81" s="418"/>
      <c r="I81" s="418"/>
      <c r="J81" s="418"/>
      <c r="K81" s="418"/>
      <c r="L81" s="145"/>
    </row>
    <row r="82" spans="1:12" ht="15" x14ac:dyDescent="0.3">
      <c r="A82" s="418"/>
      <c r="B82" s="418"/>
      <c r="C82" s="419"/>
      <c r="D82" s="418"/>
      <c r="E82" s="419"/>
      <c r="F82" s="419"/>
      <c r="G82" s="418"/>
      <c r="H82" s="418"/>
      <c r="I82" s="418"/>
      <c r="J82" s="418"/>
      <c r="K82" s="420"/>
      <c r="L82" s="145"/>
    </row>
    <row r="83" spans="1:12" ht="15" customHeight="1" x14ac:dyDescent="0.3">
      <c r="A83" s="418"/>
      <c r="B83" s="418"/>
      <c r="C83" s="419"/>
      <c r="D83" s="586" t="s">
        <v>263</v>
      </c>
      <c r="E83" s="586"/>
      <c r="F83" s="421"/>
      <c r="G83" s="422"/>
      <c r="H83" s="587" t="s">
        <v>461</v>
      </c>
      <c r="I83" s="587"/>
      <c r="J83" s="587"/>
      <c r="K83" s="423"/>
      <c r="L83" s="145"/>
    </row>
    <row r="84" spans="1:12" ht="15" x14ac:dyDescent="0.3">
      <c r="A84" s="418"/>
      <c r="B84" s="418"/>
      <c r="C84" s="419"/>
      <c r="D84" s="418"/>
      <c r="E84" s="419"/>
      <c r="F84" s="419"/>
      <c r="G84" s="418"/>
      <c r="H84" s="588"/>
      <c r="I84" s="588"/>
      <c r="J84" s="588"/>
      <c r="K84" s="423"/>
      <c r="L84" s="145"/>
    </row>
    <row r="85" spans="1:12" ht="15" x14ac:dyDescent="0.3">
      <c r="A85" s="418"/>
      <c r="B85" s="418"/>
      <c r="C85" s="419"/>
      <c r="D85" s="584" t="s">
        <v>139</v>
      </c>
      <c r="E85" s="584"/>
      <c r="F85" s="421"/>
      <c r="G85" s="422"/>
      <c r="H85" s="418"/>
      <c r="I85" s="418"/>
      <c r="J85" s="418"/>
      <c r="K85" s="418"/>
      <c r="L85" s="145"/>
    </row>
  </sheetData>
  <mergeCells count="7">
    <mergeCell ref="D85:E85"/>
    <mergeCell ref="A1:E1"/>
    <mergeCell ref="L2:M2"/>
    <mergeCell ref="A78:L79"/>
    <mergeCell ref="A81:C81"/>
    <mergeCell ref="D83:E83"/>
    <mergeCell ref="H83:J84"/>
  </mergeCells>
  <dataValidations count="1">
    <dataValidation type="list" allowBlank="1" showInputMessage="1" showErrorMessage="1" sqref="C9:C7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48" t="s">
        <v>424</v>
      </c>
      <c r="B1" s="50"/>
      <c r="C1" s="589" t="s">
        <v>109</v>
      </c>
      <c r="D1" s="589"/>
    </row>
    <row r="2" spans="1:5" x14ac:dyDescent="0.3">
      <c r="A2" s="48" t="s">
        <v>425</v>
      </c>
      <c r="B2" s="50"/>
      <c r="C2" s="567" t="str">
        <f>'ფორმა N1'!L2</f>
        <v>01/01/2019-12/31/2019</v>
      </c>
      <c r="D2" s="568"/>
    </row>
    <row r="3" spans="1:5" x14ac:dyDescent="0.3">
      <c r="A3" s="50" t="s">
        <v>140</v>
      </c>
      <c r="B3" s="50"/>
      <c r="C3" s="49"/>
      <c r="D3" s="49"/>
    </row>
    <row r="4" spans="1:5" x14ac:dyDescent="0.3">
      <c r="A4" s="48"/>
      <c r="B4" s="50"/>
      <c r="C4" s="49"/>
      <c r="D4" s="49"/>
    </row>
    <row r="5" spans="1:5" x14ac:dyDescent="0.3">
      <c r="A5" s="51" t="str">
        <f>'ფორმა N2'!A4</f>
        <v>ანგარიშვალდებული პირის დასახელება:</v>
      </c>
      <c r="B5" s="51"/>
      <c r="C5" s="51"/>
      <c r="D5" s="50"/>
      <c r="E5" s="5"/>
    </row>
    <row r="6" spans="1:5" x14ac:dyDescent="0.3">
      <c r="A6" s="91" t="str">
        <f>'ფორმა N1'!A5</f>
        <v>მპგ „ერთიანი ნაციონალური მოძრაობა“</v>
      </c>
      <c r="B6" s="92"/>
      <c r="C6" s="92"/>
      <c r="D6" s="40"/>
      <c r="E6" s="5"/>
    </row>
    <row r="7" spans="1:5" x14ac:dyDescent="0.3">
      <c r="A7" s="51"/>
      <c r="B7" s="51"/>
      <c r="C7" s="51"/>
      <c r="D7" s="50"/>
      <c r="E7" s="5"/>
    </row>
    <row r="8" spans="1:5" s="6" customFormat="1" x14ac:dyDescent="0.3">
      <c r="A8" s="74"/>
      <c r="B8" s="74"/>
      <c r="C8" s="52"/>
      <c r="D8" s="52"/>
    </row>
    <row r="9" spans="1:5" s="6" customFormat="1" ht="30" x14ac:dyDescent="0.3">
      <c r="A9" s="80" t="s">
        <v>64</v>
      </c>
      <c r="B9" s="53" t="s">
        <v>11</v>
      </c>
      <c r="C9" s="53" t="s">
        <v>10</v>
      </c>
      <c r="D9" s="53" t="s">
        <v>9</v>
      </c>
    </row>
    <row r="10" spans="1:5" s="7" customFormat="1" x14ac:dyDescent="0.2">
      <c r="A10" s="13">
        <v>1</v>
      </c>
      <c r="B10" s="13" t="s">
        <v>108</v>
      </c>
      <c r="C10" s="56">
        <f>SUM(C11,C14,C17,C20:C22)</f>
        <v>0</v>
      </c>
      <c r="D10" s="56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56">
        <f>SUM(C12:C13)</f>
        <v>0</v>
      </c>
      <c r="D11" s="56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26"/>
      <c r="D12" s="27"/>
    </row>
    <row r="13" spans="1:5" s="9" customFormat="1" ht="18" x14ac:dyDescent="0.2">
      <c r="A13" s="16" t="s">
        <v>31</v>
      </c>
      <c r="B13" s="16" t="s">
        <v>71</v>
      </c>
      <c r="C13" s="26"/>
      <c r="D13" s="27"/>
    </row>
    <row r="14" spans="1:5" s="3" customFormat="1" x14ac:dyDescent="0.2">
      <c r="A14" s="14">
        <v>1.2</v>
      </c>
      <c r="B14" s="14" t="s">
        <v>69</v>
      </c>
      <c r="C14" s="56">
        <f>SUM(C15:C16)</f>
        <v>0</v>
      </c>
      <c r="D14" s="56">
        <f>SUM(D15:D16)</f>
        <v>0</v>
      </c>
    </row>
    <row r="15" spans="1:5" x14ac:dyDescent="0.3">
      <c r="A15" s="16" t="s">
        <v>32</v>
      </c>
      <c r="B15" s="16" t="s">
        <v>72</v>
      </c>
      <c r="C15" s="26"/>
      <c r="D15" s="27"/>
    </row>
    <row r="16" spans="1:5" x14ac:dyDescent="0.3">
      <c r="A16" s="16" t="s">
        <v>33</v>
      </c>
      <c r="B16" s="16" t="s">
        <v>73</v>
      </c>
      <c r="C16" s="26"/>
      <c r="D16" s="27"/>
    </row>
    <row r="17" spans="1:9" x14ac:dyDescent="0.3">
      <c r="A17" s="14">
        <v>1.3</v>
      </c>
      <c r="B17" s="14" t="s">
        <v>74</v>
      </c>
      <c r="C17" s="56">
        <f>SUM(C18:C19)</f>
        <v>0</v>
      </c>
      <c r="D17" s="56">
        <f>SUM(D18:D19)</f>
        <v>0</v>
      </c>
    </row>
    <row r="18" spans="1:9" x14ac:dyDescent="0.3">
      <c r="A18" s="16" t="s">
        <v>50</v>
      </c>
      <c r="B18" s="16" t="s">
        <v>75</v>
      </c>
      <c r="C18" s="26"/>
      <c r="D18" s="27"/>
    </row>
    <row r="19" spans="1:9" x14ac:dyDescent="0.3">
      <c r="A19" s="16" t="s">
        <v>51</v>
      </c>
      <c r="B19" s="16" t="s">
        <v>76</v>
      </c>
      <c r="C19" s="26"/>
      <c r="D19" s="27"/>
    </row>
    <row r="20" spans="1:9" x14ac:dyDescent="0.3">
      <c r="A20" s="14">
        <v>1.4</v>
      </c>
      <c r="B20" s="14" t="s">
        <v>77</v>
      </c>
      <c r="C20" s="26"/>
      <c r="D20" s="27"/>
    </row>
    <row r="21" spans="1:9" x14ac:dyDescent="0.3">
      <c r="A21" s="14">
        <v>1.5</v>
      </c>
      <c r="B21" s="14" t="s">
        <v>78</v>
      </c>
      <c r="C21" s="26"/>
      <c r="D21" s="27"/>
    </row>
    <row r="22" spans="1:9" x14ac:dyDescent="0.3">
      <c r="A22" s="14">
        <v>1.6</v>
      </c>
      <c r="B22" s="14" t="s">
        <v>8</v>
      </c>
      <c r="C22" s="26"/>
      <c r="D22" s="27"/>
    </row>
    <row r="25" spans="1:9" s="22" customFormat="1" ht="12.75" x14ac:dyDescent="0.2"/>
    <row r="26" spans="1:9" x14ac:dyDescent="0.3">
      <c r="A26" s="47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47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44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48" t="s">
        <v>426</v>
      </c>
      <c r="B1" s="51"/>
      <c r="C1" s="569" t="s">
        <v>109</v>
      </c>
      <c r="D1" s="569"/>
      <c r="E1" s="65"/>
    </row>
    <row r="2" spans="1:5" s="6" customFormat="1" x14ac:dyDescent="0.3">
      <c r="A2" s="48" t="s">
        <v>423</v>
      </c>
      <c r="B2" s="51"/>
      <c r="C2" s="567" t="str">
        <f>'ფორმა N1'!L2</f>
        <v>01/01/2019-12/31/2019</v>
      </c>
      <c r="D2" s="567"/>
      <c r="E2" s="65"/>
    </row>
    <row r="3" spans="1:5" s="6" customFormat="1" x14ac:dyDescent="0.3">
      <c r="A3" s="50" t="s">
        <v>140</v>
      </c>
      <c r="B3" s="48"/>
      <c r="C3" s="122"/>
      <c r="D3" s="122"/>
      <c r="E3" s="65"/>
    </row>
    <row r="4" spans="1:5" s="6" customFormat="1" x14ac:dyDescent="0.3">
      <c r="A4" s="50"/>
      <c r="B4" s="50"/>
      <c r="C4" s="122"/>
      <c r="D4" s="122"/>
      <c r="E4" s="65"/>
    </row>
    <row r="5" spans="1:5" x14ac:dyDescent="0.3">
      <c r="A5" s="51" t="str">
        <f>'ფორმა N2'!A4</f>
        <v>ანგარიშვალდებული პირის დასახელება:</v>
      </c>
      <c r="B5" s="51"/>
      <c r="C5" s="50"/>
      <c r="D5" s="50"/>
      <c r="E5" s="66"/>
    </row>
    <row r="6" spans="1:5" x14ac:dyDescent="0.3">
      <c r="A6" s="357" t="str">
        <f>'ფორმა N1'!A5</f>
        <v>მპგ „ერთიანი ნაციონალური მოძრაობა“</v>
      </c>
      <c r="B6" s="54"/>
      <c r="C6" s="55"/>
      <c r="D6" s="55"/>
      <c r="E6" s="66"/>
    </row>
    <row r="7" spans="1:5" x14ac:dyDescent="0.3">
      <c r="A7" s="51"/>
      <c r="B7" s="51"/>
      <c r="C7" s="50"/>
      <c r="D7" s="50"/>
      <c r="E7" s="66"/>
    </row>
    <row r="8" spans="1:5" s="6" customFormat="1" x14ac:dyDescent="0.3">
      <c r="A8" s="121"/>
      <c r="B8" s="121"/>
      <c r="C8" s="52"/>
      <c r="D8" s="52"/>
      <c r="E8" s="65"/>
    </row>
    <row r="9" spans="1:5" s="6" customFormat="1" ht="30" x14ac:dyDescent="0.3">
      <c r="A9" s="63" t="s">
        <v>64</v>
      </c>
      <c r="B9" s="63" t="s">
        <v>319</v>
      </c>
      <c r="C9" s="53" t="s">
        <v>10</v>
      </c>
      <c r="D9" s="53" t="s">
        <v>9</v>
      </c>
      <c r="E9" s="65"/>
    </row>
    <row r="10" spans="1:5" s="9" customFormat="1" ht="18" x14ac:dyDescent="0.2">
      <c r="A10" s="72" t="s">
        <v>292</v>
      </c>
      <c r="B10" s="72"/>
      <c r="C10" s="4"/>
      <c r="D10" s="4"/>
      <c r="E10" s="67"/>
    </row>
    <row r="11" spans="1:5" s="10" customFormat="1" x14ac:dyDescent="0.2">
      <c r="A11" s="72" t="s">
        <v>293</v>
      </c>
      <c r="B11" s="72"/>
      <c r="C11" s="4"/>
      <c r="D11" s="4"/>
      <c r="E11" s="68"/>
    </row>
    <row r="12" spans="1:5" s="10" customFormat="1" x14ac:dyDescent="0.2">
      <c r="A12" s="72" t="s">
        <v>294</v>
      </c>
      <c r="B12" s="61"/>
      <c r="C12" s="4"/>
      <c r="D12" s="4"/>
      <c r="E12" s="68"/>
    </row>
    <row r="13" spans="1:5" s="10" customFormat="1" x14ac:dyDescent="0.2">
      <c r="A13" s="61" t="s">
        <v>273</v>
      </c>
      <c r="B13" s="61"/>
      <c r="C13" s="4"/>
      <c r="D13" s="4"/>
      <c r="E13" s="68"/>
    </row>
    <row r="14" spans="1:5" s="10" customFormat="1" x14ac:dyDescent="0.2">
      <c r="A14" s="61" t="s">
        <v>273</v>
      </c>
      <c r="B14" s="61"/>
      <c r="C14" s="4"/>
      <c r="D14" s="4"/>
      <c r="E14" s="68"/>
    </row>
    <row r="15" spans="1:5" s="10" customFormat="1" x14ac:dyDescent="0.2">
      <c r="A15" s="61" t="s">
        <v>273</v>
      </c>
      <c r="B15" s="61"/>
      <c r="C15" s="4"/>
      <c r="D15" s="4"/>
      <c r="E15" s="68"/>
    </row>
    <row r="16" spans="1:5" s="10" customFormat="1" x14ac:dyDescent="0.2">
      <c r="A16" s="61" t="s">
        <v>273</v>
      </c>
      <c r="B16" s="61"/>
      <c r="C16" s="4"/>
      <c r="D16" s="4"/>
      <c r="E16" s="68"/>
    </row>
    <row r="17" spans="1:9" x14ac:dyDescent="0.3">
      <c r="A17" s="73"/>
      <c r="B17" s="73" t="s">
        <v>321</v>
      </c>
      <c r="C17" s="60">
        <f>SUM(C10:C16)</f>
        <v>0</v>
      </c>
      <c r="D17" s="60">
        <f>SUM(D10:D16)</f>
        <v>0</v>
      </c>
      <c r="E17" s="70"/>
    </row>
    <row r="18" spans="1:9" x14ac:dyDescent="0.3">
      <c r="A18" s="35"/>
      <c r="B18" s="3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62"/>
    </row>
    <row r="22" spans="1:9" x14ac:dyDescent="0.3">
      <c r="A22" s="162" t="s">
        <v>383</v>
      </c>
    </row>
    <row r="23" spans="1:9" s="22" customFormat="1" ht="12.75" x14ac:dyDescent="0.2"/>
    <row r="24" spans="1:9" x14ac:dyDescent="0.3">
      <c r="A24" s="4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47"/>
      <c r="B27" s="47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44"/>
      <c r="B29" s="44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topLeftCell="A73" zoomScaleSheetLayoutView="80" workbookViewId="0">
      <selection activeCell="D15" sqref="D15"/>
    </sheetView>
  </sheetViews>
  <sheetFormatPr defaultRowHeight="15" x14ac:dyDescent="0.3"/>
  <cols>
    <col min="1" max="1" width="12.85546875" style="503" customWidth="1"/>
    <col min="2" max="2" width="65.5703125" style="497" customWidth="1"/>
    <col min="3" max="4" width="14.85546875" style="20" customWidth="1"/>
    <col min="5" max="5" width="0.85546875" style="20" customWidth="1"/>
    <col min="6" max="6" width="9.140625" style="20"/>
    <col min="7" max="7" width="10.140625" style="20" customWidth="1"/>
    <col min="8" max="9" width="10.5703125" style="20" customWidth="1"/>
    <col min="10" max="10" width="10.28515625" style="20" customWidth="1"/>
    <col min="11" max="16384" width="9.140625" style="20"/>
  </cols>
  <sheetData>
    <row r="1" spans="1:10" x14ac:dyDescent="0.3">
      <c r="A1" s="473" t="s">
        <v>224</v>
      </c>
      <c r="B1" s="474"/>
      <c r="C1" s="590" t="s">
        <v>198</v>
      </c>
      <c r="D1" s="590"/>
      <c r="E1" s="112"/>
    </row>
    <row r="2" spans="1:10" x14ac:dyDescent="0.3">
      <c r="A2" s="88" t="s">
        <v>140</v>
      </c>
      <c r="B2" s="474"/>
      <c r="C2" s="314"/>
      <c r="D2" s="427" t="s">
        <v>1771</v>
      </c>
      <c r="E2" s="112"/>
    </row>
    <row r="3" spans="1:10" x14ac:dyDescent="0.3">
      <c r="A3" s="475"/>
      <c r="B3" s="474"/>
      <c r="C3" s="314"/>
      <c r="D3" s="314"/>
      <c r="E3" s="112"/>
    </row>
    <row r="4" spans="1:10" x14ac:dyDescent="0.3">
      <c r="A4" s="314" t="s">
        <v>269</v>
      </c>
      <c r="B4" s="88"/>
      <c r="C4" s="88"/>
      <c r="D4" s="88"/>
      <c r="E4" s="87"/>
    </row>
    <row r="5" spans="1:10" x14ac:dyDescent="0.3">
      <c r="A5" s="476" t="str">
        <f>'ფორმა N1'!A5</f>
        <v>მპგ „ერთიანი ნაციონალური მოძრაობა“</v>
      </c>
      <c r="B5" s="477"/>
      <c r="C5" s="477"/>
      <c r="D5" s="478"/>
      <c r="E5" s="87"/>
    </row>
    <row r="6" spans="1:10" x14ac:dyDescent="0.3">
      <c r="A6" s="314"/>
      <c r="B6" s="88"/>
      <c r="C6" s="88"/>
      <c r="D6" s="88"/>
      <c r="E6" s="87"/>
    </row>
    <row r="7" spans="1:10" x14ac:dyDescent="0.3">
      <c r="A7" s="479"/>
      <c r="B7" s="480"/>
      <c r="C7" s="481"/>
      <c r="D7" s="481"/>
      <c r="E7" s="112"/>
    </row>
    <row r="8" spans="1:10" ht="45" x14ac:dyDescent="0.3">
      <c r="A8" s="482" t="s">
        <v>113</v>
      </c>
      <c r="B8" s="482" t="s">
        <v>190</v>
      </c>
      <c r="C8" s="482" t="s">
        <v>298</v>
      </c>
      <c r="D8" s="482" t="s">
        <v>252</v>
      </c>
      <c r="E8" s="112"/>
    </row>
    <row r="9" spans="1:10" x14ac:dyDescent="0.3">
      <c r="A9" s="483"/>
      <c r="B9" s="484"/>
      <c r="C9" s="485"/>
      <c r="D9" s="485"/>
      <c r="E9" s="112"/>
    </row>
    <row r="10" spans="1:10" x14ac:dyDescent="0.3">
      <c r="A10" s="486" t="s">
        <v>191</v>
      </c>
      <c r="B10" s="487"/>
      <c r="C10" s="488">
        <f>SUM(C11,C34)</f>
        <v>4633920.24</v>
      </c>
      <c r="D10" s="488">
        <f>SUM(D11,D34)</f>
        <v>4416977.0700000022</v>
      </c>
      <c r="E10" s="112"/>
    </row>
    <row r="11" spans="1:10" x14ac:dyDescent="0.3">
      <c r="A11" s="489" t="s">
        <v>192</v>
      </c>
      <c r="B11" s="490"/>
      <c r="C11" s="491">
        <f>SUM(C12:C32)</f>
        <v>238765.57</v>
      </c>
      <c r="D11" s="491">
        <f>SUM(D12:D32)</f>
        <v>21822.400000002577</v>
      </c>
      <c r="E11" s="112"/>
    </row>
    <row r="12" spans="1:10" x14ac:dyDescent="0.3">
      <c r="A12" s="492">
        <v>1110</v>
      </c>
      <c r="B12" s="493" t="s">
        <v>142</v>
      </c>
      <c r="C12" s="313">
        <v>31.95</v>
      </c>
      <c r="D12" s="313">
        <v>9.5500000000000007</v>
      </c>
      <c r="E12" s="112"/>
    </row>
    <row r="13" spans="1:10" x14ac:dyDescent="0.3">
      <c r="A13" s="492">
        <v>1120</v>
      </c>
      <c r="B13" s="493" t="s">
        <v>143</v>
      </c>
      <c r="C13" s="313"/>
      <c r="D13" s="313"/>
      <c r="E13" s="112"/>
    </row>
    <row r="14" spans="1:10" x14ac:dyDescent="0.3">
      <c r="A14" s="492">
        <v>1211</v>
      </c>
      <c r="B14" s="493" t="s">
        <v>144</v>
      </c>
      <c r="C14" s="313">
        <v>4811.25</v>
      </c>
      <c r="D14" s="313">
        <v>9469.2700000025798</v>
      </c>
      <c r="E14" s="112"/>
      <c r="I14" s="494"/>
      <c r="J14" s="494"/>
    </row>
    <row r="15" spans="1:10" x14ac:dyDescent="0.3">
      <c r="A15" s="492">
        <v>1212</v>
      </c>
      <c r="B15" s="493" t="s">
        <v>145</v>
      </c>
      <c r="C15" s="313">
        <v>308.55</v>
      </c>
      <c r="D15" s="313">
        <v>233.86</v>
      </c>
      <c r="E15" s="112"/>
      <c r="F15" s="494"/>
      <c r="G15" s="494"/>
      <c r="H15" s="495"/>
      <c r="I15" s="494"/>
    </row>
    <row r="16" spans="1:10" x14ac:dyDescent="0.3">
      <c r="A16" s="492">
        <v>1213</v>
      </c>
      <c r="B16" s="493" t="s">
        <v>146</v>
      </c>
      <c r="C16" s="313"/>
      <c r="D16" s="313"/>
      <c r="E16" s="112"/>
      <c r="H16" s="495"/>
    </row>
    <row r="17" spans="1:8" x14ac:dyDescent="0.3">
      <c r="A17" s="492">
        <v>1214</v>
      </c>
      <c r="B17" s="493" t="s">
        <v>147</v>
      </c>
      <c r="C17" s="313"/>
      <c r="D17" s="313"/>
      <c r="E17" s="112"/>
      <c r="G17" s="495"/>
      <c r="H17" s="494"/>
    </row>
    <row r="18" spans="1:8" x14ac:dyDescent="0.3">
      <c r="A18" s="492">
        <v>1215</v>
      </c>
      <c r="B18" s="493" t="s">
        <v>148</v>
      </c>
      <c r="C18" s="313"/>
      <c r="D18" s="313"/>
      <c r="E18" s="112"/>
      <c r="H18" s="495"/>
    </row>
    <row r="19" spans="1:8" x14ac:dyDescent="0.3">
      <c r="A19" s="492">
        <v>1300</v>
      </c>
      <c r="B19" s="493" t="s">
        <v>149</v>
      </c>
      <c r="C19" s="313"/>
      <c r="D19" s="313"/>
      <c r="E19" s="112"/>
    </row>
    <row r="20" spans="1:8" x14ac:dyDescent="0.3">
      <c r="A20" s="492">
        <v>1410</v>
      </c>
      <c r="B20" s="493" t="s">
        <v>150</v>
      </c>
      <c r="C20" s="313"/>
      <c r="D20" s="313"/>
      <c r="E20" s="112"/>
    </row>
    <row r="21" spans="1:8" x14ac:dyDescent="0.3">
      <c r="A21" s="492">
        <v>1421</v>
      </c>
      <c r="B21" s="493" t="s">
        <v>151</v>
      </c>
      <c r="C21" s="313"/>
      <c r="D21" s="313"/>
      <c r="E21" s="112"/>
    </row>
    <row r="22" spans="1:8" x14ac:dyDescent="0.3">
      <c r="A22" s="492">
        <v>1422</v>
      </c>
      <c r="B22" s="493" t="s">
        <v>152</v>
      </c>
      <c r="C22" s="313"/>
      <c r="D22" s="313"/>
      <c r="E22" s="112"/>
    </row>
    <row r="23" spans="1:8" x14ac:dyDescent="0.3">
      <c r="A23" s="492">
        <v>1423</v>
      </c>
      <c r="B23" s="493" t="s">
        <v>153</v>
      </c>
      <c r="C23" s="313"/>
      <c r="D23" s="313"/>
      <c r="E23" s="112"/>
    </row>
    <row r="24" spans="1:8" x14ac:dyDescent="0.3">
      <c r="A24" s="492">
        <v>1431</v>
      </c>
      <c r="B24" s="493" t="s">
        <v>154</v>
      </c>
      <c r="C24" s="313"/>
      <c r="D24" s="313"/>
      <c r="E24" s="112"/>
    </row>
    <row r="25" spans="1:8" x14ac:dyDescent="0.3">
      <c r="A25" s="492">
        <v>1432</v>
      </c>
      <c r="B25" s="493" t="s">
        <v>155</v>
      </c>
      <c r="C25" s="313"/>
      <c r="D25" s="313"/>
      <c r="E25" s="112"/>
    </row>
    <row r="26" spans="1:8" x14ac:dyDescent="0.3">
      <c r="A26" s="492">
        <v>1433</v>
      </c>
      <c r="B26" s="493" t="s">
        <v>156</v>
      </c>
      <c r="C26" s="313"/>
      <c r="D26" s="313"/>
      <c r="E26" s="112"/>
    </row>
    <row r="27" spans="1:8" x14ac:dyDescent="0.3">
      <c r="A27" s="492">
        <v>1441</v>
      </c>
      <c r="B27" s="493" t="s">
        <v>157</v>
      </c>
      <c r="C27" s="313"/>
      <c r="D27" s="313"/>
      <c r="E27" s="112"/>
    </row>
    <row r="28" spans="1:8" x14ac:dyDescent="0.3">
      <c r="A28" s="492">
        <v>1442</v>
      </c>
      <c r="B28" s="493" t="s">
        <v>158</v>
      </c>
      <c r="C28" s="313">
        <v>233613.82</v>
      </c>
      <c r="D28" s="313">
        <v>12109.72</v>
      </c>
      <c r="E28" s="112"/>
    </row>
    <row r="29" spans="1:8" x14ac:dyDescent="0.3">
      <c r="A29" s="492">
        <v>1443</v>
      </c>
      <c r="B29" s="493" t="s">
        <v>159</v>
      </c>
      <c r="C29" s="313"/>
      <c r="D29" s="313"/>
      <c r="E29" s="112"/>
    </row>
    <row r="30" spans="1:8" x14ac:dyDescent="0.3">
      <c r="A30" s="492">
        <v>1444</v>
      </c>
      <c r="B30" s="493" t="s">
        <v>160</v>
      </c>
      <c r="C30" s="313"/>
      <c r="D30" s="313"/>
      <c r="E30" s="112"/>
    </row>
    <row r="31" spans="1:8" x14ac:dyDescent="0.3">
      <c r="A31" s="492">
        <v>1445</v>
      </c>
      <c r="B31" s="493" t="s">
        <v>161</v>
      </c>
      <c r="C31" s="313"/>
      <c r="D31" s="313"/>
      <c r="E31" s="112"/>
    </row>
    <row r="32" spans="1:8" x14ac:dyDescent="0.3">
      <c r="A32" s="492">
        <v>1446</v>
      </c>
      <c r="B32" s="493" t="s">
        <v>162</v>
      </c>
      <c r="C32" s="313"/>
      <c r="D32" s="313"/>
      <c r="E32" s="112"/>
    </row>
    <row r="33" spans="1:5" x14ac:dyDescent="0.3">
      <c r="A33" s="496"/>
      <c r="E33" s="112"/>
    </row>
    <row r="34" spans="1:5" x14ac:dyDescent="0.3">
      <c r="A34" s="498" t="s">
        <v>193</v>
      </c>
      <c r="B34" s="493"/>
      <c r="C34" s="491">
        <f>SUM(C35:C42)</f>
        <v>4395154.67</v>
      </c>
      <c r="D34" s="491">
        <f>SUM(D35:D42)</f>
        <v>4395154.67</v>
      </c>
      <c r="E34" s="112"/>
    </row>
    <row r="35" spans="1:5" x14ac:dyDescent="0.3">
      <c r="A35" s="492">
        <v>2110</v>
      </c>
      <c r="B35" s="493" t="s">
        <v>100</v>
      </c>
      <c r="C35" s="313">
        <v>2952428.55</v>
      </c>
      <c r="D35" s="313">
        <v>2952428.55</v>
      </c>
      <c r="E35" s="112"/>
    </row>
    <row r="36" spans="1:5" x14ac:dyDescent="0.3">
      <c r="A36" s="492">
        <v>2120</v>
      </c>
      <c r="B36" s="493" t="s">
        <v>163</v>
      </c>
      <c r="C36" s="313">
        <v>238165.40000000002</v>
      </c>
      <c r="D36" s="313">
        <v>238165.40000000002</v>
      </c>
      <c r="E36" s="112"/>
    </row>
    <row r="37" spans="1:5" x14ac:dyDescent="0.3">
      <c r="A37" s="492">
        <v>2130</v>
      </c>
      <c r="B37" s="493" t="s">
        <v>101</v>
      </c>
      <c r="C37" s="313">
        <v>1175555.72</v>
      </c>
      <c r="D37" s="313">
        <v>1175555.72</v>
      </c>
      <c r="E37" s="112"/>
    </row>
    <row r="38" spans="1:5" x14ac:dyDescent="0.3">
      <c r="A38" s="492">
        <v>2140</v>
      </c>
      <c r="B38" s="493" t="s">
        <v>389</v>
      </c>
      <c r="C38" s="313"/>
      <c r="D38" s="313"/>
      <c r="E38" s="112"/>
    </row>
    <row r="39" spans="1:5" x14ac:dyDescent="0.3">
      <c r="A39" s="492">
        <v>2150</v>
      </c>
      <c r="B39" s="493" t="s">
        <v>393</v>
      </c>
      <c r="C39" s="313">
        <v>29005</v>
      </c>
      <c r="D39" s="313">
        <v>29005</v>
      </c>
      <c r="E39" s="112"/>
    </row>
    <row r="40" spans="1:5" x14ac:dyDescent="0.3">
      <c r="A40" s="492">
        <v>2220</v>
      </c>
      <c r="B40" s="493" t="s">
        <v>102</v>
      </c>
      <c r="C40" s="313"/>
      <c r="D40" s="313"/>
      <c r="E40" s="112"/>
    </row>
    <row r="41" spans="1:5" x14ac:dyDescent="0.3">
      <c r="A41" s="492">
        <v>2300</v>
      </c>
      <c r="B41" s="493" t="s">
        <v>164</v>
      </c>
      <c r="C41" s="313"/>
      <c r="D41" s="313"/>
      <c r="E41" s="112"/>
    </row>
    <row r="42" spans="1:5" x14ac:dyDescent="0.3">
      <c r="A42" s="492">
        <v>2400</v>
      </c>
      <c r="B42" s="493" t="s">
        <v>165</v>
      </c>
      <c r="C42" s="313"/>
      <c r="D42" s="313"/>
      <c r="E42" s="112"/>
    </row>
    <row r="43" spans="1:5" x14ac:dyDescent="0.3">
      <c r="A43" s="499"/>
      <c r="E43" s="112"/>
    </row>
    <row r="44" spans="1:5" x14ac:dyDescent="0.3">
      <c r="A44" s="500" t="s">
        <v>197</v>
      </c>
      <c r="B44" s="493"/>
      <c r="C44" s="491">
        <f>SUM(C45,C64)</f>
        <v>4633920.24</v>
      </c>
      <c r="D44" s="491">
        <f>SUM(D45,D64)</f>
        <v>4416977.0700000022</v>
      </c>
      <c r="E44" s="112"/>
    </row>
    <row r="45" spans="1:5" x14ac:dyDescent="0.3">
      <c r="A45" s="498" t="s">
        <v>194</v>
      </c>
      <c r="B45" s="493"/>
      <c r="C45" s="491">
        <f>SUM(C46:C61)</f>
        <v>309063.17</v>
      </c>
      <c r="D45" s="491">
        <f>SUM(D46:D61)</f>
        <v>261537.7</v>
      </c>
      <c r="E45" s="112"/>
    </row>
    <row r="46" spans="1:5" x14ac:dyDescent="0.3">
      <c r="A46" s="492">
        <v>3100</v>
      </c>
      <c r="B46" s="493" t="s">
        <v>166</v>
      </c>
      <c r="C46" s="313"/>
      <c r="D46" s="313"/>
      <c r="E46" s="112"/>
    </row>
    <row r="47" spans="1:5" x14ac:dyDescent="0.3">
      <c r="A47" s="492">
        <v>3210</v>
      </c>
      <c r="B47" s="493" t="s">
        <v>167</v>
      </c>
      <c r="C47" s="313">
        <v>309063.17</v>
      </c>
      <c r="D47" s="313">
        <v>261537.7</v>
      </c>
      <c r="E47" s="112"/>
    </row>
    <row r="48" spans="1:5" x14ac:dyDescent="0.3">
      <c r="A48" s="492">
        <v>3221</v>
      </c>
      <c r="B48" s="493" t="s">
        <v>168</v>
      </c>
      <c r="C48" s="313"/>
      <c r="D48" s="313"/>
      <c r="E48" s="112"/>
    </row>
    <row r="49" spans="1:5" x14ac:dyDescent="0.3">
      <c r="A49" s="492">
        <v>3222</v>
      </c>
      <c r="B49" s="493" t="s">
        <v>169</v>
      </c>
      <c r="C49" s="313"/>
      <c r="D49" s="313"/>
      <c r="E49" s="112"/>
    </row>
    <row r="50" spans="1:5" x14ac:dyDescent="0.3">
      <c r="A50" s="492">
        <v>3223</v>
      </c>
      <c r="B50" s="493" t="s">
        <v>170</v>
      </c>
      <c r="C50" s="313"/>
      <c r="D50" s="313"/>
      <c r="E50" s="112"/>
    </row>
    <row r="51" spans="1:5" x14ac:dyDescent="0.3">
      <c r="A51" s="492">
        <v>3224</v>
      </c>
      <c r="B51" s="493" t="s">
        <v>171</v>
      </c>
      <c r="C51" s="313"/>
      <c r="D51" s="313"/>
      <c r="E51" s="112"/>
    </row>
    <row r="52" spans="1:5" x14ac:dyDescent="0.3">
      <c r="A52" s="492">
        <v>3231</v>
      </c>
      <c r="B52" s="493" t="s">
        <v>172</v>
      </c>
      <c r="C52" s="313"/>
      <c r="D52" s="313"/>
      <c r="E52" s="112"/>
    </row>
    <row r="53" spans="1:5" x14ac:dyDescent="0.3">
      <c r="A53" s="492">
        <v>3232</v>
      </c>
      <c r="B53" s="493" t="s">
        <v>173</v>
      </c>
      <c r="C53" s="313"/>
      <c r="D53" s="313"/>
      <c r="E53" s="112"/>
    </row>
    <row r="54" spans="1:5" x14ac:dyDescent="0.3">
      <c r="A54" s="492">
        <v>3234</v>
      </c>
      <c r="B54" s="493" t="s">
        <v>174</v>
      </c>
      <c r="C54" s="313"/>
      <c r="D54" s="313"/>
      <c r="E54" s="112"/>
    </row>
    <row r="55" spans="1:5" ht="30" x14ac:dyDescent="0.3">
      <c r="A55" s="492">
        <v>3236</v>
      </c>
      <c r="B55" s="493" t="s">
        <v>189</v>
      </c>
      <c r="C55" s="313"/>
      <c r="D55" s="313"/>
      <c r="E55" s="112"/>
    </row>
    <row r="56" spans="1:5" ht="45" x14ac:dyDescent="0.3">
      <c r="A56" s="492">
        <v>3237</v>
      </c>
      <c r="B56" s="493" t="s">
        <v>175</v>
      </c>
      <c r="C56" s="313"/>
      <c r="D56" s="313"/>
      <c r="E56" s="112"/>
    </row>
    <row r="57" spans="1:5" x14ac:dyDescent="0.3">
      <c r="A57" s="492">
        <v>3241</v>
      </c>
      <c r="B57" s="493" t="s">
        <v>176</v>
      </c>
      <c r="C57" s="313"/>
      <c r="D57" s="313"/>
      <c r="E57" s="112"/>
    </row>
    <row r="58" spans="1:5" x14ac:dyDescent="0.3">
      <c r="A58" s="492">
        <v>3242</v>
      </c>
      <c r="B58" s="493" t="s">
        <v>177</v>
      </c>
      <c r="C58" s="313"/>
      <c r="D58" s="313"/>
      <c r="E58" s="112"/>
    </row>
    <row r="59" spans="1:5" x14ac:dyDescent="0.3">
      <c r="A59" s="492">
        <v>3243</v>
      </c>
      <c r="B59" s="493" t="s">
        <v>178</v>
      </c>
      <c r="C59" s="313"/>
      <c r="D59" s="313"/>
      <c r="E59" s="112"/>
    </row>
    <row r="60" spans="1:5" x14ac:dyDescent="0.3">
      <c r="A60" s="492">
        <v>3245</v>
      </c>
      <c r="B60" s="493" t="s">
        <v>179</v>
      </c>
      <c r="C60" s="313"/>
      <c r="D60" s="313"/>
      <c r="E60" s="112"/>
    </row>
    <row r="61" spans="1:5" x14ac:dyDescent="0.3">
      <c r="A61" s="492">
        <v>3246</v>
      </c>
      <c r="B61" s="493" t="s">
        <v>180</v>
      </c>
      <c r="C61" s="313"/>
      <c r="D61" s="313"/>
      <c r="E61" s="112"/>
    </row>
    <row r="62" spans="1:5" x14ac:dyDescent="0.3">
      <c r="A62" s="499"/>
      <c r="E62" s="112"/>
    </row>
    <row r="63" spans="1:5" x14ac:dyDescent="0.3">
      <c r="A63" s="501"/>
      <c r="E63" s="112"/>
    </row>
    <row r="64" spans="1:5" x14ac:dyDescent="0.3">
      <c r="A64" s="498" t="s">
        <v>195</v>
      </c>
      <c r="B64" s="493"/>
      <c r="C64" s="491">
        <f>SUM(C65:C67)</f>
        <v>4324857.07</v>
      </c>
      <c r="D64" s="491">
        <f>SUM(D65:D67)</f>
        <v>4155439.370000002</v>
      </c>
      <c r="E64" s="112"/>
    </row>
    <row r="65" spans="1:5" x14ac:dyDescent="0.3">
      <c r="A65" s="492">
        <v>5100</v>
      </c>
      <c r="B65" s="493" t="s">
        <v>250</v>
      </c>
      <c r="C65" s="313"/>
      <c r="D65" s="313"/>
      <c r="E65" s="112"/>
    </row>
    <row r="66" spans="1:5" x14ac:dyDescent="0.3">
      <c r="A66" s="492">
        <v>5220</v>
      </c>
      <c r="B66" s="493" t="s">
        <v>402</v>
      </c>
      <c r="C66" s="313">
        <v>4324857.07</v>
      </c>
      <c r="D66" s="313">
        <v>4155439.370000002</v>
      </c>
      <c r="E66" s="112"/>
    </row>
    <row r="67" spans="1:5" x14ac:dyDescent="0.3">
      <c r="A67" s="492">
        <v>5230</v>
      </c>
      <c r="B67" s="493" t="s">
        <v>403</v>
      </c>
      <c r="C67" s="313"/>
      <c r="D67" s="313"/>
      <c r="E67" s="112"/>
    </row>
    <row r="68" spans="1:5" x14ac:dyDescent="0.3">
      <c r="A68" s="499"/>
      <c r="E68" s="112"/>
    </row>
    <row r="69" spans="1:5" x14ac:dyDescent="0.3">
      <c r="A69" s="20"/>
      <c r="E69" s="112"/>
    </row>
    <row r="70" spans="1:5" x14ac:dyDescent="0.3">
      <c r="A70" s="500" t="s">
        <v>196</v>
      </c>
      <c r="B70" s="493"/>
      <c r="C70" s="313"/>
      <c r="D70" s="313"/>
      <c r="E70" s="112"/>
    </row>
    <row r="71" spans="1:5" ht="30" x14ac:dyDescent="0.3">
      <c r="A71" s="492">
        <v>1</v>
      </c>
      <c r="B71" s="493" t="s">
        <v>181</v>
      </c>
      <c r="C71" s="313"/>
      <c r="D71" s="313"/>
      <c r="E71" s="112"/>
    </row>
    <row r="72" spans="1:5" x14ac:dyDescent="0.3">
      <c r="A72" s="492">
        <v>2</v>
      </c>
      <c r="B72" s="493" t="s">
        <v>182</v>
      </c>
      <c r="C72" s="313"/>
      <c r="D72" s="313"/>
      <c r="E72" s="112"/>
    </row>
    <row r="73" spans="1:5" x14ac:dyDescent="0.3">
      <c r="A73" s="492">
        <v>3</v>
      </c>
      <c r="B73" s="493" t="s">
        <v>183</v>
      </c>
      <c r="C73" s="313"/>
      <c r="D73" s="313"/>
      <c r="E73" s="112"/>
    </row>
    <row r="74" spans="1:5" x14ac:dyDescent="0.3">
      <c r="A74" s="492">
        <v>4</v>
      </c>
      <c r="B74" s="493" t="s">
        <v>353</v>
      </c>
      <c r="C74" s="313"/>
      <c r="D74" s="313"/>
      <c r="E74" s="112"/>
    </row>
    <row r="75" spans="1:5" x14ac:dyDescent="0.3">
      <c r="A75" s="492">
        <v>5</v>
      </c>
      <c r="B75" s="493" t="s">
        <v>184</v>
      </c>
      <c r="C75" s="313"/>
      <c r="D75" s="313"/>
      <c r="E75" s="112"/>
    </row>
    <row r="76" spans="1:5" x14ac:dyDescent="0.3">
      <c r="A76" s="492">
        <v>6</v>
      </c>
      <c r="B76" s="493" t="s">
        <v>185</v>
      </c>
      <c r="C76" s="313"/>
      <c r="D76" s="313"/>
      <c r="E76" s="112"/>
    </row>
    <row r="77" spans="1:5" x14ac:dyDescent="0.3">
      <c r="A77" s="492">
        <v>7</v>
      </c>
      <c r="B77" s="493" t="s">
        <v>186</v>
      </c>
      <c r="C77" s="313"/>
      <c r="D77" s="313"/>
      <c r="E77" s="112"/>
    </row>
    <row r="78" spans="1:5" x14ac:dyDescent="0.3">
      <c r="A78" s="492">
        <v>8</v>
      </c>
      <c r="B78" s="493" t="s">
        <v>187</v>
      </c>
      <c r="C78" s="313"/>
      <c r="D78" s="313"/>
      <c r="E78" s="112"/>
    </row>
    <row r="79" spans="1:5" x14ac:dyDescent="0.3">
      <c r="A79" s="492">
        <v>9</v>
      </c>
      <c r="B79" s="493" t="s">
        <v>188</v>
      </c>
      <c r="C79" s="313"/>
      <c r="D79" s="313"/>
      <c r="E79" s="112"/>
    </row>
    <row r="83" spans="1:9" x14ac:dyDescent="0.3">
      <c r="A83" s="20"/>
      <c r="B83" s="20"/>
    </row>
    <row r="84" spans="1:9" x14ac:dyDescent="0.3">
      <c r="A84" s="159" t="s">
        <v>107</v>
      </c>
      <c r="B84" s="20"/>
      <c r="E84" s="19"/>
    </row>
    <row r="85" spans="1:9" x14ac:dyDescent="0.3">
      <c r="A85" s="20"/>
      <c r="B85" s="20"/>
      <c r="E85" s="161"/>
      <c r="F85" s="161"/>
      <c r="G85" s="161"/>
      <c r="H85" s="161"/>
      <c r="I85" s="161"/>
    </row>
    <row r="86" spans="1:9" x14ac:dyDescent="0.3">
      <c r="A86" s="20"/>
      <c r="B86" s="20"/>
      <c r="D86" s="502"/>
      <c r="E86" s="161"/>
      <c r="F86" s="161"/>
      <c r="G86" s="161"/>
      <c r="H86" s="161"/>
      <c r="I86" s="161"/>
    </row>
    <row r="87" spans="1:9" x14ac:dyDescent="0.3">
      <c r="A87" s="161"/>
      <c r="B87" s="159" t="s">
        <v>414</v>
      </c>
      <c r="D87" s="502"/>
      <c r="E87" s="161"/>
      <c r="F87" s="161"/>
      <c r="G87" s="161"/>
      <c r="H87" s="161"/>
      <c r="I87" s="161"/>
    </row>
    <row r="88" spans="1:9" x14ac:dyDescent="0.3">
      <c r="A88" s="161"/>
      <c r="B88" s="20" t="s">
        <v>415</v>
      </c>
      <c r="D88" s="502"/>
      <c r="E88" s="161"/>
      <c r="F88" s="161"/>
      <c r="G88" s="161"/>
      <c r="H88" s="161"/>
      <c r="I88" s="161"/>
    </row>
    <row r="89" spans="1:9" s="161" customFormat="1" ht="12.75" x14ac:dyDescent="0.2">
      <c r="B89" s="351" t="s">
        <v>139</v>
      </c>
    </row>
    <row r="90" spans="1:9" s="161" customFormat="1" ht="12.75" x14ac:dyDescent="0.2"/>
    <row r="91" spans="1:9" s="161" customFormat="1" ht="12.75" x14ac:dyDescent="0.2"/>
    <row r="92" spans="1:9" s="161" customFormat="1" ht="12.75" x14ac:dyDescent="0.2"/>
    <row r="93" spans="1:9" s="161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0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8"/>
  <sheetViews>
    <sheetView showGridLines="0" topLeftCell="A4" zoomScaleNormal="100" zoomScaleSheetLayoutView="8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21" style="2" customWidth="1"/>
    <col min="3" max="3" width="27.28515625" style="2" customWidth="1"/>
    <col min="4" max="4" width="14" style="2" customWidth="1"/>
    <col min="5" max="5" width="11.285156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48" t="s">
        <v>420</v>
      </c>
      <c r="B1" s="50"/>
      <c r="C1" s="50"/>
      <c r="D1" s="50"/>
      <c r="E1" s="50"/>
      <c r="F1" s="50"/>
      <c r="G1" s="50"/>
      <c r="H1" s="50"/>
      <c r="I1" s="569" t="s">
        <v>109</v>
      </c>
      <c r="J1" s="569"/>
      <c r="K1" s="79"/>
    </row>
    <row r="2" spans="1:11" x14ac:dyDescent="0.3">
      <c r="A2" s="50" t="s">
        <v>140</v>
      </c>
      <c r="B2" s="50"/>
      <c r="C2" s="50"/>
      <c r="D2" s="50"/>
      <c r="E2" s="50"/>
      <c r="F2" s="50"/>
      <c r="G2" s="50"/>
      <c r="H2" s="50"/>
      <c r="I2" s="567" t="str">
        <f>'ფორმა N1'!L2</f>
        <v>01/01/2019-12/31/2019</v>
      </c>
      <c r="J2" s="568"/>
      <c r="K2" s="79"/>
    </row>
    <row r="3" spans="1:11" x14ac:dyDescent="0.3">
      <c r="A3" s="50"/>
      <c r="B3" s="50"/>
      <c r="C3" s="50"/>
      <c r="D3" s="50"/>
      <c r="E3" s="50"/>
      <c r="F3" s="50"/>
      <c r="G3" s="50"/>
      <c r="H3" s="50"/>
      <c r="I3" s="49"/>
      <c r="J3" s="49"/>
      <c r="K3" s="79"/>
    </row>
    <row r="4" spans="1:11" x14ac:dyDescent="0.3">
      <c r="A4" s="50" t="str">
        <f>'ფორმა N2'!A4</f>
        <v>ანგარიშვალდებული პირის დასახელება:</v>
      </c>
      <c r="B4" s="50"/>
      <c r="C4" s="50"/>
      <c r="D4" s="50"/>
      <c r="E4" s="50"/>
      <c r="F4" s="94"/>
      <c r="G4" s="50"/>
      <c r="H4" s="50"/>
      <c r="I4" s="50"/>
      <c r="J4" s="50"/>
      <c r="K4" s="79"/>
    </row>
    <row r="5" spans="1:11" x14ac:dyDescent="0.3">
      <c r="A5" s="170" t="str">
        <f>'ფორმა N1'!A5</f>
        <v>მპგ „ერთიანი ნაციონალური მოძრაობა“</v>
      </c>
      <c r="B5" s="299"/>
      <c r="C5" s="299"/>
      <c r="D5" s="299"/>
      <c r="E5" s="299"/>
      <c r="F5" s="300"/>
      <c r="G5" s="299"/>
      <c r="H5" s="299"/>
      <c r="I5" s="299"/>
      <c r="J5" s="299"/>
      <c r="K5" s="79"/>
    </row>
    <row r="6" spans="1:11" x14ac:dyDescent="0.3">
      <c r="A6" s="51"/>
      <c r="B6" s="51"/>
      <c r="C6" s="50"/>
      <c r="D6" s="50"/>
      <c r="E6" s="50"/>
      <c r="F6" s="94"/>
      <c r="G6" s="50"/>
      <c r="H6" s="50"/>
      <c r="I6" s="50"/>
      <c r="J6" s="50"/>
      <c r="K6" s="79"/>
    </row>
    <row r="7" spans="1:11" x14ac:dyDescent="0.3">
      <c r="A7" s="95"/>
      <c r="B7" s="93"/>
      <c r="C7" s="93"/>
      <c r="D7" s="93"/>
      <c r="E7" s="93"/>
      <c r="F7" s="93"/>
      <c r="G7" s="93"/>
      <c r="H7" s="93"/>
      <c r="I7" s="93"/>
      <c r="J7" s="93"/>
      <c r="K7" s="79"/>
    </row>
    <row r="8" spans="1:11" s="24" customFormat="1" ht="45" x14ac:dyDescent="0.3">
      <c r="A8" s="97" t="s">
        <v>64</v>
      </c>
      <c r="B8" s="97" t="s">
        <v>111</v>
      </c>
      <c r="C8" s="98" t="s">
        <v>113</v>
      </c>
      <c r="D8" s="98" t="s">
        <v>270</v>
      </c>
      <c r="E8" s="98" t="s">
        <v>112</v>
      </c>
      <c r="F8" s="96" t="s">
        <v>251</v>
      </c>
      <c r="G8" s="96" t="s">
        <v>289</v>
      </c>
      <c r="H8" s="96" t="s">
        <v>290</v>
      </c>
      <c r="I8" s="96" t="s">
        <v>252</v>
      </c>
      <c r="J8" s="99" t="s">
        <v>114</v>
      </c>
      <c r="K8" s="79"/>
    </row>
    <row r="9" spans="1:11" s="24" customFormat="1" x14ac:dyDescent="0.3">
      <c r="A9" s="119">
        <v>1</v>
      </c>
      <c r="B9" s="119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79"/>
    </row>
    <row r="10" spans="1:11" s="24" customFormat="1" ht="15.75" x14ac:dyDescent="0.3">
      <c r="A10" s="116">
        <v>1</v>
      </c>
      <c r="B10" s="42" t="s">
        <v>1773</v>
      </c>
      <c r="C10" s="117" t="s">
        <v>1774</v>
      </c>
      <c r="D10" s="118" t="s">
        <v>221</v>
      </c>
      <c r="E10" s="505" t="s">
        <v>1775</v>
      </c>
      <c r="F10" s="25">
        <v>4092.8800000026822</v>
      </c>
      <c r="G10" s="25">
        <v>1442690.9</v>
      </c>
      <c r="H10" s="25">
        <v>1437314.51</v>
      </c>
      <c r="I10" s="25">
        <f t="shared" ref="I10:I11" si="0">F10+G10-H10</f>
        <v>9469.2700000025798</v>
      </c>
      <c r="J10" s="25" t="s">
        <v>1776</v>
      </c>
      <c r="K10" s="79"/>
    </row>
    <row r="11" spans="1:11" ht="15.75" x14ac:dyDescent="0.3">
      <c r="A11" s="116">
        <v>2</v>
      </c>
      <c r="B11" s="42" t="s">
        <v>1773</v>
      </c>
      <c r="C11" s="117" t="s">
        <v>1777</v>
      </c>
      <c r="D11" s="118" t="s">
        <v>1778</v>
      </c>
      <c r="E11" s="505" t="s">
        <v>1775</v>
      </c>
      <c r="F11" s="25">
        <v>0</v>
      </c>
      <c r="G11" s="25">
        <v>62591.55</v>
      </c>
      <c r="H11" s="25">
        <v>62510</v>
      </c>
      <c r="I11" s="25">
        <f t="shared" si="0"/>
        <v>81.55000000000291</v>
      </c>
      <c r="J11" s="25" t="s">
        <v>1776</v>
      </c>
    </row>
    <row r="12" spans="1:11" ht="15.75" x14ac:dyDescent="0.3">
      <c r="A12" s="116">
        <v>3</v>
      </c>
      <c r="B12" s="42" t="s">
        <v>1773</v>
      </c>
      <c r="C12" s="117" t="s">
        <v>1779</v>
      </c>
      <c r="D12" s="118" t="s">
        <v>1780</v>
      </c>
      <c r="E12" s="505" t="s">
        <v>1775</v>
      </c>
      <c r="F12" s="25">
        <v>100.5</v>
      </c>
      <c r="G12" s="25">
        <v>6796.5</v>
      </c>
      <c r="H12" s="25">
        <v>6897</v>
      </c>
      <c r="I12" s="25">
        <f>F12+G12-H12</f>
        <v>0</v>
      </c>
      <c r="J12" s="25" t="s">
        <v>1776</v>
      </c>
    </row>
    <row r="13" spans="1:11" ht="15.75" x14ac:dyDescent="0.3">
      <c r="A13" s="116">
        <v>4</v>
      </c>
      <c r="B13" s="42" t="s">
        <v>1773</v>
      </c>
      <c r="C13" s="117" t="s">
        <v>1781</v>
      </c>
      <c r="D13" s="118" t="s">
        <v>1782</v>
      </c>
      <c r="E13" s="505" t="s">
        <v>1775</v>
      </c>
      <c r="F13" s="25">
        <v>0</v>
      </c>
      <c r="G13" s="25">
        <v>0</v>
      </c>
      <c r="H13" s="25">
        <v>0</v>
      </c>
      <c r="I13" s="25">
        <f>F13+G13-H13</f>
        <v>0</v>
      </c>
      <c r="J13" s="25" t="s">
        <v>1776</v>
      </c>
    </row>
    <row r="14" spans="1:11" ht="15.75" x14ac:dyDescent="0.3">
      <c r="A14" s="116">
        <v>5</v>
      </c>
      <c r="B14" s="42" t="s">
        <v>1773</v>
      </c>
      <c r="C14" s="117" t="s">
        <v>1783</v>
      </c>
      <c r="D14" s="118" t="s">
        <v>221</v>
      </c>
      <c r="E14" s="507">
        <v>40943</v>
      </c>
      <c r="F14" s="25">
        <v>0</v>
      </c>
      <c r="G14" s="25">
        <v>0</v>
      </c>
      <c r="H14" s="25">
        <v>0</v>
      </c>
      <c r="I14" s="25">
        <f>F14+G14-H14</f>
        <v>0</v>
      </c>
      <c r="J14" s="25" t="s">
        <v>1776</v>
      </c>
    </row>
    <row r="15" spans="1:11" ht="15.75" x14ac:dyDescent="0.3">
      <c r="A15" s="116">
        <v>6</v>
      </c>
      <c r="B15" s="42" t="s">
        <v>729</v>
      </c>
      <c r="C15" s="117" t="s">
        <v>1784</v>
      </c>
      <c r="D15" s="118" t="s">
        <v>221</v>
      </c>
      <c r="E15" s="115"/>
      <c r="F15" s="25">
        <v>248.00000000000045</v>
      </c>
      <c r="G15" s="25">
        <v>98.5</v>
      </c>
      <c r="H15" s="25">
        <v>346.5</v>
      </c>
      <c r="I15" s="25">
        <v>0</v>
      </c>
      <c r="J15" s="25" t="s">
        <v>1776</v>
      </c>
    </row>
    <row r="16" spans="1:11" ht="15.75" x14ac:dyDescent="0.3">
      <c r="A16" s="116">
        <v>7</v>
      </c>
      <c r="B16" s="42" t="s">
        <v>1785</v>
      </c>
      <c r="C16" s="117" t="s">
        <v>1786</v>
      </c>
      <c r="D16" s="118" t="s">
        <v>221</v>
      </c>
      <c r="E16" s="115"/>
      <c r="F16" s="25">
        <v>470.3700000000008</v>
      </c>
      <c r="G16" s="25"/>
      <c r="H16" s="25">
        <v>470.37</v>
      </c>
      <c r="I16" s="25">
        <v>0</v>
      </c>
      <c r="J16" s="25" t="s">
        <v>1776</v>
      </c>
    </row>
    <row r="17" spans="1:10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</row>
    <row r="18" spans="1:10" x14ac:dyDescent="0.3">
      <c r="A18" s="78"/>
      <c r="B18" s="179" t="s">
        <v>107</v>
      </c>
      <c r="C18" s="78"/>
      <c r="D18" s="78"/>
      <c r="E18" s="78"/>
      <c r="F18" s="180"/>
      <c r="G18" s="78"/>
      <c r="H18" s="78"/>
      <c r="I18" s="78"/>
      <c r="J18" s="78"/>
    </row>
    <row r="19" spans="1:10" x14ac:dyDescent="0.3">
      <c r="A19" s="78"/>
      <c r="B19" s="78"/>
      <c r="C19" s="78"/>
      <c r="D19" s="78"/>
      <c r="E19" s="78"/>
      <c r="F19" s="75"/>
      <c r="G19" s="75"/>
      <c r="H19" s="75"/>
      <c r="I19" s="75"/>
      <c r="J19" s="75"/>
    </row>
    <row r="20" spans="1:10" x14ac:dyDescent="0.3">
      <c r="A20" s="78"/>
      <c r="B20" s="78"/>
      <c r="C20" s="219"/>
      <c r="D20" s="78"/>
      <c r="E20" s="78"/>
      <c r="F20" s="219"/>
      <c r="G20" s="220"/>
      <c r="H20" s="220"/>
      <c r="I20" s="75"/>
      <c r="J20" s="75"/>
    </row>
    <row r="21" spans="1:10" x14ac:dyDescent="0.3">
      <c r="A21" s="75"/>
      <c r="B21" s="78"/>
      <c r="C21" s="181" t="s">
        <v>263</v>
      </c>
      <c r="D21" s="181"/>
      <c r="E21" s="78"/>
      <c r="F21" s="78" t="s">
        <v>268</v>
      </c>
      <c r="G21" s="75"/>
      <c r="H21" s="75"/>
      <c r="I21" s="75"/>
      <c r="J21" s="75"/>
    </row>
    <row r="22" spans="1:10" x14ac:dyDescent="0.3">
      <c r="A22" s="75"/>
      <c r="B22" s="78"/>
      <c r="C22" s="182" t="s">
        <v>139</v>
      </c>
      <c r="D22" s="78"/>
      <c r="E22" s="78"/>
      <c r="F22" s="78" t="s">
        <v>264</v>
      </c>
      <c r="G22" s="75"/>
      <c r="H22" s="75"/>
      <c r="I22" s="75"/>
      <c r="J22" s="75"/>
    </row>
    <row r="23" spans="1:10" customFormat="1" x14ac:dyDescent="0.3">
      <c r="A23" s="75"/>
      <c r="B23" s="78"/>
      <c r="C23" s="78"/>
      <c r="D23" s="182"/>
      <c r="E23" s="75"/>
      <c r="F23" s="75"/>
      <c r="G23" s="75"/>
      <c r="H23" s="75"/>
      <c r="I23" s="75"/>
      <c r="J23" s="75"/>
    </row>
    <row r="24" spans="1:10" customFormat="1" ht="12.75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5"/>
    </row>
    <row r="25" spans="1:10" customFormat="1" ht="12.75" x14ac:dyDescent="0.2"/>
    <row r="26" spans="1:10" customFormat="1" ht="12.75" x14ac:dyDescent="0.2"/>
    <row r="27" spans="1:10" customFormat="1" ht="12.75" x14ac:dyDescent="0.2"/>
    <row r="28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6"/>
    <dataValidation allowBlank="1" showInputMessage="1" showErrorMessage="1" prompt="თვე/დღე/წელი" sqref="J10:J16"/>
  </dataValidations>
  <printOptions gridLines="1"/>
  <pageMargins left="0.25" right="0.25" top="0.75" bottom="0.75" header="0.3" footer="0.3"/>
  <pageSetup paperSize="9" scale="99" fitToHeight="0" orientation="landscape" r:id="rId1"/>
  <ignoredErrors>
    <ignoredError sqref="I10:I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3" sqref="D13:F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48" t="s">
        <v>296</v>
      </c>
      <c r="B1" s="50"/>
      <c r="C1" s="569" t="s">
        <v>109</v>
      </c>
      <c r="D1" s="569"/>
      <c r="E1" s="82"/>
    </row>
    <row r="2" spans="1:7" x14ac:dyDescent="0.3">
      <c r="A2" s="50" t="s">
        <v>140</v>
      </c>
      <c r="B2" s="50"/>
      <c r="C2" s="567" t="str">
        <f>'ფორმა N1'!L2</f>
        <v>01/01/2019-12/31/2019</v>
      </c>
      <c r="D2" s="568"/>
      <c r="E2" s="82"/>
    </row>
    <row r="3" spans="1:7" x14ac:dyDescent="0.3">
      <c r="A3" s="48"/>
      <c r="B3" s="50"/>
      <c r="C3" s="49"/>
      <c r="D3" s="49"/>
      <c r="E3" s="82"/>
    </row>
    <row r="4" spans="1:7" x14ac:dyDescent="0.3">
      <c r="A4" s="51" t="s">
        <v>269</v>
      </c>
      <c r="B4" s="76"/>
      <c r="C4" s="77"/>
      <c r="D4" s="50"/>
      <c r="E4" s="82"/>
    </row>
    <row r="5" spans="1:7" x14ac:dyDescent="0.3">
      <c r="A5" s="183" t="str">
        <f>'ფორმა N1'!A5</f>
        <v>მპგ „ერთიანი ნაციონალური მოძრაობა“</v>
      </c>
      <c r="B5" s="12"/>
      <c r="C5" s="12"/>
      <c r="E5" s="82"/>
    </row>
    <row r="6" spans="1:7" x14ac:dyDescent="0.3">
      <c r="A6" s="78"/>
      <c r="B6" s="78"/>
      <c r="C6" s="78"/>
      <c r="D6" s="79"/>
      <c r="E6" s="82"/>
    </row>
    <row r="7" spans="1:7" x14ac:dyDescent="0.3">
      <c r="A7" s="50"/>
      <c r="B7" s="50"/>
      <c r="C7" s="50"/>
      <c r="D7" s="50"/>
      <c r="E7" s="82"/>
    </row>
    <row r="8" spans="1:7" s="6" customFormat="1" ht="39" customHeight="1" x14ac:dyDescent="0.3">
      <c r="A8" s="80" t="s">
        <v>64</v>
      </c>
      <c r="B8" s="53" t="s">
        <v>244</v>
      </c>
      <c r="C8" s="53" t="s">
        <v>66</v>
      </c>
      <c r="D8" s="53" t="s">
        <v>67</v>
      </c>
      <c r="E8" s="82"/>
    </row>
    <row r="9" spans="1:7" s="7" customFormat="1" ht="16.5" customHeight="1" x14ac:dyDescent="0.3">
      <c r="A9" s="184">
        <v>1</v>
      </c>
      <c r="B9" s="184" t="s">
        <v>65</v>
      </c>
      <c r="C9" s="59">
        <f>SUM(C10,C26)</f>
        <v>1233566.2300000002</v>
      </c>
      <c r="D9" s="59">
        <f>SUM(D10,D26)</f>
        <v>1148890.03</v>
      </c>
      <c r="E9" s="82"/>
    </row>
    <row r="10" spans="1:7" s="7" customFormat="1" ht="16.5" customHeight="1" x14ac:dyDescent="0.3">
      <c r="A10" s="61">
        <v>1.1000000000000001</v>
      </c>
      <c r="B10" s="61" t="s">
        <v>80</v>
      </c>
      <c r="C10" s="59">
        <f>SUM(C11,C12,C16,C19,C25,C26)</f>
        <v>1191228.1300000001</v>
      </c>
      <c r="D10" s="59">
        <f>SUM(D11,D12,D16,D19,D25,D26)</f>
        <v>1148890.03</v>
      </c>
      <c r="E10" s="82"/>
    </row>
    <row r="11" spans="1:7" s="9" customFormat="1" ht="16.5" customHeight="1" x14ac:dyDescent="0.3">
      <c r="A11" s="62" t="s">
        <v>30</v>
      </c>
      <c r="B11" s="62" t="s">
        <v>79</v>
      </c>
      <c r="C11" s="8"/>
      <c r="D11" s="8"/>
      <c r="E11" s="82"/>
    </row>
    <row r="12" spans="1:7" s="10" customFormat="1" ht="16.5" customHeight="1" x14ac:dyDescent="0.3">
      <c r="A12" s="62" t="s">
        <v>31</v>
      </c>
      <c r="B12" s="62" t="s">
        <v>302</v>
      </c>
      <c r="C12" s="81">
        <f>SUM(C13:C15)</f>
        <v>171917.1</v>
      </c>
      <c r="D12" s="81">
        <f>SUM(D13:D15)</f>
        <v>171917.1</v>
      </c>
      <c r="E12" s="82"/>
      <c r="G12" s="46"/>
    </row>
    <row r="13" spans="1:7" s="3" customFormat="1" ht="16.5" customHeight="1" x14ac:dyDescent="0.3">
      <c r="A13" s="71" t="s">
        <v>81</v>
      </c>
      <c r="B13" s="71" t="s">
        <v>305</v>
      </c>
      <c r="C13" s="8">
        <v>171917.1</v>
      </c>
      <c r="D13" s="8">
        <v>171917.1</v>
      </c>
      <c r="E13" s="82"/>
      <c r="F13" s="8">
        <v>55898.5</v>
      </c>
    </row>
    <row r="14" spans="1:7" s="3" customFormat="1" ht="16.5" customHeight="1" x14ac:dyDescent="0.3">
      <c r="A14" s="71" t="s">
        <v>470</v>
      </c>
      <c r="B14" s="71" t="s">
        <v>469</v>
      </c>
      <c r="C14" s="8"/>
      <c r="D14" s="8"/>
      <c r="E14" s="82"/>
    </row>
    <row r="15" spans="1:7" s="3" customFormat="1" ht="16.5" customHeight="1" x14ac:dyDescent="0.3">
      <c r="A15" s="71" t="s">
        <v>471</v>
      </c>
      <c r="B15" s="71" t="s">
        <v>97</v>
      </c>
      <c r="C15" s="8"/>
      <c r="D15" s="8"/>
      <c r="E15" s="82"/>
    </row>
    <row r="16" spans="1:7" s="3" customFormat="1" ht="16.5" customHeight="1" x14ac:dyDescent="0.3">
      <c r="A16" s="62" t="s">
        <v>82</v>
      </c>
      <c r="B16" s="62" t="s">
        <v>83</v>
      </c>
      <c r="C16" s="81">
        <f>SUM(C17:C18)</f>
        <v>952695</v>
      </c>
      <c r="D16" s="81">
        <f>SUM(D17:D18)</f>
        <v>952695</v>
      </c>
      <c r="E16" s="82"/>
      <c r="F16" s="3">
        <v>240023</v>
      </c>
    </row>
    <row r="17" spans="1:6" s="3" customFormat="1" ht="16.5" customHeight="1" x14ac:dyDescent="0.3">
      <c r="A17" s="71" t="s">
        <v>84</v>
      </c>
      <c r="B17" s="71" t="s">
        <v>86</v>
      </c>
      <c r="C17" s="8">
        <v>826440</v>
      </c>
      <c r="D17" s="8">
        <v>826440</v>
      </c>
      <c r="E17" s="82"/>
    </row>
    <row r="18" spans="1:6" s="3" customFormat="1" ht="30" x14ac:dyDescent="0.3">
      <c r="A18" s="71" t="s">
        <v>85</v>
      </c>
      <c r="B18" s="71" t="s">
        <v>110</v>
      </c>
      <c r="C18" s="8">
        <v>126255</v>
      </c>
      <c r="D18" s="8">
        <v>126255</v>
      </c>
      <c r="E18" s="82"/>
    </row>
    <row r="19" spans="1:6" s="3" customFormat="1" ht="16.5" customHeight="1" x14ac:dyDescent="0.3">
      <c r="A19" s="62" t="s">
        <v>87</v>
      </c>
      <c r="B19" s="62" t="s">
        <v>395</v>
      </c>
      <c r="C19" s="81">
        <f>SUM(C20:C23)</f>
        <v>0</v>
      </c>
      <c r="D19" s="81">
        <f>SUM(D20:D23)</f>
        <v>0</v>
      </c>
      <c r="E19" s="82"/>
    </row>
    <row r="20" spans="1:6" s="3" customFormat="1" ht="16.5" customHeight="1" x14ac:dyDescent="0.3">
      <c r="A20" s="71" t="s">
        <v>88</v>
      </c>
      <c r="B20" s="71" t="s">
        <v>89</v>
      </c>
      <c r="C20" s="8"/>
      <c r="D20" s="8"/>
      <c r="E20" s="82"/>
    </row>
    <row r="21" spans="1:6" s="3" customFormat="1" ht="30" x14ac:dyDescent="0.3">
      <c r="A21" s="71" t="s">
        <v>92</v>
      </c>
      <c r="B21" s="71" t="s">
        <v>90</v>
      </c>
      <c r="C21" s="8"/>
      <c r="D21" s="8"/>
      <c r="E21" s="82"/>
    </row>
    <row r="22" spans="1:6" s="3" customFormat="1" ht="16.5" customHeight="1" x14ac:dyDescent="0.3">
      <c r="A22" s="71" t="s">
        <v>93</v>
      </c>
      <c r="B22" s="71" t="s">
        <v>91</v>
      </c>
      <c r="C22" s="8"/>
      <c r="D22" s="8"/>
      <c r="E22" s="82"/>
    </row>
    <row r="23" spans="1:6" s="3" customFormat="1" ht="16.5" customHeight="1" x14ac:dyDescent="0.3">
      <c r="A23" s="71" t="s">
        <v>94</v>
      </c>
      <c r="B23" s="71" t="s">
        <v>412</v>
      </c>
      <c r="C23" s="8"/>
      <c r="D23" s="8"/>
      <c r="E23" s="82"/>
    </row>
    <row r="24" spans="1:6" s="3" customFormat="1" ht="16.5" customHeight="1" x14ac:dyDescent="0.3">
      <c r="A24" s="62" t="s">
        <v>95</v>
      </c>
      <c r="B24" s="62" t="s">
        <v>413</v>
      </c>
      <c r="C24" s="210"/>
      <c r="D24" s="8"/>
      <c r="E24" s="82"/>
    </row>
    <row r="25" spans="1:6" s="3" customFormat="1" x14ac:dyDescent="0.3">
      <c r="A25" s="62" t="s">
        <v>246</v>
      </c>
      <c r="B25" s="62" t="s">
        <v>419</v>
      </c>
      <c r="C25" s="8">
        <v>24277.930000000004</v>
      </c>
      <c r="D25" s="8">
        <v>24277.930000000004</v>
      </c>
      <c r="E25" s="82"/>
      <c r="F25" s="8">
        <v>1600.13</v>
      </c>
    </row>
    <row r="26" spans="1:6" ht="16.5" customHeight="1" x14ac:dyDescent="0.3">
      <c r="A26" s="61">
        <v>1.2</v>
      </c>
      <c r="B26" s="61" t="s">
        <v>96</v>
      </c>
      <c r="C26" s="59">
        <f>SUM(C27,C35)</f>
        <v>42338.1</v>
      </c>
      <c r="D26" s="59">
        <f>SUM(D27,D35)</f>
        <v>0</v>
      </c>
      <c r="E26" s="82"/>
    </row>
    <row r="27" spans="1:6" ht="16.5" customHeight="1" x14ac:dyDescent="0.3">
      <c r="A27" s="62" t="s">
        <v>32</v>
      </c>
      <c r="B27" s="62" t="s">
        <v>305</v>
      </c>
      <c r="C27" s="81">
        <f>SUM(C28:C30)</f>
        <v>42338.1</v>
      </c>
      <c r="D27" s="81">
        <f>SUM(D28:D30)</f>
        <v>0</v>
      </c>
      <c r="E27" s="82"/>
    </row>
    <row r="28" spans="1:6" x14ac:dyDescent="0.3">
      <c r="A28" s="192" t="s">
        <v>98</v>
      </c>
      <c r="B28" s="192" t="s">
        <v>303</v>
      </c>
      <c r="C28" s="8"/>
      <c r="D28" s="8"/>
      <c r="E28" s="82"/>
    </row>
    <row r="29" spans="1:6" x14ac:dyDescent="0.3">
      <c r="A29" s="192" t="s">
        <v>99</v>
      </c>
      <c r="B29" s="192" t="s">
        <v>306</v>
      </c>
      <c r="C29" s="8"/>
      <c r="D29" s="8"/>
      <c r="E29" s="82"/>
    </row>
    <row r="30" spans="1:6" x14ac:dyDescent="0.3">
      <c r="A30" s="192" t="s">
        <v>421</v>
      </c>
      <c r="B30" s="192" t="s">
        <v>304</v>
      </c>
      <c r="C30" s="8">
        <v>42338.1</v>
      </c>
      <c r="D30" s="8"/>
      <c r="E30" s="82"/>
    </row>
    <row r="31" spans="1:6" x14ac:dyDescent="0.3">
      <c r="A31" s="62" t="s">
        <v>33</v>
      </c>
      <c r="B31" s="62" t="s">
        <v>469</v>
      </c>
      <c r="C31" s="81">
        <f>SUM(C32:C34)</f>
        <v>0</v>
      </c>
      <c r="D31" s="81">
        <f>SUM(D32:D34)</f>
        <v>0</v>
      </c>
      <c r="E31" s="82"/>
    </row>
    <row r="32" spans="1:6" x14ac:dyDescent="0.3">
      <c r="A32" s="192" t="s">
        <v>12</v>
      </c>
      <c r="B32" s="192" t="s">
        <v>472</v>
      </c>
      <c r="C32" s="8"/>
      <c r="D32" s="8"/>
      <c r="E32" s="82"/>
    </row>
    <row r="33" spans="1:9" x14ac:dyDescent="0.3">
      <c r="A33" s="192" t="s">
        <v>13</v>
      </c>
      <c r="B33" s="192" t="s">
        <v>473</v>
      </c>
      <c r="C33" s="8"/>
      <c r="D33" s="8"/>
      <c r="E33" s="82"/>
    </row>
    <row r="34" spans="1:9" x14ac:dyDescent="0.3">
      <c r="A34" s="192" t="s">
        <v>276</v>
      </c>
      <c r="B34" s="192" t="s">
        <v>474</v>
      </c>
      <c r="C34" s="8"/>
      <c r="D34" s="8"/>
      <c r="E34" s="82"/>
    </row>
    <row r="35" spans="1:9" x14ac:dyDescent="0.3">
      <c r="A35" s="62" t="s">
        <v>34</v>
      </c>
      <c r="B35" s="206" t="s">
        <v>418</v>
      </c>
      <c r="C35" s="8"/>
      <c r="D35" s="8"/>
      <c r="E35" s="82"/>
    </row>
    <row r="36" spans="1:9" x14ac:dyDescent="0.3">
      <c r="D36" s="24"/>
      <c r="E36" s="83"/>
      <c r="F36" s="24"/>
    </row>
    <row r="37" spans="1:9" x14ac:dyDescent="0.3">
      <c r="A37" s="1"/>
      <c r="D37" s="24"/>
      <c r="E37" s="83"/>
      <c r="F37" s="24"/>
    </row>
    <row r="38" spans="1:9" x14ac:dyDescent="0.3">
      <c r="D38" s="24"/>
      <c r="E38" s="83"/>
      <c r="F38" s="24"/>
    </row>
    <row r="39" spans="1:9" x14ac:dyDescent="0.3">
      <c r="D39" s="24"/>
      <c r="E39" s="83"/>
      <c r="F39" s="24"/>
    </row>
    <row r="40" spans="1:9" x14ac:dyDescent="0.3">
      <c r="A40" s="47" t="s">
        <v>107</v>
      </c>
      <c r="D40" s="24"/>
      <c r="E40" s="83"/>
      <c r="F40" s="24"/>
    </row>
    <row r="41" spans="1:9" x14ac:dyDescent="0.3">
      <c r="D41" s="24"/>
      <c r="E41" s="84"/>
      <c r="F41" s="84"/>
      <c r="G41"/>
      <c r="H41"/>
      <c r="I41"/>
    </row>
    <row r="42" spans="1:9" x14ac:dyDescent="0.3">
      <c r="D42" s="85"/>
      <c r="E42" s="84"/>
      <c r="F42" s="84"/>
      <c r="G42"/>
      <c r="H42"/>
      <c r="I42"/>
    </row>
    <row r="43" spans="1:9" x14ac:dyDescent="0.3">
      <c r="A43"/>
      <c r="B43" s="47" t="s">
        <v>266</v>
      </c>
      <c r="D43" s="85"/>
      <c r="E43" s="84"/>
      <c r="F43" s="84"/>
      <c r="G43"/>
      <c r="H43"/>
      <c r="I43"/>
    </row>
    <row r="44" spans="1:9" x14ac:dyDescent="0.3">
      <c r="A44"/>
      <c r="B44" s="2" t="s">
        <v>265</v>
      </c>
      <c r="D44" s="85"/>
      <c r="E44" s="84"/>
      <c r="F44" s="84"/>
      <c r="G44"/>
      <c r="H44"/>
      <c r="I44"/>
    </row>
    <row r="45" spans="1:9" customFormat="1" ht="12.75" x14ac:dyDescent="0.2">
      <c r="B45" s="44" t="s">
        <v>139</v>
      </c>
      <c r="D45" s="84"/>
      <c r="E45" s="84"/>
      <c r="F45" s="84"/>
    </row>
    <row r="46" spans="1:9" x14ac:dyDescent="0.3">
      <c r="D46" s="24"/>
      <c r="E46" s="83"/>
      <c r="F46" s="24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zoomScaleSheetLayoutView="80" workbookViewId="0">
      <selection activeCell="G15" sqref="G15"/>
    </sheetView>
  </sheetViews>
  <sheetFormatPr defaultRowHeight="15" x14ac:dyDescent="0.3"/>
  <cols>
    <col min="1" max="1" width="12" style="145" customWidth="1"/>
    <col min="2" max="2" width="13.28515625" style="145" customWidth="1"/>
    <col min="3" max="3" width="21.42578125" style="145" customWidth="1"/>
    <col min="4" max="4" width="17.85546875" style="145" customWidth="1"/>
    <col min="5" max="5" width="12.7109375" style="145" customWidth="1"/>
    <col min="6" max="6" width="36.85546875" style="145" customWidth="1"/>
    <col min="7" max="7" width="22.28515625" style="145" customWidth="1"/>
    <col min="8" max="8" width="0.5703125" style="145" customWidth="1"/>
    <col min="9" max="16384" width="9.140625" style="145"/>
  </cols>
  <sheetData>
    <row r="1" spans="1:8" x14ac:dyDescent="0.3">
      <c r="A1" s="48" t="s">
        <v>356</v>
      </c>
      <c r="B1" s="50"/>
      <c r="C1" s="50"/>
      <c r="D1" s="50"/>
      <c r="E1" s="50"/>
      <c r="F1" s="50"/>
      <c r="G1" s="125" t="s">
        <v>109</v>
      </c>
      <c r="H1" s="126"/>
    </row>
    <row r="2" spans="1:8" x14ac:dyDescent="0.3">
      <c r="A2" s="50" t="s">
        <v>140</v>
      </c>
      <c r="B2" s="50"/>
      <c r="C2" s="50"/>
      <c r="D2" s="50"/>
      <c r="E2" s="50"/>
      <c r="F2" s="50"/>
      <c r="G2" s="127" t="str">
        <f>'ფორმა N1'!L2</f>
        <v>01/01/2019-12/31/2019</v>
      </c>
      <c r="H2" s="126"/>
    </row>
    <row r="3" spans="1:8" x14ac:dyDescent="0.3">
      <c r="A3" s="50"/>
      <c r="B3" s="50"/>
      <c r="C3" s="50"/>
      <c r="D3" s="50"/>
      <c r="E3" s="50"/>
      <c r="F3" s="50"/>
      <c r="G3" s="76"/>
      <c r="H3" s="126"/>
    </row>
    <row r="4" spans="1:8" x14ac:dyDescent="0.3">
      <c r="A4" s="51" t="str">
        <f>'[4]ფორმა N2'!A4</f>
        <v>ანგარიშვალდებული პირის დასახელება:</v>
      </c>
      <c r="B4" s="50"/>
      <c r="C4" s="50"/>
      <c r="D4" s="50"/>
      <c r="E4" s="50"/>
      <c r="F4" s="50"/>
      <c r="G4" s="50"/>
      <c r="H4" s="78"/>
    </row>
    <row r="5" spans="1:8" x14ac:dyDescent="0.3">
      <c r="A5" s="170" t="str">
        <f>'ფორმა N1'!A5</f>
        <v>მპგ „ერთიანი ნაციონალური მოძრაობა“</v>
      </c>
      <c r="B5" s="170"/>
      <c r="C5" s="170"/>
      <c r="D5" s="170"/>
      <c r="E5" s="170"/>
      <c r="F5" s="170"/>
      <c r="G5" s="170"/>
      <c r="H5" s="78"/>
    </row>
    <row r="6" spans="1:8" x14ac:dyDescent="0.3">
      <c r="A6" s="51"/>
      <c r="B6" s="50"/>
      <c r="C6" s="50"/>
      <c r="D6" s="50"/>
      <c r="E6" s="50"/>
      <c r="F6" s="50"/>
      <c r="G6" s="50"/>
      <c r="H6" s="78"/>
    </row>
    <row r="7" spans="1:8" x14ac:dyDescent="0.3">
      <c r="A7" s="50"/>
      <c r="B7" s="50"/>
      <c r="C7" s="50"/>
      <c r="D7" s="50"/>
      <c r="E7" s="50"/>
      <c r="F7" s="50"/>
      <c r="G7" s="50"/>
      <c r="H7" s="79"/>
    </row>
    <row r="8" spans="1:8" ht="45.75" customHeight="1" x14ac:dyDescent="0.3">
      <c r="A8" s="128" t="s">
        <v>307</v>
      </c>
      <c r="B8" s="128" t="s">
        <v>141</v>
      </c>
      <c r="C8" s="129" t="s">
        <v>354</v>
      </c>
      <c r="D8" s="129" t="s">
        <v>355</v>
      </c>
      <c r="E8" s="129" t="s">
        <v>270</v>
      </c>
      <c r="F8" s="128" t="s">
        <v>312</v>
      </c>
      <c r="G8" s="129" t="s">
        <v>308</v>
      </c>
      <c r="H8" s="79"/>
    </row>
    <row r="9" spans="1:8" x14ac:dyDescent="0.3">
      <c r="A9" s="130" t="s">
        <v>309</v>
      </c>
      <c r="B9" s="131"/>
      <c r="C9" s="132"/>
      <c r="D9" s="133"/>
      <c r="E9" s="133"/>
      <c r="F9" s="133"/>
      <c r="G9" s="134">
        <v>31.95</v>
      </c>
      <c r="H9" s="79"/>
    </row>
    <row r="10" spans="1:8" x14ac:dyDescent="0.3">
      <c r="A10" s="131">
        <v>1</v>
      </c>
      <c r="B10" s="505">
        <v>43600</v>
      </c>
      <c r="C10" s="504">
        <v>18000</v>
      </c>
      <c r="D10" s="471">
        <v>18000</v>
      </c>
      <c r="E10" s="136" t="s">
        <v>221</v>
      </c>
      <c r="F10" s="136" t="s">
        <v>1772</v>
      </c>
      <c r="G10" s="137">
        <f>IF(ISBLANK(B10),"",G9+C10-D10)</f>
        <v>31.950000000000728</v>
      </c>
      <c r="H10" s="79"/>
    </row>
    <row r="11" spans="1:8" x14ac:dyDescent="0.3">
      <c r="A11" s="131">
        <v>2</v>
      </c>
      <c r="B11" s="505">
        <v>43603</v>
      </c>
      <c r="C11" s="504">
        <v>7597.6</v>
      </c>
      <c r="D11" s="506">
        <v>7597.6</v>
      </c>
      <c r="E11" s="136" t="s">
        <v>221</v>
      </c>
      <c r="F11" s="136" t="s">
        <v>1772</v>
      </c>
      <c r="G11" s="137">
        <f t="shared" ref="G11" si="0">IF(ISBLANK(B11),"",G10+C11-D11)</f>
        <v>31.950000000000728</v>
      </c>
      <c r="H11" s="79"/>
    </row>
    <row r="12" spans="1:8" x14ac:dyDescent="0.3">
      <c r="A12" s="131">
        <v>3</v>
      </c>
      <c r="B12" s="505">
        <v>43620</v>
      </c>
      <c r="C12" s="504">
        <v>117.2</v>
      </c>
      <c r="D12" s="471">
        <v>117.2</v>
      </c>
      <c r="E12" s="136" t="s">
        <v>221</v>
      </c>
      <c r="F12" s="136" t="s">
        <v>1772</v>
      </c>
      <c r="G12" s="137">
        <f>IF(ISBLANK(B12),"",G10+C12-D12)</f>
        <v>31.950000000000713</v>
      </c>
      <c r="H12" s="79"/>
    </row>
    <row r="13" spans="1:8" x14ac:dyDescent="0.3">
      <c r="A13" s="131">
        <v>4</v>
      </c>
      <c r="B13" s="505">
        <v>43644</v>
      </c>
      <c r="C13" s="504">
        <v>0</v>
      </c>
      <c r="D13" s="471">
        <v>19.2</v>
      </c>
      <c r="E13" s="136" t="s">
        <v>221</v>
      </c>
      <c r="F13" s="136" t="s">
        <v>1772</v>
      </c>
      <c r="G13" s="137">
        <f>IF(ISBLANK(B13),"",G11+C13-D13)</f>
        <v>12.750000000000728</v>
      </c>
      <c r="H13" s="79"/>
    </row>
    <row r="14" spans="1:8" x14ac:dyDescent="0.3">
      <c r="A14" s="131">
        <v>5</v>
      </c>
      <c r="B14" s="505">
        <v>43691</v>
      </c>
      <c r="C14" s="504">
        <v>0</v>
      </c>
      <c r="D14" s="471">
        <v>3.2</v>
      </c>
      <c r="E14" s="136" t="s">
        <v>221</v>
      </c>
      <c r="F14" s="136" t="s">
        <v>1772</v>
      </c>
      <c r="G14" s="137">
        <f>IF(ISBLANK(B14),"",G13+C14-D14)</f>
        <v>9.550000000000729</v>
      </c>
      <c r="H14" s="79"/>
    </row>
    <row r="15" spans="1:8" x14ac:dyDescent="0.3">
      <c r="A15" s="140" t="s">
        <v>310</v>
      </c>
      <c r="B15" s="141"/>
      <c r="C15" s="142"/>
      <c r="D15" s="143"/>
      <c r="E15" s="143"/>
      <c r="F15" s="144"/>
      <c r="G15" s="472">
        <f>G14</f>
        <v>9.550000000000729</v>
      </c>
      <c r="H15" s="79"/>
    </row>
    <row r="19" spans="1:10" x14ac:dyDescent="0.3">
      <c r="B19" s="147" t="s">
        <v>107</v>
      </c>
      <c r="F19" s="148"/>
    </row>
    <row r="20" spans="1:10" x14ac:dyDescent="0.3">
      <c r="F20" s="146"/>
      <c r="G20" s="146"/>
      <c r="H20" s="146"/>
      <c r="I20" s="146"/>
      <c r="J20" s="146"/>
    </row>
    <row r="21" spans="1:10" x14ac:dyDescent="0.3">
      <c r="C21" s="149"/>
      <c r="F21" s="149"/>
      <c r="G21" s="150"/>
      <c r="H21" s="146"/>
      <c r="I21" s="146"/>
      <c r="J21" s="146"/>
    </row>
    <row r="22" spans="1:10" x14ac:dyDescent="0.3">
      <c r="A22" s="146"/>
      <c r="C22" s="151" t="s">
        <v>263</v>
      </c>
      <c r="F22" s="152" t="s">
        <v>268</v>
      </c>
      <c r="G22" s="150"/>
      <c r="H22" s="146"/>
      <c r="I22" s="146"/>
      <c r="J22" s="146"/>
    </row>
    <row r="23" spans="1:10" x14ac:dyDescent="0.3">
      <c r="A23" s="146"/>
      <c r="C23" s="153" t="s">
        <v>139</v>
      </c>
      <c r="F23" s="145" t="s">
        <v>264</v>
      </c>
      <c r="G23" s="146"/>
      <c r="H23" s="146"/>
      <c r="I23" s="146"/>
      <c r="J23" s="146"/>
    </row>
    <row r="24" spans="1:10" s="146" customFormat="1" x14ac:dyDescent="0.3">
      <c r="B24" s="145"/>
    </row>
    <row r="25" spans="1:10" s="146" customFormat="1" ht="12.75" x14ac:dyDescent="0.2"/>
    <row r="26" spans="1:10" s="146" customFormat="1" ht="12.75" x14ac:dyDescent="0.2"/>
    <row r="27" spans="1:10" s="146" customFormat="1" ht="12.75" x14ac:dyDescent="0.2"/>
    <row r="28" spans="1:10" s="146" customFormat="1" ht="12.75" x14ac:dyDescent="0.2"/>
  </sheetData>
  <dataValidations count="1">
    <dataValidation allowBlank="1" showInputMessage="1" showErrorMessage="1" prompt="თვე/დღე/წელი" sqref="B10:B14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zoomScaleNormal="100" zoomScaleSheetLayoutView="80" workbookViewId="0">
      <selection activeCell="F22" sqref="F22"/>
    </sheetView>
  </sheetViews>
  <sheetFormatPr defaultRowHeight="12.75" x14ac:dyDescent="0.2"/>
  <cols>
    <col min="1" max="1" width="53.5703125" style="325" customWidth="1"/>
    <col min="2" max="2" width="10.7109375" style="325" customWidth="1"/>
    <col min="3" max="3" width="12.42578125" style="325" customWidth="1"/>
    <col min="4" max="4" width="10.42578125" style="325" customWidth="1"/>
    <col min="5" max="5" width="13.140625" style="325" customWidth="1"/>
    <col min="6" max="6" width="10.42578125" style="325" customWidth="1"/>
    <col min="7" max="8" width="10.5703125" style="325" customWidth="1"/>
    <col min="9" max="9" width="10.28515625" style="325" customWidth="1"/>
    <col min="10" max="10" width="12.7109375" style="325" customWidth="1"/>
    <col min="11" max="11" width="0.7109375" style="325" customWidth="1"/>
    <col min="12" max="16384" width="9.140625" style="325"/>
  </cols>
  <sheetData>
    <row r="1" spans="1:12" s="511" customFormat="1" ht="15" x14ac:dyDescent="0.2">
      <c r="A1" s="508" t="s">
        <v>299</v>
      </c>
      <c r="B1" s="509"/>
      <c r="C1" s="509"/>
      <c r="D1" s="509"/>
      <c r="E1" s="509"/>
      <c r="F1" s="52"/>
      <c r="G1" s="52"/>
      <c r="H1" s="52"/>
      <c r="I1" s="589" t="s">
        <v>109</v>
      </c>
      <c r="J1" s="589"/>
      <c r="K1" s="510"/>
    </row>
    <row r="2" spans="1:12" s="511" customFormat="1" ht="15" x14ac:dyDescent="0.3">
      <c r="A2" s="512" t="s">
        <v>140</v>
      </c>
      <c r="B2" s="509"/>
      <c r="C2" s="509"/>
      <c r="D2" s="509"/>
      <c r="E2" s="509"/>
      <c r="F2" s="104"/>
      <c r="G2" s="105"/>
      <c r="H2" s="105"/>
      <c r="I2" s="567" t="str">
        <f>'ფორმა N1'!L2</f>
        <v>01/01/2019-12/31/2019</v>
      </c>
      <c r="J2" s="568"/>
      <c r="K2" s="510"/>
    </row>
    <row r="3" spans="1:12" s="511" customFormat="1" ht="15" x14ac:dyDescent="0.2">
      <c r="A3" s="509"/>
      <c r="B3" s="509"/>
      <c r="C3" s="509"/>
      <c r="D3" s="509"/>
      <c r="E3" s="509"/>
      <c r="F3" s="104"/>
      <c r="G3" s="105"/>
      <c r="H3" s="105"/>
      <c r="I3" s="106"/>
      <c r="J3" s="430"/>
      <c r="K3" s="510"/>
    </row>
    <row r="4" spans="1:12" s="516" customFormat="1" ht="15" x14ac:dyDescent="0.3">
      <c r="A4" s="513" t="str">
        <f>'[5]ფორმა N2'!A4</f>
        <v>ანგარიშვალდებული პირის დასახელება:</v>
      </c>
      <c r="B4" s="513"/>
      <c r="C4" s="513"/>
      <c r="D4" s="513"/>
      <c r="E4" s="513"/>
      <c r="F4" s="514"/>
      <c r="G4" s="514"/>
      <c r="H4" s="514"/>
      <c r="I4" s="515"/>
      <c r="J4" s="513"/>
      <c r="K4" s="512"/>
      <c r="L4" s="511"/>
    </row>
    <row r="5" spans="1:12" s="516" customFormat="1" ht="15" x14ac:dyDescent="0.3">
      <c r="A5" s="517" t="str">
        <f>'ფორმა N1'!A5</f>
        <v>მპგ „ერთიანი ნაციონალური მოძრაობა“</v>
      </c>
      <c r="B5" s="518"/>
      <c r="C5" s="518"/>
      <c r="D5" s="518"/>
      <c r="E5" s="518"/>
      <c r="F5" s="519"/>
      <c r="G5" s="519"/>
      <c r="H5" s="519"/>
      <c r="I5" s="520"/>
      <c r="J5" s="519"/>
      <c r="K5" s="512"/>
    </row>
    <row r="6" spans="1:12" s="511" customFormat="1" ht="13.5" x14ac:dyDescent="0.2">
      <c r="A6" s="107"/>
      <c r="B6" s="521"/>
      <c r="C6" s="521"/>
      <c r="D6" s="509"/>
      <c r="E6" s="509"/>
      <c r="F6" s="509"/>
      <c r="G6" s="509"/>
      <c r="H6" s="509"/>
      <c r="I6" s="509"/>
      <c r="J6" s="509"/>
      <c r="K6" s="510"/>
    </row>
    <row r="7" spans="1:12" ht="45" x14ac:dyDescent="0.2">
      <c r="A7" s="522"/>
      <c r="B7" s="591" t="s">
        <v>220</v>
      </c>
      <c r="C7" s="591"/>
      <c r="D7" s="591" t="s">
        <v>287</v>
      </c>
      <c r="E7" s="591"/>
      <c r="F7" s="591" t="s">
        <v>288</v>
      </c>
      <c r="G7" s="591"/>
      <c r="H7" s="523" t="s">
        <v>274</v>
      </c>
      <c r="I7" s="591" t="s">
        <v>223</v>
      </c>
      <c r="J7" s="591"/>
      <c r="K7" s="524"/>
    </row>
    <row r="8" spans="1:12" ht="15" x14ac:dyDescent="0.2">
      <c r="A8" s="321" t="s">
        <v>115</v>
      </c>
      <c r="B8" s="525" t="s">
        <v>222</v>
      </c>
      <c r="C8" s="322" t="s">
        <v>221</v>
      </c>
      <c r="D8" s="525" t="s">
        <v>222</v>
      </c>
      <c r="E8" s="322" t="s">
        <v>221</v>
      </c>
      <c r="F8" s="525" t="s">
        <v>222</v>
      </c>
      <c r="G8" s="322" t="s">
        <v>221</v>
      </c>
      <c r="H8" s="322" t="s">
        <v>221</v>
      </c>
      <c r="I8" s="525" t="s">
        <v>222</v>
      </c>
      <c r="J8" s="322" t="s">
        <v>221</v>
      </c>
      <c r="K8" s="524"/>
    </row>
    <row r="9" spans="1:12" ht="15" x14ac:dyDescent="0.2">
      <c r="A9" s="526" t="s">
        <v>116</v>
      </c>
      <c r="B9" s="56">
        <f t="shared" ref="B9:J9" si="0">SUM(B10,B14,B17)</f>
        <v>16</v>
      </c>
      <c r="C9" s="56">
        <f t="shared" si="0"/>
        <v>4483852.2699999996</v>
      </c>
      <c r="D9" s="56">
        <f t="shared" si="0"/>
        <v>0</v>
      </c>
      <c r="E9" s="56">
        <f t="shared" si="0"/>
        <v>0</v>
      </c>
      <c r="F9" s="56">
        <f t="shared" si="0"/>
        <v>0</v>
      </c>
      <c r="G9" s="56">
        <f t="shared" si="0"/>
        <v>0</v>
      </c>
      <c r="H9" s="56">
        <f t="shared" si="0"/>
        <v>0</v>
      </c>
      <c r="I9" s="56">
        <f t="shared" si="0"/>
        <v>16</v>
      </c>
      <c r="J9" s="56">
        <f t="shared" si="0"/>
        <v>4483852.2699999996</v>
      </c>
      <c r="K9" s="524"/>
    </row>
    <row r="10" spans="1:12" ht="15" x14ac:dyDescent="0.2">
      <c r="A10" s="527" t="s">
        <v>117</v>
      </c>
      <c r="B10" s="522">
        <f t="shared" ref="B10:J10" si="1">SUM(B11:B13)</f>
        <v>3</v>
      </c>
      <c r="C10" s="522">
        <f t="shared" si="1"/>
        <v>2952428.55</v>
      </c>
      <c r="D10" s="522">
        <f t="shared" si="1"/>
        <v>0</v>
      </c>
      <c r="E10" s="522">
        <f t="shared" si="1"/>
        <v>0</v>
      </c>
      <c r="F10" s="522">
        <f t="shared" si="1"/>
        <v>0</v>
      </c>
      <c r="G10" s="522">
        <f t="shared" si="1"/>
        <v>0</v>
      </c>
      <c r="H10" s="522">
        <f t="shared" si="1"/>
        <v>0</v>
      </c>
      <c r="I10" s="522">
        <f t="shared" si="1"/>
        <v>3</v>
      </c>
      <c r="J10" s="522">
        <f t="shared" si="1"/>
        <v>2952428.55</v>
      </c>
      <c r="K10" s="524"/>
    </row>
    <row r="11" spans="1:12" ht="15" x14ac:dyDescent="0.2">
      <c r="A11" s="527" t="s">
        <v>118</v>
      </c>
      <c r="B11" s="324"/>
      <c r="C11" s="324"/>
      <c r="D11" s="324"/>
      <c r="E11" s="324"/>
      <c r="F11" s="324"/>
      <c r="G11" s="324"/>
      <c r="H11" s="324"/>
      <c r="I11" s="324">
        <f>B11+D11+-F11-G11</f>
        <v>0</v>
      </c>
      <c r="J11" s="324">
        <f>C11+E11+-G11-H11</f>
        <v>0</v>
      </c>
      <c r="K11" s="524"/>
    </row>
    <row r="12" spans="1:12" ht="15" x14ac:dyDescent="0.2">
      <c r="A12" s="527" t="s">
        <v>119</v>
      </c>
      <c r="B12" s="324">
        <v>3</v>
      </c>
      <c r="C12" s="324">
        <v>2952428.55</v>
      </c>
      <c r="D12" s="324"/>
      <c r="E12" s="324"/>
      <c r="F12" s="324"/>
      <c r="G12" s="324"/>
      <c r="H12" s="324"/>
      <c r="I12" s="324">
        <f>B12+D12-F12</f>
        <v>3</v>
      </c>
      <c r="J12" s="324">
        <f>C12+E12+-G12-H12</f>
        <v>2952428.55</v>
      </c>
      <c r="K12" s="524"/>
    </row>
    <row r="13" spans="1:12" ht="15" x14ac:dyDescent="0.2">
      <c r="A13" s="527" t="s">
        <v>120</v>
      </c>
      <c r="B13" s="324"/>
      <c r="C13" s="324"/>
      <c r="D13" s="324"/>
      <c r="E13" s="324"/>
      <c r="F13" s="324"/>
      <c r="G13" s="324"/>
      <c r="H13" s="324"/>
      <c r="I13" s="324">
        <f>B13+D13+-F13-G13</f>
        <v>0</v>
      </c>
      <c r="J13" s="324">
        <f>C13+E13+-G13-H13</f>
        <v>0</v>
      </c>
      <c r="K13" s="524"/>
    </row>
    <row r="14" spans="1:12" ht="15" x14ac:dyDescent="0.2">
      <c r="A14" s="527" t="s">
        <v>121</v>
      </c>
      <c r="B14" s="522">
        <f t="shared" ref="B14:J14" si="2">SUM(B15:B16)</f>
        <v>13</v>
      </c>
      <c r="C14" s="522">
        <f t="shared" si="2"/>
        <v>1502418.72</v>
      </c>
      <c r="D14" s="522">
        <f t="shared" si="2"/>
        <v>0</v>
      </c>
      <c r="E14" s="522">
        <f t="shared" si="2"/>
        <v>0</v>
      </c>
      <c r="F14" s="522">
        <f t="shared" si="2"/>
        <v>0</v>
      </c>
      <c r="G14" s="522">
        <f t="shared" si="2"/>
        <v>0</v>
      </c>
      <c r="H14" s="522">
        <f t="shared" si="2"/>
        <v>0</v>
      </c>
      <c r="I14" s="522">
        <f t="shared" si="2"/>
        <v>13</v>
      </c>
      <c r="J14" s="522">
        <f t="shared" si="2"/>
        <v>1502418.72</v>
      </c>
      <c r="K14" s="524"/>
    </row>
    <row r="15" spans="1:12" ht="15" x14ac:dyDescent="0.2">
      <c r="A15" s="527" t="s">
        <v>122</v>
      </c>
      <c r="B15" s="324">
        <v>13</v>
      </c>
      <c r="C15" s="324">
        <v>326863</v>
      </c>
      <c r="D15" s="324">
        <v>0</v>
      </c>
      <c r="E15" s="324">
        <v>0</v>
      </c>
      <c r="F15" s="324"/>
      <c r="G15" s="324"/>
      <c r="H15" s="324"/>
      <c r="I15" s="324">
        <f>B15+D15-F15</f>
        <v>13</v>
      </c>
      <c r="J15" s="324">
        <f>C15+E15+-G15-H15</f>
        <v>326863</v>
      </c>
      <c r="K15" s="524"/>
    </row>
    <row r="16" spans="1:12" ht="15" x14ac:dyDescent="0.2">
      <c r="A16" s="527" t="s">
        <v>123</v>
      </c>
      <c r="B16" s="324">
        <v>0</v>
      </c>
      <c r="C16" s="324">
        <v>1175555.72</v>
      </c>
      <c r="D16" s="324"/>
      <c r="E16" s="324"/>
      <c r="F16" s="324"/>
      <c r="G16" s="324"/>
      <c r="H16" s="324"/>
      <c r="I16" s="324">
        <f>B16+D16+-F16-G16</f>
        <v>0</v>
      </c>
      <c r="J16" s="324">
        <f>C16+E16+-G16-H16</f>
        <v>1175555.72</v>
      </c>
      <c r="K16" s="524"/>
    </row>
    <row r="17" spans="1:11" ht="15" x14ac:dyDescent="0.2">
      <c r="A17" s="527" t="s">
        <v>124</v>
      </c>
      <c r="B17" s="522">
        <f t="shared" ref="B17:J17" si="3">SUM(B18:B19,B22,B23)</f>
        <v>0</v>
      </c>
      <c r="C17" s="522">
        <f t="shared" si="3"/>
        <v>29005</v>
      </c>
      <c r="D17" s="522">
        <f t="shared" si="3"/>
        <v>0</v>
      </c>
      <c r="E17" s="522">
        <f t="shared" si="3"/>
        <v>0</v>
      </c>
      <c r="F17" s="522">
        <f t="shared" si="3"/>
        <v>0</v>
      </c>
      <c r="G17" s="522">
        <f t="shared" si="3"/>
        <v>0</v>
      </c>
      <c r="H17" s="522">
        <f t="shared" si="3"/>
        <v>0</v>
      </c>
      <c r="I17" s="522">
        <f t="shared" si="3"/>
        <v>0</v>
      </c>
      <c r="J17" s="522">
        <f t="shared" si="3"/>
        <v>29005</v>
      </c>
      <c r="K17" s="524"/>
    </row>
    <row r="18" spans="1:11" ht="15" x14ac:dyDescent="0.2">
      <c r="A18" s="527" t="s">
        <v>125</v>
      </c>
      <c r="B18" s="324"/>
      <c r="C18" s="324"/>
      <c r="D18" s="324"/>
      <c r="E18" s="324"/>
      <c r="F18" s="324"/>
      <c r="G18" s="324"/>
      <c r="H18" s="324"/>
      <c r="I18" s="324">
        <f>B18+D18+-F18-G18</f>
        <v>0</v>
      </c>
      <c r="J18" s="324">
        <f>C18+E18+-G18-H18</f>
        <v>0</v>
      </c>
      <c r="K18" s="524"/>
    </row>
    <row r="19" spans="1:11" ht="15" x14ac:dyDescent="0.2">
      <c r="A19" s="527" t="s">
        <v>126</v>
      </c>
      <c r="B19" s="522">
        <f t="shared" ref="B19:J19" si="4">SUM(B20:B21)</f>
        <v>0</v>
      </c>
      <c r="C19" s="522">
        <f t="shared" si="4"/>
        <v>19301.009999999998</v>
      </c>
      <c r="D19" s="522">
        <f t="shared" si="4"/>
        <v>0</v>
      </c>
      <c r="E19" s="522">
        <f t="shared" si="4"/>
        <v>0</v>
      </c>
      <c r="F19" s="522">
        <f t="shared" si="4"/>
        <v>0</v>
      </c>
      <c r="G19" s="522">
        <f t="shared" si="4"/>
        <v>0</v>
      </c>
      <c r="H19" s="522">
        <f t="shared" si="4"/>
        <v>0</v>
      </c>
      <c r="I19" s="522">
        <f t="shared" si="4"/>
        <v>0</v>
      </c>
      <c r="J19" s="522">
        <f t="shared" si="4"/>
        <v>19301.009999999998</v>
      </c>
      <c r="K19" s="524"/>
    </row>
    <row r="20" spans="1:11" ht="15" x14ac:dyDescent="0.2">
      <c r="A20" s="527" t="s">
        <v>127</v>
      </c>
      <c r="B20" s="324"/>
      <c r="C20" s="324"/>
      <c r="D20" s="324"/>
      <c r="E20" s="324"/>
      <c r="F20" s="324"/>
      <c r="G20" s="324"/>
      <c r="H20" s="324"/>
      <c r="I20" s="324">
        <f t="shared" ref="I20:J23" si="5">B20+D20+-F20-G20</f>
        <v>0</v>
      </c>
      <c r="J20" s="324">
        <f t="shared" si="5"/>
        <v>0</v>
      </c>
      <c r="K20" s="524"/>
    </row>
    <row r="21" spans="1:11" ht="15" x14ac:dyDescent="0.2">
      <c r="A21" s="527" t="s">
        <v>128</v>
      </c>
      <c r="B21" s="324"/>
      <c r="C21" s="324">
        <v>19301.009999999998</v>
      </c>
      <c r="D21" s="324"/>
      <c r="E21" s="324"/>
      <c r="F21" s="324"/>
      <c r="G21" s="324"/>
      <c r="H21" s="324"/>
      <c r="I21" s="324">
        <f t="shared" si="5"/>
        <v>0</v>
      </c>
      <c r="J21" s="324">
        <f t="shared" si="5"/>
        <v>19301.009999999998</v>
      </c>
      <c r="K21" s="524"/>
    </row>
    <row r="22" spans="1:11" ht="15" x14ac:dyDescent="0.2">
      <c r="A22" s="527" t="s">
        <v>129</v>
      </c>
      <c r="B22" s="324"/>
      <c r="C22" s="324"/>
      <c r="D22" s="324"/>
      <c r="E22" s="324"/>
      <c r="F22" s="324"/>
      <c r="G22" s="324"/>
      <c r="H22" s="324"/>
      <c r="I22" s="324">
        <f t="shared" si="5"/>
        <v>0</v>
      </c>
      <c r="J22" s="324">
        <f t="shared" si="5"/>
        <v>0</v>
      </c>
      <c r="K22" s="524"/>
    </row>
    <row r="23" spans="1:11" ht="15" x14ac:dyDescent="0.2">
      <c r="A23" s="527" t="s">
        <v>130</v>
      </c>
      <c r="B23" s="324"/>
      <c r="C23" s="324">
        <v>9703.99</v>
      </c>
      <c r="D23" s="324"/>
      <c r="E23" s="324"/>
      <c r="F23" s="324"/>
      <c r="G23" s="324"/>
      <c r="H23" s="324"/>
      <c r="I23" s="324">
        <f t="shared" si="5"/>
        <v>0</v>
      </c>
      <c r="J23" s="324">
        <f t="shared" si="5"/>
        <v>9703.99</v>
      </c>
      <c r="K23" s="524"/>
    </row>
    <row r="24" spans="1:11" ht="15" x14ac:dyDescent="0.2">
      <c r="A24" s="526" t="s">
        <v>131</v>
      </c>
      <c r="B24" s="56">
        <f t="shared" ref="B24:J24" si="6">SUM(B25:B31)</f>
        <v>0</v>
      </c>
      <c r="C24" s="56">
        <f t="shared" si="6"/>
        <v>0</v>
      </c>
      <c r="D24" s="56">
        <f t="shared" si="6"/>
        <v>0</v>
      </c>
      <c r="E24" s="56">
        <f t="shared" si="6"/>
        <v>0</v>
      </c>
      <c r="F24" s="56">
        <f t="shared" si="6"/>
        <v>0</v>
      </c>
      <c r="G24" s="56">
        <f t="shared" si="6"/>
        <v>0</v>
      </c>
      <c r="H24" s="56">
        <f t="shared" si="6"/>
        <v>0</v>
      </c>
      <c r="I24" s="56">
        <f t="shared" si="6"/>
        <v>0</v>
      </c>
      <c r="J24" s="56">
        <f t="shared" si="6"/>
        <v>0</v>
      </c>
      <c r="K24" s="524"/>
    </row>
    <row r="25" spans="1:11" ht="15" x14ac:dyDescent="0.2">
      <c r="A25" s="527" t="s">
        <v>253</v>
      </c>
      <c r="B25" s="324"/>
      <c r="C25" s="324"/>
      <c r="D25" s="324"/>
      <c r="E25" s="324"/>
      <c r="F25" s="324"/>
      <c r="G25" s="324"/>
      <c r="H25" s="324"/>
      <c r="I25" s="324"/>
      <c r="J25" s="324"/>
      <c r="K25" s="524"/>
    </row>
    <row r="26" spans="1:11" ht="15" x14ac:dyDescent="0.2">
      <c r="A26" s="527" t="s">
        <v>254</v>
      </c>
      <c r="B26" s="324"/>
      <c r="C26" s="324"/>
      <c r="D26" s="324"/>
      <c r="E26" s="324"/>
      <c r="F26" s="324"/>
      <c r="G26" s="324"/>
      <c r="H26" s="324"/>
      <c r="I26" s="324"/>
      <c r="J26" s="324"/>
      <c r="K26" s="524"/>
    </row>
    <row r="27" spans="1:11" ht="15" x14ac:dyDescent="0.2">
      <c r="A27" s="527" t="s">
        <v>255</v>
      </c>
      <c r="B27" s="324"/>
      <c r="C27" s="324"/>
      <c r="D27" s="324"/>
      <c r="E27" s="324"/>
      <c r="F27" s="324"/>
      <c r="G27" s="324"/>
      <c r="H27" s="324"/>
      <c r="I27" s="324"/>
      <c r="J27" s="324"/>
      <c r="K27" s="524"/>
    </row>
    <row r="28" spans="1:11" ht="15" x14ac:dyDescent="0.2">
      <c r="A28" s="527" t="s">
        <v>256</v>
      </c>
      <c r="B28" s="324"/>
      <c r="C28" s="324"/>
      <c r="D28" s="324"/>
      <c r="E28" s="324"/>
      <c r="F28" s="324"/>
      <c r="G28" s="324"/>
      <c r="H28" s="324"/>
      <c r="I28" s="324"/>
      <c r="J28" s="324"/>
      <c r="K28" s="524"/>
    </row>
    <row r="29" spans="1:11" ht="15" x14ac:dyDescent="0.2">
      <c r="A29" s="527" t="s">
        <v>257</v>
      </c>
      <c r="B29" s="324"/>
      <c r="C29" s="324"/>
      <c r="D29" s="324"/>
      <c r="E29" s="324"/>
      <c r="F29" s="324"/>
      <c r="G29" s="324"/>
      <c r="H29" s="324"/>
      <c r="I29" s="324"/>
      <c r="J29" s="324"/>
      <c r="K29" s="524"/>
    </row>
    <row r="30" spans="1:11" ht="15" x14ac:dyDescent="0.2">
      <c r="A30" s="527" t="s">
        <v>258</v>
      </c>
      <c r="B30" s="324"/>
      <c r="C30" s="324"/>
      <c r="D30" s="324"/>
      <c r="E30" s="324"/>
      <c r="F30" s="324"/>
      <c r="G30" s="324"/>
      <c r="H30" s="324"/>
      <c r="I30" s="324"/>
      <c r="J30" s="324"/>
      <c r="K30" s="524"/>
    </row>
    <row r="31" spans="1:11" ht="15" x14ac:dyDescent="0.2">
      <c r="A31" s="527" t="s">
        <v>259</v>
      </c>
      <c r="B31" s="324"/>
      <c r="C31" s="324"/>
      <c r="D31" s="324"/>
      <c r="E31" s="324"/>
      <c r="F31" s="324"/>
      <c r="G31" s="324"/>
      <c r="H31" s="324"/>
      <c r="I31" s="324"/>
      <c r="J31" s="324"/>
      <c r="K31" s="524"/>
    </row>
    <row r="32" spans="1:11" ht="15" x14ac:dyDescent="0.2">
      <c r="A32" s="526" t="s">
        <v>132</v>
      </c>
      <c r="B32" s="56">
        <f t="shared" ref="B32:J32" si="7">SUM(B33:B35)</f>
        <v>0</v>
      </c>
      <c r="C32" s="56">
        <f t="shared" si="7"/>
        <v>0</v>
      </c>
      <c r="D32" s="56">
        <f t="shared" si="7"/>
        <v>0</v>
      </c>
      <c r="E32" s="56">
        <f t="shared" si="7"/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56">
        <f t="shared" si="7"/>
        <v>0</v>
      </c>
      <c r="K32" s="524"/>
    </row>
    <row r="33" spans="1:11" ht="15" x14ac:dyDescent="0.2">
      <c r="A33" s="527" t="s">
        <v>260</v>
      </c>
      <c r="B33" s="324"/>
      <c r="C33" s="324"/>
      <c r="D33" s="324"/>
      <c r="E33" s="324"/>
      <c r="F33" s="324"/>
      <c r="G33" s="324"/>
      <c r="H33" s="324"/>
      <c r="I33" s="324"/>
      <c r="J33" s="324"/>
      <c r="K33" s="524"/>
    </row>
    <row r="34" spans="1:11" ht="15" x14ac:dyDescent="0.2">
      <c r="A34" s="527" t="s">
        <v>261</v>
      </c>
      <c r="B34" s="324"/>
      <c r="C34" s="324"/>
      <c r="D34" s="324"/>
      <c r="E34" s="324"/>
      <c r="F34" s="324"/>
      <c r="G34" s="324"/>
      <c r="H34" s="324"/>
      <c r="I34" s="324"/>
      <c r="J34" s="324"/>
      <c r="K34" s="524"/>
    </row>
    <row r="35" spans="1:11" ht="15" x14ac:dyDescent="0.2">
      <c r="A35" s="527" t="s">
        <v>262</v>
      </c>
      <c r="B35" s="324"/>
      <c r="C35" s="324"/>
      <c r="D35" s="324"/>
      <c r="E35" s="324"/>
      <c r="F35" s="324"/>
      <c r="G35" s="324"/>
      <c r="H35" s="324"/>
      <c r="I35" s="324"/>
      <c r="J35" s="324"/>
      <c r="K35" s="524"/>
    </row>
    <row r="36" spans="1:11" ht="15" x14ac:dyDescent="0.2">
      <c r="A36" s="526" t="s">
        <v>133</v>
      </c>
      <c r="B36" s="56">
        <f t="shared" ref="B36:J36" si="8">SUM(B37:B39,B42)</f>
        <v>0</v>
      </c>
      <c r="C36" s="56">
        <f t="shared" si="8"/>
        <v>0</v>
      </c>
      <c r="D36" s="56">
        <f t="shared" si="8"/>
        <v>0</v>
      </c>
      <c r="E36" s="56">
        <f t="shared" si="8"/>
        <v>0</v>
      </c>
      <c r="F36" s="56">
        <f t="shared" si="8"/>
        <v>0</v>
      </c>
      <c r="G36" s="56">
        <f t="shared" si="8"/>
        <v>0</v>
      </c>
      <c r="H36" s="56">
        <f t="shared" si="8"/>
        <v>0</v>
      </c>
      <c r="I36" s="56">
        <f t="shared" si="8"/>
        <v>0</v>
      </c>
      <c r="J36" s="56">
        <f t="shared" si="8"/>
        <v>0</v>
      </c>
      <c r="K36" s="524"/>
    </row>
    <row r="37" spans="1:11" ht="15" x14ac:dyDescent="0.2">
      <c r="A37" s="527" t="s">
        <v>134</v>
      </c>
      <c r="B37" s="324"/>
      <c r="C37" s="324"/>
      <c r="D37" s="324"/>
      <c r="E37" s="324"/>
      <c r="F37" s="324"/>
      <c r="G37" s="324"/>
      <c r="H37" s="324"/>
      <c r="I37" s="324"/>
      <c r="J37" s="324"/>
      <c r="K37" s="524"/>
    </row>
    <row r="38" spans="1:11" ht="15" x14ac:dyDescent="0.2">
      <c r="A38" s="527" t="s">
        <v>135</v>
      </c>
      <c r="B38" s="324"/>
      <c r="C38" s="324"/>
      <c r="D38" s="324"/>
      <c r="E38" s="324"/>
      <c r="F38" s="324"/>
      <c r="G38" s="324"/>
      <c r="H38" s="324"/>
      <c r="I38" s="324"/>
      <c r="J38" s="324"/>
      <c r="K38" s="524"/>
    </row>
    <row r="39" spans="1:11" ht="15" x14ac:dyDescent="0.2">
      <c r="A39" s="527" t="s">
        <v>136</v>
      </c>
      <c r="B39" s="522">
        <f t="shared" ref="B39:J39" si="9">SUM(B40:B41)</f>
        <v>0</v>
      </c>
      <c r="C39" s="522">
        <f t="shared" si="9"/>
        <v>0</v>
      </c>
      <c r="D39" s="522">
        <f t="shared" si="9"/>
        <v>0</v>
      </c>
      <c r="E39" s="522">
        <f t="shared" si="9"/>
        <v>0</v>
      </c>
      <c r="F39" s="522">
        <f t="shared" si="9"/>
        <v>0</v>
      </c>
      <c r="G39" s="522">
        <f t="shared" si="9"/>
        <v>0</v>
      </c>
      <c r="H39" s="522">
        <f t="shared" si="9"/>
        <v>0</v>
      </c>
      <c r="I39" s="522">
        <f t="shared" si="9"/>
        <v>0</v>
      </c>
      <c r="J39" s="522">
        <f t="shared" si="9"/>
        <v>0</v>
      </c>
      <c r="K39" s="524"/>
    </row>
    <row r="40" spans="1:11" ht="30" x14ac:dyDescent="0.2">
      <c r="A40" s="527" t="s">
        <v>404</v>
      </c>
      <c r="B40" s="324"/>
      <c r="C40" s="324"/>
      <c r="D40" s="324"/>
      <c r="E40" s="324"/>
      <c r="F40" s="324"/>
      <c r="G40" s="324"/>
      <c r="H40" s="324"/>
      <c r="I40" s="324"/>
      <c r="J40" s="324"/>
      <c r="K40" s="524"/>
    </row>
    <row r="41" spans="1:11" ht="15" x14ac:dyDescent="0.2">
      <c r="A41" s="527" t="s">
        <v>137</v>
      </c>
      <c r="B41" s="324"/>
      <c r="C41" s="324"/>
      <c r="D41" s="324"/>
      <c r="E41" s="324"/>
      <c r="F41" s="324"/>
      <c r="G41" s="324"/>
      <c r="H41" s="324"/>
      <c r="I41" s="324"/>
      <c r="J41" s="324"/>
      <c r="K41" s="524"/>
    </row>
    <row r="42" spans="1:11" ht="15" x14ac:dyDescent="0.2">
      <c r="A42" s="527" t="s">
        <v>138</v>
      </c>
      <c r="B42" s="324"/>
      <c r="C42" s="324"/>
      <c r="D42" s="324"/>
      <c r="E42" s="324"/>
      <c r="F42" s="324"/>
      <c r="G42" s="324"/>
      <c r="H42" s="324"/>
      <c r="I42" s="324"/>
      <c r="J42" s="324"/>
      <c r="K42" s="524"/>
    </row>
    <row r="43" spans="1:11" ht="15" x14ac:dyDescent="0.2">
      <c r="A43" s="528"/>
      <c r="B43" s="528"/>
      <c r="C43" s="528"/>
      <c r="D43" s="528"/>
      <c r="E43" s="528"/>
      <c r="F43" s="528"/>
      <c r="G43" s="528"/>
      <c r="H43" s="528"/>
      <c r="I43" s="528"/>
      <c r="J43" s="528"/>
    </row>
    <row r="44" spans="1:11" s="511" customFormat="1" x14ac:dyDescent="0.2"/>
    <row r="45" spans="1:11" s="511" customFormat="1" x14ac:dyDescent="0.2">
      <c r="A45" s="325"/>
    </row>
    <row r="46" spans="1:11" s="516" customFormat="1" ht="15" x14ac:dyDescent="0.3">
      <c r="A46" s="529" t="s">
        <v>107</v>
      </c>
      <c r="D46" s="530"/>
    </row>
    <row r="47" spans="1:11" s="516" customFormat="1" ht="15" x14ac:dyDescent="0.3">
      <c r="D47" s="531"/>
      <c r="E47" s="531"/>
      <c r="F47" s="531"/>
      <c r="G47" s="531"/>
      <c r="I47" s="531"/>
    </row>
    <row r="48" spans="1:11" s="516" customFormat="1" ht="15" x14ac:dyDescent="0.3">
      <c r="B48" s="532"/>
      <c r="C48" s="532"/>
      <c r="F48" s="532"/>
      <c r="G48" s="533"/>
      <c r="H48" s="532"/>
      <c r="I48" s="531"/>
      <c r="J48" s="531"/>
    </row>
    <row r="49" spans="1:10" s="516" customFormat="1" ht="15" x14ac:dyDescent="0.3">
      <c r="B49" s="534" t="s">
        <v>263</v>
      </c>
      <c r="F49" s="535" t="s">
        <v>268</v>
      </c>
      <c r="G49" s="536"/>
      <c r="I49" s="531"/>
      <c r="J49" s="531"/>
    </row>
    <row r="50" spans="1:10" s="516" customFormat="1" ht="15" x14ac:dyDescent="0.3">
      <c r="B50" s="537" t="s">
        <v>139</v>
      </c>
      <c r="F50" s="516" t="s">
        <v>264</v>
      </c>
      <c r="G50" s="531"/>
      <c r="I50" s="531"/>
      <c r="J50" s="531"/>
    </row>
    <row r="51" spans="1:10" s="531" customFormat="1" ht="15" x14ac:dyDescent="0.3">
      <c r="A51" s="516"/>
      <c r="B51" s="325"/>
      <c r="H51" s="325"/>
    </row>
    <row r="52" spans="1:10" s="516" customFormat="1" ht="15" x14ac:dyDescent="0.3">
      <c r="A52" s="538"/>
      <c r="B52" s="538"/>
      <c r="C52" s="538"/>
    </row>
    <row r="53" spans="1:10" ht="15" x14ac:dyDescent="0.2">
      <c r="A53" s="528"/>
      <c r="B53" s="528"/>
      <c r="C53" s="528"/>
      <c r="D53" s="528"/>
      <c r="E53" s="528"/>
      <c r="F53" s="528"/>
      <c r="G53" s="528"/>
      <c r="H53" s="528"/>
      <c r="I53" s="528"/>
      <c r="J53" s="528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85"/>
  <sheetViews>
    <sheetView view="pageBreakPreview" topLeftCell="A79" zoomScale="90" zoomScaleNormal="80" zoomScaleSheetLayoutView="90" workbookViewId="0">
      <selection activeCell="G72" sqref="G72"/>
    </sheetView>
  </sheetViews>
  <sheetFormatPr defaultRowHeight="12.75" x14ac:dyDescent="0.2"/>
  <cols>
    <col min="1" max="1" width="6" style="161" customWidth="1"/>
    <col min="2" max="2" width="21.140625" style="161" customWidth="1"/>
    <col min="3" max="3" width="25.140625" style="161" bestFit="1" customWidth="1"/>
    <col min="4" max="4" width="18.42578125" style="161" customWidth="1"/>
    <col min="5" max="5" width="19.5703125" style="161" customWidth="1"/>
    <col min="6" max="6" width="22" style="161" customWidth="1"/>
    <col min="7" max="7" width="25.28515625" style="161" customWidth="1"/>
    <col min="8" max="8" width="18.28515625" style="161" customWidth="1"/>
    <col min="9" max="9" width="20.85546875" style="161" customWidth="1"/>
    <col min="10" max="16384" width="9.140625" style="161"/>
  </cols>
  <sheetData>
    <row r="1" spans="1:9" ht="15" x14ac:dyDescent="0.2">
      <c r="A1" s="154" t="s">
        <v>490</v>
      </c>
      <c r="B1" s="154"/>
      <c r="C1" s="155"/>
      <c r="D1" s="155"/>
      <c r="E1" s="155"/>
      <c r="F1" s="155"/>
      <c r="G1" s="155"/>
      <c r="H1" s="155"/>
      <c r="I1" s="431" t="s">
        <v>109</v>
      </c>
    </row>
    <row r="2" spans="1:9" ht="15" x14ac:dyDescent="0.3">
      <c r="A2" s="112" t="s">
        <v>140</v>
      </c>
      <c r="B2" s="112"/>
      <c r="C2" s="155"/>
      <c r="D2" s="155"/>
      <c r="E2" s="155"/>
      <c r="F2" s="155"/>
      <c r="G2" s="155"/>
      <c r="H2" s="155"/>
      <c r="I2" s="427" t="str">
        <f>'ფორმა N1'!L2</f>
        <v>01/01/2019-12/31/2019</v>
      </c>
    </row>
    <row r="3" spans="1:9" ht="15" x14ac:dyDescent="0.2">
      <c r="A3" s="155"/>
      <c r="B3" s="155"/>
      <c r="C3" s="155"/>
      <c r="D3" s="155"/>
      <c r="E3" s="155"/>
      <c r="F3" s="155"/>
      <c r="G3" s="155"/>
      <c r="H3" s="155"/>
      <c r="I3" s="106"/>
    </row>
    <row r="4" spans="1:9" ht="15" x14ac:dyDescent="0.3">
      <c r="A4" s="88" t="s">
        <v>269</v>
      </c>
      <c r="B4" s="88"/>
      <c r="C4" s="88"/>
      <c r="D4" s="88"/>
      <c r="E4" s="314"/>
      <c r="F4" s="156"/>
      <c r="G4" s="155"/>
      <c r="H4" s="155"/>
      <c r="I4" s="156"/>
    </row>
    <row r="5" spans="1:9" s="319" customFormat="1" ht="15" x14ac:dyDescent="0.3">
      <c r="A5" s="315" t="str">
        <f>'ფორმა N1'!A5</f>
        <v>მპგ „ერთიანი ნაციონალური მოძრაობა“</v>
      </c>
      <c r="B5" s="315"/>
      <c r="C5" s="316"/>
      <c r="D5" s="316"/>
      <c r="E5" s="316"/>
      <c r="F5" s="317"/>
      <c r="G5" s="318"/>
      <c r="H5" s="318"/>
      <c r="I5" s="317"/>
    </row>
    <row r="6" spans="1:9" ht="13.5" x14ac:dyDescent="0.2">
      <c r="A6" s="107"/>
      <c r="B6" s="107"/>
      <c r="C6" s="320"/>
      <c r="D6" s="320"/>
      <c r="E6" s="320"/>
      <c r="F6" s="155"/>
      <c r="G6" s="155"/>
      <c r="H6" s="155"/>
      <c r="I6" s="155"/>
    </row>
    <row r="7" spans="1:9" ht="60" x14ac:dyDescent="0.2">
      <c r="A7" s="321" t="s">
        <v>64</v>
      </c>
      <c r="B7" s="321" t="s">
        <v>481</v>
      </c>
      <c r="C7" s="322" t="s">
        <v>482</v>
      </c>
      <c r="D7" s="322" t="s">
        <v>483</v>
      </c>
      <c r="E7" s="322" t="s">
        <v>484</v>
      </c>
      <c r="F7" s="322" t="s">
        <v>365</v>
      </c>
      <c r="G7" s="322" t="s">
        <v>485</v>
      </c>
      <c r="H7" s="322" t="s">
        <v>486</v>
      </c>
      <c r="I7" s="322" t="s">
        <v>487</v>
      </c>
    </row>
    <row r="8" spans="1:9" ht="15" x14ac:dyDescent="0.2">
      <c r="A8" s="321">
        <v>1</v>
      </c>
      <c r="B8" s="321">
        <v>2</v>
      </c>
      <c r="C8" s="321">
        <v>3</v>
      </c>
      <c r="D8" s="322">
        <v>4</v>
      </c>
      <c r="E8" s="321">
        <v>5</v>
      </c>
      <c r="F8" s="322">
        <v>6</v>
      </c>
      <c r="G8" s="321">
        <v>7</v>
      </c>
      <c r="H8" s="322">
        <v>8</v>
      </c>
      <c r="I8" s="322">
        <v>9</v>
      </c>
    </row>
    <row r="9" spans="1:9" ht="30" x14ac:dyDescent="0.2">
      <c r="A9" s="323">
        <v>1</v>
      </c>
      <c r="B9" s="323" t="s">
        <v>1787</v>
      </c>
      <c r="C9" s="324" t="s">
        <v>1788</v>
      </c>
      <c r="D9" s="324" t="s">
        <v>1789</v>
      </c>
      <c r="E9" s="539">
        <v>40904</v>
      </c>
      <c r="F9" s="324" t="s">
        <v>1790</v>
      </c>
      <c r="G9" s="324">
        <v>2865918.99</v>
      </c>
      <c r="H9" s="324" t="s">
        <v>1791</v>
      </c>
      <c r="I9" s="324"/>
    </row>
    <row r="10" spans="1:9" ht="30" x14ac:dyDescent="0.2">
      <c r="A10" s="323">
        <v>2</v>
      </c>
      <c r="B10" s="323" t="s">
        <v>1792</v>
      </c>
      <c r="C10" s="324" t="s">
        <v>1793</v>
      </c>
      <c r="D10" s="324" t="s">
        <v>1794</v>
      </c>
      <c r="E10" s="324" t="s">
        <v>1795</v>
      </c>
      <c r="F10" s="324">
        <v>128.76</v>
      </c>
      <c r="G10" s="324"/>
      <c r="H10" s="324" t="s">
        <v>1796</v>
      </c>
      <c r="I10" s="324" t="s">
        <v>742</v>
      </c>
    </row>
    <row r="11" spans="1:9" ht="45" x14ac:dyDescent="0.2">
      <c r="A11" s="323">
        <v>3</v>
      </c>
      <c r="B11" s="323" t="s">
        <v>1792</v>
      </c>
      <c r="C11" s="324" t="s">
        <v>1797</v>
      </c>
      <c r="D11" s="324" t="s">
        <v>1798</v>
      </c>
      <c r="E11" s="324" t="s">
        <v>1799</v>
      </c>
      <c r="F11" s="324">
        <v>19</v>
      </c>
      <c r="G11" s="324">
        <v>875</v>
      </c>
      <c r="H11" s="324" t="s">
        <v>1800</v>
      </c>
      <c r="I11" s="324" t="s">
        <v>1801</v>
      </c>
    </row>
    <row r="12" spans="1:9" ht="45" x14ac:dyDescent="0.2">
      <c r="A12" s="323">
        <v>4</v>
      </c>
      <c r="B12" s="323" t="s">
        <v>1792</v>
      </c>
      <c r="C12" s="324" t="s">
        <v>1802</v>
      </c>
      <c r="D12" s="324" t="s">
        <v>1803</v>
      </c>
      <c r="E12" s="324" t="s">
        <v>1804</v>
      </c>
      <c r="F12" s="324">
        <v>100</v>
      </c>
      <c r="G12" s="324">
        <v>750</v>
      </c>
      <c r="H12" s="324" t="s">
        <v>1805</v>
      </c>
      <c r="I12" s="324" t="s">
        <v>1806</v>
      </c>
    </row>
    <row r="13" spans="1:9" ht="30" x14ac:dyDescent="0.2">
      <c r="A13" s="323">
        <v>5</v>
      </c>
      <c r="B13" s="323" t="s">
        <v>1792</v>
      </c>
      <c r="C13" s="324" t="s">
        <v>1807</v>
      </c>
      <c r="D13" s="324" t="s">
        <v>1808</v>
      </c>
      <c r="E13" s="324" t="s">
        <v>1809</v>
      </c>
      <c r="F13" s="324">
        <v>149.85</v>
      </c>
      <c r="G13" s="324">
        <v>2300</v>
      </c>
      <c r="H13" s="324" t="s">
        <v>1810</v>
      </c>
      <c r="I13" s="324" t="s">
        <v>1811</v>
      </c>
    </row>
    <row r="14" spans="1:9" ht="30" x14ac:dyDescent="0.2">
      <c r="A14" s="323">
        <v>6</v>
      </c>
      <c r="B14" s="323" t="s">
        <v>1792</v>
      </c>
      <c r="C14" s="324" t="s">
        <v>1812</v>
      </c>
      <c r="D14" s="324" t="s">
        <v>1813</v>
      </c>
      <c r="E14" s="324" t="s">
        <v>1814</v>
      </c>
      <c r="F14" s="324">
        <v>150</v>
      </c>
      <c r="G14" s="324">
        <v>1000</v>
      </c>
      <c r="H14" s="324" t="s">
        <v>1815</v>
      </c>
      <c r="I14" s="324" t="s">
        <v>1816</v>
      </c>
    </row>
    <row r="15" spans="1:9" ht="30" x14ac:dyDescent="0.2">
      <c r="A15" s="323">
        <v>7</v>
      </c>
      <c r="B15" s="323" t="s">
        <v>1792</v>
      </c>
      <c r="C15" s="324" t="s">
        <v>1817</v>
      </c>
      <c r="D15" s="324" t="s">
        <v>1818</v>
      </c>
      <c r="E15" s="324" t="s">
        <v>1819</v>
      </c>
      <c r="F15" s="324">
        <v>190</v>
      </c>
      <c r="G15" s="324">
        <v>750</v>
      </c>
      <c r="H15" s="324">
        <v>1004000199</v>
      </c>
      <c r="I15" s="324" t="s">
        <v>1820</v>
      </c>
    </row>
    <row r="16" spans="1:9" ht="45" x14ac:dyDescent="0.2">
      <c r="A16" s="323">
        <v>8</v>
      </c>
      <c r="B16" s="323" t="s">
        <v>1792</v>
      </c>
      <c r="C16" s="324" t="s">
        <v>1821</v>
      </c>
      <c r="D16" s="324" t="s">
        <v>1822</v>
      </c>
      <c r="E16" s="324" t="s">
        <v>1823</v>
      </c>
      <c r="F16" s="324">
        <v>69.319999999999993</v>
      </c>
      <c r="G16" s="324">
        <v>875</v>
      </c>
      <c r="H16" s="324">
        <v>60001041506</v>
      </c>
      <c r="I16" s="324" t="s">
        <v>1824</v>
      </c>
    </row>
    <row r="17" spans="1:9" ht="30" x14ac:dyDescent="0.2">
      <c r="A17" s="323">
        <v>9</v>
      </c>
      <c r="B17" s="323" t="s">
        <v>1792</v>
      </c>
      <c r="C17" s="324" t="s">
        <v>1825</v>
      </c>
      <c r="D17" s="324" t="s">
        <v>1826</v>
      </c>
      <c r="E17" s="324" t="s">
        <v>1827</v>
      </c>
      <c r="F17" s="324">
        <v>70.53</v>
      </c>
      <c r="G17" s="324">
        <v>1290</v>
      </c>
      <c r="H17" s="540" t="s">
        <v>1828</v>
      </c>
      <c r="I17" s="324" t="s">
        <v>1829</v>
      </c>
    </row>
    <row r="18" spans="1:9" ht="30" x14ac:dyDescent="0.2">
      <c r="A18" s="323">
        <v>10</v>
      </c>
      <c r="B18" s="323" t="s">
        <v>1792</v>
      </c>
      <c r="C18" s="324" t="s">
        <v>1830</v>
      </c>
      <c r="D18" s="324" t="s">
        <v>1831</v>
      </c>
      <c r="E18" s="324" t="s">
        <v>1832</v>
      </c>
      <c r="F18" s="324">
        <v>30.7</v>
      </c>
      <c r="G18" s="324">
        <v>812.5</v>
      </c>
      <c r="H18" s="324">
        <v>1019046812</v>
      </c>
      <c r="I18" s="324" t="s">
        <v>1833</v>
      </c>
    </row>
    <row r="19" spans="1:9" ht="30" x14ac:dyDescent="0.2">
      <c r="A19" s="323">
        <v>11</v>
      </c>
      <c r="B19" s="323" t="s">
        <v>1792</v>
      </c>
      <c r="C19" s="324" t="s">
        <v>1834</v>
      </c>
      <c r="D19" s="324" t="s">
        <v>1835</v>
      </c>
      <c r="E19" s="324" t="s">
        <v>1836</v>
      </c>
      <c r="F19" s="324">
        <v>93.53</v>
      </c>
      <c r="G19" s="324">
        <v>1500</v>
      </c>
      <c r="H19" s="324">
        <v>62006000299</v>
      </c>
      <c r="I19" s="324" t="s">
        <v>1837</v>
      </c>
    </row>
    <row r="20" spans="1:9" ht="45" x14ac:dyDescent="0.2">
      <c r="A20" s="323">
        <v>12</v>
      </c>
      <c r="B20" s="323" t="s">
        <v>1792</v>
      </c>
      <c r="C20" s="324" t="s">
        <v>1838</v>
      </c>
      <c r="D20" s="324" t="s">
        <v>1839</v>
      </c>
      <c r="E20" s="324" t="s">
        <v>1840</v>
      </c>
      <c r="F20" s="324">
        <v>69.319999999999993</v>
      </c>
      <c r="G20" s="324">
        <v>375</v>
      </c>
      <c r="H20" s="324" t="s">
        <v>1841</v>
      </c>
      <c r="I20" s="324" t="s">
        <v>1842</v>
      </c>
    </row>
    <row r="21" spans="1:9" ht="30" x14ac:dyDescent="0.2">
      <c r="A21" s="323">
        <v>13</v>
      </c>
      <c r="B21" s="323" t="s">
        <v>1792</v>
      </c>
      <c r="C21" s="324" t="s">
        <v>1843</v>
      </c>
      <c r="D21" s="324" t="s">
        <v>1844</v>
      </c>
      <c r="E21" s="324" t="s">
        <v>1845</v>
      </c>
      <c r="F21" s="324">
        <v>26.82</v>
      </c>
      <c r="G21" s="324">
        <v>812.5</v>
      </c>
      <c r="H21" s="324" t="s">
        <v>1846</v>
      </c>
      <c r="I21" s="324" t="s">
        <v>1847</v>
      </c>
    </row>
    <row r="22" spans="1:9" ht="30" x14ac:dyDescent="0.2">
      <c r="A22" s="323">
        <v>14</v>
      </c>
      <c r="B22" s="323" t="s">
        <v>1792</v>
      </c>
      <c r="C22" s="324" t="s">
        <v>1848</v>
      </c>
      <c r="D22" s="324" t="s">
        <v>1849</v>
      </c>
      <c r="E22" s="324" t="s">
        <v>1850</v>
      </c>
      <c r="F22" s="324">
        <v>115</v>
      </c>
      <c r="G22" s="324">
        <v>1250</v>
      </c>
      <c r="H22" s="324" t="s">
        <v>1851</v>
      </c>
      <c r="I22" s="324" t="s">
        <v>1852</v>
      </c>
    </row>
    <row r="23" spans="1:9" ht="45" x14ac:dyDescent="0.2">
      <c r="A23" s="323">
        <v>15</v>
      </c>
      <c r="B23" s="323" t="s">
        <v>1792</v>
      </c>
      <c r="C23" s="324" t="s">
        <v>1853</v>
      </c>
      <c r="D23" s="324" t="s">
        <v>1854</v>
      </c>
      <c r="E23" s="324" t="s">
        <v>1855</v>
      </c>
      <c r="F23" s="324">
        <v>133.6</v>
      </c>
      <c r="G23" s="324">
        <v>800</v>
      </c>
      <c r="H23" s="324" t="s">
        <v>1856</v>
      </c>
      <c r="I23" s="324" t="s">
        <v>1857</v>
      </c>
    </row>
    <row r="24" spans="1:9" ht="30" x14ac:dyDescent="0.2">
      <c r="A24" s="323">
        <v>16</v>
      </c>
      <c r="B24" s="323" t="s">
        <v>1792</v>
      </c>
      <c r="C24" s="324" t="s">
        <v>1858</v>
      </c>
      <c r="D24" s="324" t="s">
        <v>1859</v>
      </c>
      <c r="E24" s="324" t="s">
        <v>1860</v>
      </c>
      <c r="F24" s="324">
        <v>79.14</v>
      </c>
      <c r="G24" s="324">
        <v>1500</v>
      </c>
      <c r="H24" s="324" t="s">
        <v>1861</v>
      </c>
      <c r="I24" s="324" t="s">
        <v>1862</v>
      </c>
    </row>
    <row r="25" spans="1:9" ht="45" x14ac:dyDescent="0.2">
      <c r="A25" s="323">
        <v>17</v>
      </c>
      <c r="B25" s="323" t="s">
        <v>1792</v>
      </c>
      <c r="C25" s="324" t="s">
        <v>1863</v>
      </c>
      <c r="D25" s="324" t="s">
        <v>1864</v>
      </c>
      <c r="E25" s="324" t="s">
        <v>1865</v>
      </c>
      <c r="F25" s="324">
        <v>58.53</v>
      </c>
      <c r="G25" s="324">
        <v>1670</v>
      </c>
      <c r="H25" s="324" t="s">
        <v>1866</v>
      </c>
      <c r="I25" s="324" t="s">
        <v>1867</v>
      </c>
    </row>
    <row r="26" spans="1:9" ht="30" x14ac:dyDescent="0.2">
      <c r="A26" s="323">
        <v>18</v>
      </c>
      <c r="B26" s="323" t="s">
        <v>1792</v>
      </c>
      <c r="C26" s="324" t="s">
        <v>1868</v>
      </c>
      <c r="D26" s="324" t="s">
        <v>1869</v>
      </c>
      <c r="E26" s="324" t="s">
        <v>1870</v>
      </c>
      <c r="F26" s="324">
        <v>76.599999999999994</v>
      </c>
      <c r="G26" s="324">
        <v>1100</v>
      </c>
      <c r="H26" s="324" t="s">
        <v>1871</v>
      </c>
      <c r="I26" s="324" t="s">
        <v>1872</v>
      </c>
    </row>
    <row r="27" spans="1:9" ht="30" x14ac:dyDescent="0.2">
      <c r="A27" s="323">
        <v>19</v>
      </c>
      <c r="B27" s="323" t="s">
        <v>1792</v>
      </c>
      <c r="C27" s="324" t="s">
        <v>1868</v>
      </c>
      <c r="D27" s="324" t="s">
        <v>1873</v>
      </c>
      <c r="E27" s="324" t="s">
        <v>1870</v>
      </c>
      <c r="F27" s="324">
        <v>76.599999999999994</v>
      </c>
      <c r="G27" s="324">
        <v>1100</v>
      </c>
      <c r="H27" s="324" t="s">
        <v>1874</v>
      </c>
      <c r="I27" s="324" t="s">
        <v>1875</v>
      </c>
    </row>
    <row r="28" spans="1:9" ht="30" x14ac:dyDescent="0.2">
      <c r="A28" s="323">
        <v>20</v>
      </c>
      <c r="B28" s="323" t="s">
        <v>1792</v>
      </c>
      <c r="C28" s="324" t="s">
        <v>1876</v>
      </c>
      <c r="D28" s="324" t="s">
        <v>1877</v>
      </c>
      <c r="E28" s="324" t="s">
        <v>1878</v>
      </c>
      <c r="F28" s="324">
        <v>100.92</v>
      </c>
      <c r="G28" s="324">
        <v>1350</v>
      </c>
      <c r="H28" s="324" t="s">
        <v>1879</v>
      </c>
      <c r="I28" s="324" t="s">
        <v>1880</v>
      </c>
    </row>
    <row r="29" spans="1:9" ht="30" x14ac:dyDescent="0.2">
      <c r="A29" s="323">
        <v>21</v>
      </c>
      <c r="B29" s="323" t="s">
        <v>1792</v>
      </c>
      <c r="C29" s="324" t="s">
        <v>1876</v>
      </c>
      <c r="D29" s="324" t="s">
        <v>1881</v>
      </c>
      <c r="E29" s="324" t="s">
        <v>1878</v>
      </c>
      <c r="F29" s="324">
        <v>212.54</v>
      </c>
      <c r="G29" s="324">
        <v>1350</v>
      </c>
      <c r="H29" s="324" t="s">
        <v>1882</v>
      </c>
      <c r="I29" s="324" t="s">
        <v>1883</v>
      </c>
    </row>
    <row r="30" spans="1:9" ht="30" x14ac:dyDescent="0.2">
      <c r="A30" s="323">
        <v>22</v>
      </c>
      <c r="B30" s="323" t="s">
        <v>1792</v>
      </c>
      <c r="C30" s="324" t="s">
        <v>1884</v>
      </c>
      <c r="D30" s="324" t="s">
        <v>1885</v>
      </c>
      <c r="E30" s="324" t="s">
        <v>1886</v>
      </c>
      <c r="F30" s="324">
        <v>90.82</v>
      </c>
      <c r="G30" s="324">
        <v>625</v>
      </c>
      <c r="H30" s="324" t="s">
        <v>1887</v>
      </c>
      <c r="I30" s="324" t="s">
        <v>1888</v>
      </c>
    </row>
    <row r="31" spans="1:9" ht="30" x14ac:dyDescent="0.2">
      <c r="A31" s="323">
        <v>23</v>
      </c>
      <c r="B31" s="323" t="s">
        <v>1792</v>
      </c>
      <c r="C31" s="324" t="s">
        <v>1889</v>
      </c>
      <c r="D31" s="324" t="s">
        <v>1890</v>
      </c>
      <c r="E31" s="324" t="s">
        <v>1891</v>
      </c>
      <c r="F31" s="324">
        <v>172.87</v>
      </c>
      <c r="G31" s="324">
        <v>1375</v>
      </c>
      <c r="H31" s="324" t="s">
        <v>1892</v>
      </c>
      <c r="I31" s="324" t="s">
        <v>1893</v>
      </c>
    </row>
    <row r="32" spans="1:9" ht="30" x14ac:dyDescent="0.2">
      <c r="A32" s="323">
        <v>24</v>
      </c>
      <c r="B32" s="323" t="s">
        <v>1792</v>
      </c>
      <c r="C32" s="324" t="s">
        <v>1894</v>
      </c>
      <c r="D32" s="324" t="s">
        <v>1895</v>
      </c>
      <c r="E32" s="324" t="s">
        <v>1896</v>
      </c>
      <c r="F32" s="324">
        <v>175</v>
      </c>
      <c r="G32" s="324">
        <v>375</v>
      </c>
      <c r="H32" s="324" t="s">
        <v>1897</v>
      </c>
      <c r="I32" s="324" t="s">
        <v>1898</v>
      </c>
    </row>
    <row r="33" spans="1:9" ht="30" x14ac:dyDescent="0.2">
      <c r="A33" s="323">
        <v>25</v>
      </c>
      <c r="B33" s="323" t="s">
        <v>1792</v>
      </c>
      <c r="C33" s="324" t="s">
        <v>1899</v>
      </c>
      <c r="D33" s="324" t="s">
        <v>1900</v>
      </c>
      <c r="E33" s="324" t="s">
        <v>1901</v>
      </c>
      <c r="F33" s="324">
        <v>38.590000000000003</v>
      </c>
      <c r="G33" s="324">
        <v>200</v>
      </c>
      <c r="H33" s="324" t="s">
        <v>1902</v>
      </c>
      <c r="I33" s="324" t="s">
        <v>1903</v>
      </c>
    </row>
    <row r="34" spans="1:9" ht="45" x14ac:dyDescent="0.2">
      <c r="A34" s="323">
        <v>26</v>
      </c>
      <c r="B34" s="323" t="s">
        <v>1792</v>
      </c>
      <c r="C34" s="324" t="s">
        <v>1904</v>
      </c>
      <c r="D34" s="324" t="s">
        <v>1905</v>
      </c>
      <c r="E34" s="324" t="s">
        <v>1906</v>
      </c>
      <c r="F34" s="324">
        <v>155.19999999999999</v>
      </c>
      <c r="G34" s="324">
        <v>400</v>
      </c>
      <c r="H34" s="324" t="s">
        <v>1907</v>
      </c>
      <c r="I34" s="324" t="s">
        <v>1908</v>
      </c>
    </row>
    <row r="35" spans="1:9" ht="30" x14ac:dyDescent="0.2">
      <c r="A35" s="323">
        <v>27</v>
      </c>
      <c r="B35" s="323" t="s">
        <v>1792</v>
      </c>
      <c r="C35" s="324" t="s">
        <v>1909</v>
      </c>
      <c r="D35" s="324" t="s">
        <v>1910</v>
      </c>
      <c r="E35" s="324" t="s">
        <v>1823</v>
      </c>
      <c r="F35" s="324">
        <v>66</v>
      </c>
      <c r="G35" s="324">
        <v>665</v>
      </c>
      <c r="H35" s="324" t="s">
        <v>1911</v>
      </c>
      <c r="I35" s="324" t="s">
        <v>1912</v>
      </c>
    </row>
    <row r="36" spans="1:9" ht="30" x14ac:dyDescent="0.2">
      <c r="A36" s="323">
        <v>28</v>
      </c>
      <c r="B36" s="323" t="s">
        <v>1792</v>
      </c>
      <c r="C36" s="324" t="s">
        <v>1913</v>
      </c>
      <c r="D36" s="324" t="s">
        <v>1914</v>
      </c>
      <c r="E36" s="324" t="s">
        <v>1915</v>
      </c>
      <c r="F36" s="324">
        <v>28.3</v>
      </c>
      <c r="G36" s="324"/>
      <c r="H36" s="324" t="s">
        <v>761</v>
      </c>
      <c r="I36" s="324" t="s">
        <v>760</v>
      </c>
    </row>
    <row r="37" spans="1:9" ht="30" x14ac:dyDescent="0.2">
      <c r="A37" s="323">
        <v>29</v>
      </c>
      <c r="B37" s="323" t="s">
        <v>1792</v>
      </c>
      <c r="C37" s="324" t="s">
        <v>1916</v>
      </c>
      <c r="D37" s="324" t="s">
        <v>1917</v>
      </c>
      <c r="E37" s="324" t="s">
        <v>1918</v>
      </c>
      <c r="F37" s="324">
        <v>39.39</v>
      </c>
      <c r="G37" s="324"/>
      <c r="H37" s="324" t="s">
        <v>766</v>
      </c>
      <c r="I37" s="324" t="s">
        <v>765</v>
      </c>
    </row>
    <row r="38" spans="1:9" ht="30" x14ac:dyDescent="0.2">
      <c r="A38" s="323">
        <v>30</v>
      </c>
      <c r="B38" s="323" t="s">
        <v>1792</v>
      </c>
      <c r="C38" s="324" t="s">
        <v>1919</v>
      </c>
      <c r="D38" s="324" t="s">
        <v>1920</v>
      </c>
      <c r="E38" s="324" t="s">
        <v>1850</v>
      </c>
      <c r="F38" s="324">
        <v>115</v>
      </c>
      <c r="G38" s="324">
        <v>812.5</v>
      </c>
      <c r="H38" s="324" t="s">
        <v>1921</v>
      </c>
      <c r="I38" s="324" t="s">
        <v>1922</v>
      </c>
    </row>
    <row r="39" spans="1:9" ht="30" x14ac:dyDescent="0.2">
      <c r="A39" s="323">
        <v>31</v>
      </c>
      <c r="B39" s="323" t="s">
        <v>1792</v>
      </c>
      <c r="C39" s="324" t="s">
        <v>1923</v>
      </c>
      <c r="D39" s="324" t="s">
        <v>1924</v>
      </c>
      <c r="E39" s="324" t="s">
        <v>1925</v>
      </c>
      <c r="F39" s="324">
        <v>52.67</v>
      </c>
      <c r="G39" s="324">
        <v>1250</v>
      </c>
      <c r="H39" s="324" t="s">
        <v>1926</v>
      </c>
      <c r="I39" s="324" t="s">
        <v>1927</v>
      </c>
    </row>
    <row r="40" spans="1:9" ht="30" x14ac:dyDescent="0.2">
      <c r="A40" s="323">
        <v>32</v>
      </c>
      <c r="B40" s="323" t="s">
        <v>1792</v>
      </c>
      <c r="C40" s="324" t="s">
        <v>1928</v>
      </c>
      <c r="D40" s="324" t="s">
        <v>1929</v>
      </c>
      <c r="E40" s="324" t="s">
        <v>1930</v>
      </c>
      <c r="F40" s="324"/>
      <c r="G40" s="324">
        <v>1250</v>
      </c>
      <c r="H40" s="324" t="s">
        <v>1931</v>
      </c>
      <c r="I40" s="324" t="s">
        <v>1932</v>
      </c>
    </row>
    <row r="41" spans="1:9" ht="30" x14ac:dyDescent="0.2">
      <c r="A41" s="323">
        <v>33</v>
      </c>
      <c r="B41" s="323" t="s">
        <v>1792</v>
      </c>
      <c r="C41" s="324" t="s">
        <v>1933</v>
      </c>
      <c r="D41" s="324" t="s">
        <v>1934</v>
      </c>
      <c r="E41" s="324" t="s">
        <v>1935</v>
      </c>
      <c r="F41" s="324">
        <v>76.56</v>
      </c>
      <c r="G41" s="324">
        <v>3125</v>
      </c>
      <c r="H41" s="324" t="s">
        <v>1936</v>
      </c>
      <c r="I41" s="324" t="s">
        <v>1937</v>
      </c>
    </row>
    <row r="42" spans="1:9" ht="30" x14ac:dyDescent="0.2">
      <c r="A42" s="323">
        <v>34</v>
      </c>
      <c r="B42" s="323" t="s">
        <v>1792</v>
      </c>
      <c r="C42" s="324" t="s">
        <v>1938</v>
      </c>
      <c r="D42" s="324" t="s">
        <v>1939</v>
      </c>
      <c r="E42" s="324" t="s">
        <v>1940</v>
      </c>
      <c r="F42" s="324">
        <v>362</v>
      </c>
      <c r="G42" s="324">
        <v>625</v>
      </c>
      <c r="H42" s="324" t="s">
        <v>1941</v>
      </c>
      <c r="I42" s="324" t="s">
        <v>1942</v>
      </c>
    </row>
    <row r="43" spans="1:9" ht="30" x14ac:dyDescent="0.2">
      <c r="A43" s="323">
        <v>35</v>
      </c>
      <c r="B43" s="323" t="s">
        <v>1792</v>
      </c>
      <c r="C43" s="324" t="s">
        <v>1943</v>
      </c>
      <c r="D43" s="324" t="s">
        <v>1944</v>
      </c>
      <c r="E43" s="324" t="s">
        <v>1940</v>
      </c>
      <c r="F43" s="324">
        <v>304</v>
      </c>
      <c r="G43" s="324">
        <v>375</v>
      </c>
      <c r="H43" s="324" t="s">
        <v>1945</v>
      </c>
      <c r="I43" s="324" t="s">
        <v>1946</v>
      </c>
    </row>
    <row r="44" spans="1:9" ht="30" x14ac:dyDescent="0.2">
      <c r="A44" s="323">
        <v>36</v>
      </c>
      <c r="B44" s="323" t="s">
        <v>1792</v>
      </c>
      <c r="C44" s="324" t="s">
        <v>1947</v>
      </c>
      <c r="D44" s="324" t="s">
        <v>1948</v>
      </c>
      <c r="E44" s="324" t="s">
        <v>1940</v>
      </c>
      <c r="F44" s="324">
        <v>262</v>
      </c>
      <c r="G44" s="324">
        <v>375</v>
      </c>
      <c r="H44" s="324" t="s">
        <v>1949</v>
      </c>
      <c r="I44" s="324" t="s">
        <v>1950</v>
      </c>
    </row>
    <row r="45" spans="1:9" ht="30" x14ac:dyDescent="0.2">
      <c r="A45" s="323">
        <v>37</v>
      </c>
      <c r="B45" s="323" t="s">
        <v>1792</v>
      </c>
      <c r="C45" s="324" t="s">
        <v>1951</v>
      </c>
      <c r="D45" s="324" t="s">
        <v>1952</v>
      </c>
      <c r="E45" s="324" t="s">
        <v>1940</v>
      </c>
      <c r="F45" s="324">
        <v>409</v>
      </c>
      <c r="G45" s="324">
        <v>375</v>
      </c>
      <c r="H45" s="324" t="s">
        <v>1953</v>
      </c>
      <c r="I45" s="324" t="s">
        <v>1954</v>
      </c>
    </row>
    <row r="46" spans="1:9" ht="30" x14ac:dyDescent="0.2">
      <c r="A46" s="323">
        <v>38</v>
      </c>
      <c r="B46" s="323" t="s">
        <v>1792</v>
      </c>
      <c r="C46" s="324" t="s">
        <v>1955</v>
      </c>
      <c r="D46" s="324" t="s">
        <v>1956</v>
      </c>
      <c r="E46" s="324" t="s">
        <v>1957</v>
      </c>
      <c r="F46" s="324">
        <v>35</v>
      </c>
      <c r="G46" s="324">
        <v>312.5</v>
      </c>
      <c r="H46" s="324" t="s">
        <v>1958</v>
      </c>
      <c r="I46" s="324" t="s">
        <v>1959</v>
      </c>
    </row>
    <row r="47" spans="1:9" ht="30" x14ac:dyDescent="0.2">
      <c r="A47" s="323">
        <v>39</v>
      </c>
      <c r="B47" s="323" t="s">
        <v>1792</v>
      </c>
      <c r="C47" s="324" t="s">
        <v>1960</v>
      </c>
      <c r="D47" s="324" t="s">
        <v>1961</v>
      </c>
      <c r="E47" s="324" t="s">
        <v>1957</v>
      </c>
      <c r="F47" s="324">
        <v>20</v>
      </c>
      <c r="G47" s="324">
        <v>312.5</v>
      </c>
      <c r="H47" s="324" t="s">
        <v>1962</v>
      </c>
      <c r="I47" s="324" t="s">
        <v>1963</v>
      </c>
    </row>
    <row r="48" spans="1:9" ht="30" x14ac:dyDescent="0.2">
      <c r="A48" s="323">
        <v>40</v>
      </c>
      <c r="B48" s="323" t="s">
        <v>1792</v>
      </c>
      <c r="C48" s="324" t="s">
        <v>1964</v>
      </c>
      <c r="D48" s="324" t="s">
        <v>1965</v>
      </c>
      <c r="E48" s="324" t="s">
        <v>1957</v>
      </c>
      <c r="F48" s="324">
        <v>45</v>
      </c>
      <c r="G48" s="324">
        <v>312.5</v>
      </c>
      <c r="H48" s="324" t="s">
        <v>1966</v>
      </c>
      <c r="I48" s="324" t="s">
        <v>1967</v>
      </c>
    </row>
    <row r="49" spans="1:9" ht="45" x14ac:dyDescent="0.2">
      <c r="A49" s="323">
        <v>41</v>
      </c>
      <c r="B49" s="323" t="s">
        <v>1792</v>
      </c>
      <c r="C49" s="324" t="s">
        <v>1968</v>
      </c>
      <c r="D49" s="324" t="s">
        <v>1969</v>
      </c>
      <c r="E49" s="324" t="s">
        <v>1957</v>
      </c>
      <c r="F49" s="324">
        <v>60</v>
      </c>
      <c r="G49" s="324">
        <v>312.5</v>
      </c>
      <c r="H49" s="324" t="s">
        <v>1970</v>
      </c>
      <c r="I49" s="324" t="s">
        <v>1971</v>
      </c>
    </row>
    <row r="50" spans="1:9" ht="30" x14ac:dyDescent="0.2">
      <c r="A50" s="323">
        <v>42</v>
      </c>
      <c r="B50" s="323" t="s">
        <v>1792</v>
      </c>
      <c r="C50" s="324" t="s">
        <v>1972</v>
      </c>
      <c r="D50" s="324" t="s">
        <v>1973</v>
      </c>
      <c r="E50" s="324" t="s">
        <v>1957</v>
      </c>
      <c r="F50" s="324">
        <v>50</v>
      </c>
      <c r="G50" s="324">
        <v>312.5</v>
      </c>
      <c r="H50" s="324" t="s">
        <v>1974</v>
      </c>
      <c r="I50" s="324" t="s">
        <v>1975</v>
      </c>
    </row>
    <row r="51" spans="1:9" ht="30" x14ac:dyDescent="0.2">
      <c r="A51" s="323">
        <v>43</v>
      </c>
      <c r="B51" s="323" t="s">
        <v>1792</v>
      </c>
      <c r="C51" s="324" t="s">
        <v>1976</v>
      </c>
      <c r="D51" s="324" t="s">
        <v>1977</v>
      </c>
      <c r="E51" s="324" t="s">
        <v>1957</v>
      </c>
      <c r="F51" s="324">
        <v>45</v>
      </c>
      <c r="G51" s="324">
        <v>312.5</v>
      </c>
      <c r="H51" s="324" t="s">
        <v>1978</v>
      </c>
      <c r="I51" s="324" t="s">
        <v>1979</v>
      </c>
    </row>
    <row r="52" spans="1:9" ht="30" x14ac:dyDescent="0.2">
      <c r="A52" s="323">
        <v>44</v>
      </c>
      <c r="B52" s="323" t="s">
        <v>1792</v>
      </c>
      <c r="C52" s="324" t="s">
        <v>1980</v>
      </c>
      <c r="D52" s="324" t="s">
        <v>1981</v>
      </c>
      <c r="E52" s="324" t="s">
        <v>1957</v>
      </c>
      <c r="F52" s="324">
        <v>20</v>
      </c>
      <c r="G52" s="324">
        <v>312.5</v>
      </c>
      <c r="H52" s="324" t="s">
        <v>1982</v>
      </c>
      <c r="I52" s="324" t="s">
        <v>1983</v>
      </c>
    </row>
    <row r="53" spans="1:9" ht="30" x14ac:dyDescent="0.2">
      <c r="A53" s="323">
        <v>45</v>
      </c>
      <c r="B53" s="323" t="s">
        <v>1792</v>
      </c>
      <c r="C53" s="324" t="s">
        <v>1984</v>
      </c>
      <c r="D53" s="324" t="s">
        <v>1985</v>
      </c>
      <c r="E53" s="324" t="s">
        <v>1957</v>
      </c>
      <c r="F53" s="324">
        <v>50</v>
      </c>
      <c r="G53" s="324">
        <v>312.5</v>
      </c>
      <c r="H53" s="324" t="s">
        <v>1986</v>
      </c>
      <c r="I53" s="324" t="s">
        <v>1987</v>
      </c>
    </row>
    <row r="54" spans="1:9" ht="30" x14ac:dyDescent="0.2">
      <c r="A54" s="323">
        <v>46</v>
      </c>
      <c r="B54" s="323" t="s">
        <v>1792</v>
      </c>
      <c r="C54" s="324" t="s">
        <v>1988</v>
      </c>
      <c r="D54" s="324" t="s">
        <v>1989</v>
      </c>
      <c r="E54" s="324" t="s">
        <v>1957</v>
      </c>
      <c r="F54" s="324">
        <v>35</v>
      </c>
      <c r="G54" s="324">
        <v>312.5</v>
      </c>
      <c r="H54" s="324" t="s">
        <v>1990</v>
      </c>
      <c r="I54" s="324" t="s">
        <v>1991</v>
      </c>
    </row>
    <row r="55" spans="1:9" ht="30" x14ac:dyDescent="0.2">
      <c r="A55" s="323">
        <v>47</v>
      </c>
      <c r="B55" s="323" t="s">
        <v>1792</v>
      </c>
      <c r="C55" s="324" t="s">
        <v>1992</v>
      </c>
      <c r="D55" s="324" t="s">
        <v>1993</v>
      </c>
      <c r="E55" s="324" t="s">
        <v>1957</v>
      </c>
      <c r="F55" s="324">
        <v>60</v>
      </c>
      <c r="G55" s="324">
        <v>312.5</v>
      </c>
      <c r="H55" s="324" t="s">
        <v>1994</v>
      </c>
      <c r="I55" s="324" t="s">
        <v>1995</v>
      </c>
    </row>
    <row r="56" spans="1:9" ht="45" x14ac:dyDescent="0.2">
      <c r="A56" s="323">
        <v>48</v>
      </c>
      <c r="B56" s="323" t="s">
        <v>1792</v>
      </c>
      <c r="C56" s="324" t="s">
        <v>1996</v>
      </c>
      <c r="D56" s="324" t="s">
        <v>1997</v>
      </c>
      <c r="E56" s="324" t="s">
        <v>1957</v>
      </c>
      <c r="F56" s="324">
        <v>40</v>
      </c>
      <c r="G56" s="324">
        <v>312.5</v>
      </c>
      <c r="H56" s="324" t="s">
        <v>1998</v>
      </c>
      <c r="I56" s="324" t="s">
        <v>1999</v>
      </c>
    </row>
    <row r="57" spans="1:9" ht="30" x14ac:dyDescent="0.2">
      <c r="A57" s="323">
        <v>49</v>
      </c>
      <c r="B57" s="323" t="s">
        <v>1792</v>
      </c>
      <c r="C57" s="324" t="s">
        <v>2000</v>
      </c>
      <c r="D57" s="324"/>
      <c r="E57" s="324" t="s">
        <v>1957</v>
      </c>
      <c r="F57" s="324">
        <v>50</v>
      </c>
      <c r="G57" s="324">
        <v>312.5</v>
      </c>
      <c r="H57" s="324" t="s">
        <v>2001</v>
      </c>
      <c r="I57" s="324" t="s">
        <v>2002</v>
      </c>
    </row>
    <row r="58" spans="1:9" ht="30" x14ac:dyDescent="0.2">
      <c r="A58" s="323">
        <v>50</v>
      </c>
      <c r="B58" s="323" t="s">
        <v>1792</v>
      </c>
      <c r="C58" s="324" t="s">
        <v>2003</v>
      </c>
      <c r="D58" s="324"/>
      <c r="E58" s="324" t="s">
        <v>1957</v>
      </c>
      <c r="F58" s="324">
        <v>50</v>
      </c>
      <c r="G58" s="324">
        <v>312.5</v>
      </c>
      <c r="H58" s="324" t="s">
        <v>2004</v>
      </c>
      <c r="I58" s="324" t="s">
        <v>2005</v>
      </c>
    </row>
    <row r="59" spans="1:9" ht="30" x14ac:dyDescent="0.2">
      <c r="A59" s="323">
        <v>51</v>
      </c>
      <c r="B59" s="323" t="s">
        <v>1792</v>
      </c>
      <c r="C59" s="324" t="s">
        <v>2006</v>
      </c>
      <c r="D59" s="324" t="s">
        <v>2007</v>
      </c>
      <c r="E59" s="324" t="s">
        <v>2008</v>
      </c>
      <c r="F59" s="324">
        <v>67.03</v>
      </c>
      <c r="G59" s="324">
        <v>774.2</v>
      </c>
      <c r="H59" s="324" t="s">
        <v>2009</v>
      </c>
      <c r="I59" s="324" t="s">
        <v>2010</v>
      </c>
    </row>
    <row r="60" spans="1:9" ht="30" x14ac:dyDescent="0.2">
      <c r="A60" s="323">
        <v>52</v>
      </c>
      <c r="B60" s="323" t="s">
        <v>1792</v>
      </c>
      <c r="C60" s="324" t="s">
        <v>2011</v>
      </c>
      <c r="D60" s="324" t="s">
        <v>2012</v>
      </c>
      <c r="E60" s="324" t="s">
        <v>2013</v>
      </c>
      <c r="F60" s="324">
        <v>96</v>
      </c>
      <c r="G60" s="324">
        <v>875</v>
      </c>
      <c r="H60" s="324" t="s">
        <v>2014</v>
      </c>
      <c r="I60" s="324" t="s">
        <v>2015</v>
      </c>
    </row>
    <row r="61" spans="1:9" ht="30" x14ac:dyDescent="0.2">
      <c r="A61" s="323">
        <v>53</v>
      </c>
      <c r="B61" s="323" t="s">
        <v>1792</v>
      </c>
      <c r="C61" s="324" t="s">
        <v>2016</v>
      </c>
      <c r="D61" s="324" t="s">
        <v>2017</v>
      </c>
      <c r="E61" s="324" t="s">
        <v>2018</v>
      </c>
      <c r="F61" s="324">
        <v>92.25</v>
      </c>
      <c r="G61" s="324"/>
      <c r="H61" s="324" t="s">
        <v>733</v>
      </c>
      <c r="I61" s="324" t="s">
        <v>732</v>
      </c>
    </row>
    <row r="62" spans="1:9" ht="30" x14ac:dyDescent="0.2">
      <c r="A62" s="323">
        <v>54</v>
      </c>
      <c r="B62" s="323" t="s">
        <v>1792</v>
      </c>
      <c r="C62" s="324" t="s">
        <v>2019</v>
      </c>
      <c r="D62" s="324" t="s">
        <v>2020</v>
      </c>
      <c r="E62" s="324" t="s">
        <v>2021</v>
      </c>
      <c r="F62" s="324">
        <v>137.43</v>
      </c>
      <c r="G62" s="324">
        <v>1250</v>
      </c>
      <c r="H62" s="324" t="s">
        <v>2022</v>
      </c>
      <c r="I62" s="324" t="s">
        <v>2023</v>
      </c>
    </row>
    <row r="63" spans="1:9" ht="30" x14ac:dyDescent="0.2">
      <c r="A63" s="323">
        <v>55</v>
      </c>
      <c r="B63" s="323" t="s">
        <v>1792</v>
      </c>
      <c r="C63" s="324" t="s">
        <v>2024</v>
      </c>
      <c r="D63" s="324" t="s">
        <v>2025</v>
      </c>
      <c r="E63" s="324" t="s">
        <v>2026</v>
      </c>
      <c r="F63" s="324">
        <v>85.53</v>
      </c>
      <c r="G63" s="324">
        <v>1250</v>
      </c>
      <c r="H63" s="324">
        <v>28001003374</v>
      </c>
      <c r="I63" s="324" t="s">
        <v>2027</v>
      </c>
    </row>
    <row r="64" spans="1:9" ht="30" x14ac:dyDescent="0.2">
      <c r="A64" s="323">
        <v>56</v>
      </c>
      <c r="B64" s="323" t="s">
        <v>1792</v>
      </c>
      <c r="C64" s="324" t="s">
        <v>2028</v>
      </c>
      <c r="D64" s="324" t="s">
        <v>2029</v>
      </c>
      <c r="E64" s="324" t="s">
        <v>2030</v>
      </c>
      <c r="F64" s="324">
        <v>59</v>
      </c>
      <c r="G64" s="324">
        <v>312.5</v>
      </c>
      <c r="H64" s="324" t="s">
        <v>2031</v>
      </c>
      <c r="I64" s="324" t="s">
        <v>2032</v>
      </c>
    </row>
    <row r="65" spans="1:9" ht="30" x14ac:dyDescent="0.2">
      <c r="A65" s="323">
        <v>57</v>
      </c>
      <c r="B65" s="323" t="s">
        <v>1792</v>
      </c>
      <c r="C65" s="324" t="s">
        <v>2033</v>
      </c>
      <c r="D65" s="324" t="s">
        <v>2034</v>
      </c>
      <c r="E65" s="324" t="s">
        <v>2030</v>
      </c>
      <c r="F65" s="324">
        <v>36</v>
      </c>
      <c r="G65" s="324">
        <v>312.5</v>
      </c>
      <c r="H65" s="324" t="s">
        <v>2035</v>
      </c>
      <c r="I65" s="324" t="s">
        <v>2036</v>
      </c>
    </row>
    <row r="66" spans="1:9" ht="30" x14ac:dyDescent="0.2">
      <c r="A66" s="323">
        <v>58</v>
      </c>
      <c r="B66" s="323" t="s">
        <v>1792</v>
      </c>
      <c r="C66" s="324" t="s">
        <v>2037</v>
      </c>
      <c r="D66" s="324"/>
      <c r="E66" s="324" t="s">
        <v>2038</v>
      </c>
      <c r="F66" s="324">
        <v>196</v>
      </c>
      <c r="G66" s="324">
        <v>2250</v>
      </c>
      <c r="H66" s="324" t="s">
        <v>2039</v>
      </c>
      <c r="I66" s="324" t="s">
        <v>2040</v>
      </c>
    </row>
    <row r="67" spans="1:9" ht="30" x14ac:dyDescent="0.2">
      <c r="A67" s="323">
        <v>59</v>
      </c>
      <c r="B67" s="323" t="s">
        <v>1792</v>
      </c>
      <c r="C67" s="324" t="s">
        <v>2041</v>
      </c>
      <c r="D67" s="324" t="s">
        <v>2042</v>
      </c>
      <c r="E67" s="324" t="s">
        <v>2043</v>
      </c>
      <c r="F67" s="324">
        <v>136.9</v>
      </c>
      <c r="G67" s="324">
        <v>1000</v>
      </c>
      <c r="H67" s="324" t="s">
        <v>2044</v>
      </c>
      <c r="I67" s="324" t="s">
        <v>2045</v>
      </c>
    </row>
    <row r="68" spans="1:9" ht="30" x14ac:dyDescent="0.2">
      <c r="A68" s="323">
        <v>60</v>
      </c>
      <c r="B68" s="323" t="s">
        <v>1792</v>
      </c>
      <c r="C68" s="324" t="s">
        <v>2046</v>
      </c>
      <c r="D68" s="324" t="s">
        <v>2047</v>
      </c>
      <c r="E68" s="324" t="s">
        <v>2048</v>
      </c>
      <c r="F68" s="324">
        <v>120</v>
      </c>
      <c r="G68" s="324">
        <v>500</v>
      </c>
      <c r="H68" s="324" t="s">
        <v>2049</v>
      </c>
      <c r="I68" s="324" t="s">
        <v>2050</v>
      </c>
    </row>
    <row r="69" spans="1:9" ht="30" x14ac:dyDescent="0.2">
      <c r="A69" s="323">
        <v>61</v>
      </c>
      <c r="B69" s="323" t="s">
        <v>1792</v>
      </c>
      <c r="C69" s="324" t="s">
        <v>2051</v>
      </c>
      <c r="D69" s="324" t="s">
        <v>2052</v>
      </c>
      <c r="E69" s="324" t="s">
        <v>2053</v>
      </c>
      <c r="F69" s="324">
        <v>80</v>
      </c>
      <c r="G69" s="324">
        <v>875</v>
      </c>
      <c r="H69" s="324" t="s">
        <v>2054</v>
      </c>
      <c r="I69" s="324" t="s">
        <v>2055</v>
      </c>
    </row>
    <row r="70" spans="1:9" ht="30" x14ac:dyDescent="0.2">
      <c r="A70" s="323">
        <v>62</v>
      </c>
      <c r="B70" s="323" t="s">
        <v>1792</v>
      </c>
      <c r="C70" s="324" t="s">
        <v>2056</v>
      </c>
      <c r="D70" s="324" t="s">
        <v>2057</v>
      </c>
      <c r="E70" s="324" t="s">
        <v>1896</v>
      </c>
      <c r="F70" s="324">
        <v>50.16</v>
      </c>
      <c r="G70" s="324">
        <v>625</v>
      </c>
      <c r="H70" s="324" t="s">
        <v>2058</v>
      </c>
      <c r="I70" s="324" t="s">
        <v>2059</v>
      </c>
    </row>
    <row r="71" spans="1:9" ht="30" x14ac:dyDescent="0.2">
      <c r="A71" s="323">
        <v>63</v>
      </c>
      <c r="B71" s="323" t="s">
        <v>1792</v>
      </c>
      <c r="C71" s="324" t="s">
        <v>2060</v>
      </c>
      <c r="D71" s="324" t="s">
        <v>2061</v>
      </c>
      <c r="E71" s="324" t="s">
        <v>2062</v>
      </c>
      <c r="F71" s="324">
        <v>80</v>
      </c>
      <c r="G71" s="324">
        <v>600</v>
      </c>
      <c r="H71" s="324" t="s">
        <v>2063</v>
      </c>
      <c r="I71" s="324" t="s">
        <v>2064</v>
      </c>
    </row>
    <row r="72" spans="1:9" ht="30" x14ac:dyDescent="0.2">
      <c r="A72" s="323">
        <v>64</v>
      </c>
      <c r="B72" s="323" t="s">
        <v>1787</v>
      </c>
      <c r="C72" s="324" t="s">
        <v>2065</v>
      </c>
      <c r="D72" s="324" t="s">
        <v>2066</v>
      </c>
      <c r="E72" s="539">
        <v>41271</v>
      </c>
      <c r="F72" s="324">
        <v>52</v>
      </c>
      <c r="G72" s="324">
        <v>31509.599999999999</v>
      </c>
      <c r="H72" s="324" t="s">
        <v>1791</v>
      </c>
      <c r="I72" s="324"/>
    </row>
    <row r="73" spans="1:9" ht="30" x14ac:dyDescent="0.2">
      <c r="A73" s="323">
        <v>65</v>
      </c>
      <c r="B73" s="323" t="s">
        <v>1787</v>
      </c>
      <c r="C73" s="324" t="s">
        <v>2067</v>
      </c>
      <c r="D73" s="324" t="s">
        <v>2068</v>
      </c>
      <c r="E73" s="539">
        <v>41246</v>
      </c>
      <c r="F73" s="324" t="s">
        <v>2069</v>
      </c>
      <c r="G73" s="324">
        <v>55000</v>
      </c>
      <c r="H73" s="324" t="s">
        <v>1791</v>
      </c>
      <c r="I73" s="324"/>
    </row>
    <row r="74" spans="1:9" ht="45" x14ac:dyDescent="0.2">
      <c r="A74" s="323">
        <v>66</v>
      </c>
      <c r="B74" s="323" t="s">
        <v>1792</v>
      </c>
      <c r="C74" s="324" t="s">
        <v>2070</v>
      </c>
      <c r="D74" s="324" t="s">
        <v>2071</v>
      </c>
      <c r="E74" s="324" t="s">
        <v>2072</v>
      </c>
      <c r="F74" s="324">
        <v>155</v>
      </c>
      <c r="G74" s="324"/>
      <c r="H74" s="324" t="s">
        <v>2073</v>
      </c>
      <c r="I74" s="324" t="s">
        <v>2074</v>
      </c>
    </row>
    <row r="75" spans="1:9" ht="30" x14ac:dyDescent="0.2">
      <c r="A75" s="323">
        <v>67</v>
      </c>
      <c r="B75" s="323" t="s">
        <v>1792</v>
      </c>
      <c r="C75" s="324" t="s">
        <v>2075</v>
      </c>
      <c r="D75" s="324" t="s">
        <v>2076</v>
      </c>
      <c r="E75" s="324" t="s">
        <v>2077</v>
      </c>
      <c r="F75" s="324">
        <v>31.34</v>
      </c>
      <c r="G75" s="324"/>
      <c r="H75" s="324" t="s">
        <v>2078</v>
      </c>
      <c r="I75" s="324" t="s">
        <v>754</v>
      </c>
    </row>
    <row r="76" spans="1:9" ht="30" x14ac:dyDescent="0.2">
      <c r="A76" s="323">
        <v>68</v>
      </c>
      <c r="B76" s="323" t="s">
        <v>1792</v>
      </c>
      <c r="C76" s="324" t="s">
        <v>2079</v>
      </c>
      <c r="D76" s="324" t="s">
        <v>2080</v>
      </c>
      <c r="E76" s="324" t="s">
        <v>1809</v>
      </c>
      <c r="F76" s="324">
        <v>77</v>
      </c>
      <c r="G76" s="324">
        <v>1000</v>
      </c>
      <c r="H76" s="324" t="s">
        <v>2081</v>
      </c>
      <c r="I76" s="324" t="s">
        <v>2082</v>
      </c>
    </row>
    <row r="77" spans="1:9" ht="15" x14ac:dyDescent="0.2">
      <c r="A77" s="323" t="s">
        <v>273</v>
      </c>
      <c r="B77" s="323"/>
      <c r="C77" s="324"/>
      <c r="D77" s="324"/>
      <c r="E77" s="324"/>
      <c r="F77" s="324"/>
      <c r="G77" s="324"/>
      <c r="H77" s="324"/>
      <c r="I77" s="324"/>
    </row>
    <row r="78" spans="1:9" x14ac:dyDescent="0.2">
      <c r="A78" s="157"/>
      <c r="B78" s="157"/>
      <c r="C78" s="157"/>
      <c r="D78" s="157"/>
      <c r="E78" s="157"/>
      <c r="F78" s="157"/>
      <c r="G78" s="157"/>
      <c r="H78" s="157"/>
      <c r="I78" s="157"/>
    </row>
    <row r="79" spans="1:9" x14ac:dyDescent="0.2">
      <c r="A79" s="157"/>
      <c r="B79" s="157"/>
      <c r="C79" s="157"/>
      <c r="D79" s="157"/>
      <c r="E79" s="157"/>
      <c r="F79" s="157"/>
      <c r="G79" s="157"/>
      <c r="H79" s="157"/>
      <c r="I79" s="157"/>
    </row>
    <row r="80" spans="1:9" x14ac:dyDescent="0.2">
      <c r="A80" s="325"/>
      <c r="B80" s="325"/>
      <c r="C80" s="157"/>
      <c r="D80" s="157"/>
      <c r="E80" s="157"/>
      <c r="F80" s="157"/>
      <c r="G80" s="157"/>
      <c r="H80" s="157"/>
      <c r="I80" s="157"/>
    </row>
    <row r="81" spans="1:9" ht="15" x14ac:dyDescent="0.3">
      <c r="A81" s="20"/>
      <c r="B81" s="20"/>
      <c r="C81" s="326" t="s">
        <v>107</v>
      </c>
      <c r="D81" s="20"/>
      <c r="E81" s="20"/>
      <c r="F81" s="19"/>
      <c r="G81" s="20"/>
      <c r="H81" s="20"/>
      <c r="I81" s="20"/>
    </row>
    <row r="82" spans="1:9" ht="15" x14ac:dyDescent="0.3">
      <c r="A82" s="20"/>
      <c r="B82" s="20"/>
      <c r="C82" s="20"/>
      <c r="D82" s="592"/>
      <c r="E82" s="592"/>
      <c r="G82" s="160"/>
      <c r="H82" s="327"/>
    </row>
    <row r="83" spans="1:9" ht="15" x14ac:dyDescent="0.3">
      <c r="C83" s="20"/>
      <c r="D83" s="593" t="s">
        <v>263</v>
      </c>
      <c r="E83" s="593"/>
      <c r="G83" s="594" t="s">
        <v>488</v>
      </c>
      <c r="H83" s="594"/>
    </row>
    <row r="84" spans="1:9" ht="15" x14ac:dyDescent="0.3">
      <c r="C84" s="20"/>
      <c r="D84" s="20"/>
      <c r="E84" s="20"/>
      <c r="G84" s="595"/>
      <c r="H84" s="595"/>
    </row>
    <row r="85" spans="1:9" ht="15" x14ac:dyDescent="0.3">
      <c r="C85" s="20"/>
      <c r="D85" s="596" t="s">
        <v>139</v>
      </c>
      <c r="E85" s="596"/>
      <c r="G85" s="595"/>
      <c r="H85" s="595"/>
    </row>
  </sheetData>
  <mergeCells count="4">
    <mergeCell ref="D82:E82"/>
    <mergeCell ref="D83:E83"/>
    <mergeCell ref="G83:H85"/>
    <mergeCell ref="D85:E85"/>
  </mergeCells>
  <dataValidations count="1">
    <dataValidation type="list" allowBlank="1" showInputMessage="1" showErrorMessage="1" sqref="B9:B7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29"/>
  <sheetViews>
    <sheetView view="pageBreakPreview" topLeftCell="A7" zoomScale="80" zoomScaleNormal="100" zoomScaleSheetLayoutView="80" workbookViewId="0">
      <selection activeCell="P26" sqref="P26"/>
    </sheetView>
  </sheetViews>
  <sheetFormatPr defaultRowHeight="12.75" x14ac:dyDescent="0.2"/>
  <cols>
    <col min="1" max="1" width="6.85546875" style="319" customWidth="1"/>
    <col min="2" max="2" width="14.85546875" style="319" customWidth="1"/>
    <col min="3" max="3" width="21.140625" style="319" customWidth="1"/>
    <col min="4" max="5" width="12.7109375" style="319" customWidth="1"/>
    <col min="6" max="6" width="13.42578125" style="319" bestFit="1" customWidth="1"/>
    <col min="7" max="7" width="15.28515625" style="319" customWidth="1"/>
    <col min="8" max="8" width="23.85546875" style="319" customWidth="1"/>
    <col min="9" max="9" width="12.140625" style="319" bestFit="1" customWidth="1"/>
    <col min="10" max="10" width="19" style="319" customWidth="1"/>
    <col min="11" max="11" width="17.7109375" style="319" customWidth="1"/>
    <col min="12" max="16384" width="9.140625" style="319"/>
  </cols>
  <sheetData>
    <row r="1" spans="1:12" s="161" customFormat="1" ht="15" x14ac:dyDescent="0.2">
      <c r="A1" s="154" t="s">
        <v>300</v>
      </c>
      <c r="B1" s="154"/>
      <c r="C1" s="154"/>
      <c r="D1" s="155"/>
      <c r="E1" s="155"/>
      <c r="F1" s="155"/>
      <c r="G1" s="155"/>
      <c r="H1" s="155"/>
      <c r="I1" s="155"/>
      <c r="J1" s="155"/>
      <c r="K1" s="306" t="s">
        <v>109</v>
      </c>
    </row>
    <row r="2" spans="1:12" s="161" customFormat="1" ht="15" x14ac:dyDescent="0.3">
      <c r="A2" s="112" t="s">
        <v>140</v>
      </c>
      <c r="B2" s="112"/>
      <c r="C2" s="112"/>
      <c r="D2" s="155"/>
      <c r="E2" s="155"/>
      <c r="F2" s="155"/>
      <c r="G2" s="155"/>
      <c r="H2" s="155"/>
      <c r="I2" s="155"/>
      <c r="J2" s="155"/>
      <c r="K2" s="303" t="str">
        <f>'ფორმა N1'!L2</f>
        <v>01/01/2019-12/31/2019</v>
      </c>
    </row>
    <row r="3" spans="1:12" s="161" customFormat="1" ht="15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06"/>
      <c r="L3" s="319"/>
    </row>
    <row r="4" spans="1:12" s="161" customFormat="1" ht="15" x14ac:dyDescent="0.3">
      <c r="A4" s="88" t="s">
        <v>269</v>
      </c>
      <c r="B4" s="88"/>
      <c r="C4" s="88"/>
      <c r="D4" s="88"/>
      <c r="E4" s="88"/>
      <c r="F4" s="314"/>
      <c r="G4" s="156"/>
      <c r="H4" s="155"/>
      <c r="I4" s="155"/>
      <c r="J4" s="155"/>
      <c r="K4" s="155"/>
    </row>
    <row r="5" spans="1:12" ht="15" x14ac:dyDescent="0.3">
      <c r="A5" s="315" t="str">
        <f>'ფორმა N1'!A5</f>
        <v>მპგ „ერთიანი ნაციონალური მოძრაობა“</v>
      </c>
      <c r="B5" s="315"/>
      <c r="C5" s="315"/>
      <c r="D5" s="316"/>
      <c r="E5" s="316"/>
      <c r="F5" s="316"/>
      <c r="G5" s="317"/>
      <c r="H5" s="318"/>
      <c r="I5" s="318"/>
      <c r="J5" s="318"/>
      <c r="K5" s="317"/>
    </row>
    <row r="6" spans="1:12" s="161" customFormat="1" ht="13.5" x14ac:dyDescent="0.2">
      <c r="A6" s="107"/>
      <c r="B6" s="107"/>
      <c r="C6" s="107"/>
      <c r="D6" s="320"/>
      <c r="E6" s="320"/>
      <c r="F6" s="320"/>
      <c r="G6" s="155"/>
      <c r="H6" s="155"/>
      <c r="I6" s="155"/>
      <c r="J6" s="155"/>
      <c r="K6" s="155"/>
    </row>
    <row r="7" spans="1:12" s="161" customFormat="1" ht="60" x14ac:dyDescent="0.2">
      <c r="A7" s="321" t="s">
        <v>64</v>
      </c>
      <c r="B7" s="321" t="s">
        <v>481</v>
      </c>
      <c r="C7" s="321" t="s">
        <v>243</v>
      </c>
      <c r="D7" s="322" t="s">
        <v>240</v>
      </c>
      <c r="E7" s="322" t="s">
        <v>241</v>
      </c>
      <c r="F7" s="322" t="s">
        <v>340</v>
      </c>
      <c r="G7" s="322" t="s">
        <v>242</v>
      </c>
      <c r="H7" s="322" t="s">
        <v>489</v>
      </c>
      <c r="I7" s="322" t="s">
        <v>239</v>
      </c>
      <c r="J7" s="322" t="s">
        <v>486</v>
      </c>
      <c r="K7" s="322" t="s">
        <v>487</v>
      </c>
    </row>
    <row r="8" spans="1:12" s="161" customFormat="1" ht="15" x14ac:dyDescent="0.2">
      <c r="A8" s="321">
        <v>1</v>
      </c>
      <c r="B8" s="321">
        <v>2</v>
      </c>
      <c r="C8" s="321">
        <v>3</v>
      </c>
      <c r="D8" s="322">
        <v>4</v>
      </c>
      <c r="E8" s="321">
        <v>5</v>
      </c>
      <c r="F8" s="322">
        <v>6</v>
      </c>
      <c r="G8" s="321">
        <v>7</v>
      </c>
      <c r="H8" s="322">
        <v>8</v>
      </c>
      <c r="I8" s="321">
        <v>9</v>
      </c>
      <c r="J8" s="321">
        <v>10</v>
      </c>
      <c r="K8" s="322">
        <v>11</v>
      </c>
    </row>
    <row r="9" spans="1:12" s="161" customFormat="1" ht="30" x14ac:dyDescent="0.2">
      <c r="A9" s="323">
        <v>1</v>
      </c>
      <c r="B9" s="323" t="s">
        <v>1787</v>
      </c>
      <c r="C9" s="323" t="s">
        <v>2083</v>
      </c>
      <c r="D9" s="324" t="s">
        <v>2084</v>
      </c>
      <c r="E9" s="324" t="s">
        <v>2085</v>
      </c>
      <c r="F9" s="324">
        <v>2007</v>
      </c>
      <c r="G9" s="324" t="s">
        <v>2086</v>
      </c>
      <c r="H9" s="324">
        <v>38428.370000000003</v>
      </c>
      <c r="I9" s="324">
        <v>39344</v>
      </c>
      <c r="J9" s="324"/>
      <c r="K9" s="324"/>
    </row>
    <row r="10" spans="1:12" s="161" customFormat="1" ht="15" x14ac:dyDescent="0.2">
      <c r="A10" s="323">
        <v>2</v>
      </c>
      <c r="B10" s="323" t="s">
        <v>1787</v>
      </c>
      <c r="C10" s="323" t="s">
        <v>2083</v>
      </c>
      <c r="D10" s="324" t="s">
        <v>2084</v>
      </c>
      <c r="E10" s="324" t="s">
        <v>2087</v>
      </c>
      <c r="F10" s="324">
        <v>2014</v>
      </c>
      <c r="G10" s="324" t="s">
        <v>2088</v>
      </c>
      <c r="H10" s="324">
        <v>26233.41</v>
      </c>
      <c r="I10" s="324">
        <v>43189</v>
      </c>
      <c r="J10" s="324"/>
      <c r="K10" s="324"/>
    </row>
    <row r="11" spans="1:12" s="161" customFormat="1" ht="15" x14ac:dyDescent="0.2">
      <c r="A11" s="323">
        <v>3</v>
      </c>
      <c r="B11" s="323" t="s">
        <v>1787</v>
      </c>
      <c r="C11" s="323" t="s">
        <v>2083</v>
      </c>
      <c r="D11" s="324" t="s">
        <v>2084</v>
      </c>
      <c r="E11" s="324" t="s">
        <v>2089</v>
      </c>
      <c r="F11" s="324">
        <v>2007</v>
      </c>
      <c r="G11" s="324" t="s">
        <v>2090</v>
      </c>
      <c r="H11" s="324">
        <v>21221.79</v>
      </c>
      <c r="I11" s="324">
        <v>40946</v>
      </c>
      <c r="J11" s="324"/>
      <c r="K11" s="324"/>
    </row>
    <row r="12" spans="1:12" s="161" customFormat="1" ht="15" x14ac:dyDescent="0.2">
      <c r="A12" s="323">
        <v>4</v>
      </c>
      <c r="B12" s="323" t="s">
        <v>1787</v>
      </c>
      <c r="C12" s="323" t="s">
        <v>2083</v>
      </c>
      <c r="D12" s="324" t="s">
        <v>2091</v>
      </c>
      <c r="E12" s="324" t="s">
        <v>2092</v>
      </c>
      <c r="F12" s="324">
        <v>2012</v>
      </c>
      <c r="G12" s="324" t="s">
        <v>2093</v>
      </c>
      <c r="H12" s="324">
        <v>22825.19</v>
      </c>
      <c r="I12" s="324">
        <v>41136</v>
      </c>
      <c r="J12" s="324"/>
      <c r="K12" s="324"/>
    </row>
    <row r="13" spans="1:12" s="161" customFormat="1" ht="15" x14ac:dyDescent="0.2">
      <c r="A13" s="323">
        <v>5</v>
      </c>
      <c r="B13" s="323" t="s">
        <v>1787</v>
      </c>
      <c r="C13" s="323" t="s">
        <v>2083</v>
      </c>
      <c r="D13" s="324" t="s">
        <v>2091</v>
      </c>
      <c r="E13" s="324" t="s">
        <v>2094</v>
      </c>
      <c r="F13" s="324">
        <v>2012</v>
      </c>
      <c r="G13" s="324" t="s">
        <v>2095</v>
      </c>
      <c r="H13" s="324">
        <v>16552.36</v>
      </c>
      <c r="I13" s="324">
        <v>41136</v>
      </c>
      <c r="J13" s="324"/>
      <c r="K13" s="324"/>
    </row>
    <row r="14" spans="1:12" s="161" customFormat="1" ht="15" x14ac:dyDescent="0.2">
      <c r="A14" s="323">
        <v>6</v>
      </c>
      <c r="B14" s="323" t="s">
        <v>1787</v>
      </c>
      <c r="C14" s="323" t="s">
        <v>2083</v>
      </c>
      <c r="D14" s="324" t="s">
        <v>2091</v>
      </c>
      <c r="E14" s="324" t="s">
        <v>2096</v>
      </c>
      <c r="F14" s="324">
        <v>2013</v>
      </c>
      <c r="G14" s="324" t="s">
        <v>2097</v>
      </c>
      <c r="H14" s="324">
        <v>32998.639999999999</v>
      </c>
      <c r="I14" s="324">
        <v>41494</v>
      </c>
      <c r="J14" s="324"/>
      <c r="K14" s="324"/>
    </row>
    <row r="15" spans="1:12" s="161" customFormat="1" ht="15" x14ac:dyDescent="0.2">
      <c r="A15" s="323">
        <v>7</v>
      </c>
      <c r="B15" s="323" t="s">
        <v>1787</v>
      </c>
      <c r="C15" s="323" t="s">
        <v>2083</v>
      </c>
      <c r="D15" s="324" t="s">
        <v>2098</v>
      </c>
      <c r="E15" s="324" t="s">
        <v>2099</v>
      </c>
      <c r="F15" s="324">
        <v>1996</v>
      </c>
      <c r="G15" s="324" t="s">
        <v>2100</v>
      </c>
      <c r="H15" s="324">
        <v>14703.39</v>
      </c>
      <c r="I15" s="324">
        <v>41515</v>
      </c>
      <c r="J15" s="324"/>
      <c r="K15" s="324"/>
    </row>
    <row r="16" spans="1:12" s="161" customFormat="1" ht="30" x14ac:dyDescent="0.2">
      <c r="A16" s="323">
        <v>8</v>
      </c>
      <c r="B16" s="323" t="s">
        <v>1787</v>
      </c>
      <c r="C16" s="323" t="s">
        <v>2083</v>
      </c>
      <c r="D16" s="324" t="s">
        <v>2101</v>
      </c>
      <c r="E16" s="324" t="s">
        <v>2102</v>
      </c>
      <c r="F16" s="324">
        <v>2013</v>
      </c>
      <c r="G16" s="324" t="s">
        <v>2103</v>
      </c>
      <c r="H16" s="324">
        <v>22166.42</v>
      </c>
      <c r="I16" s="324">
        <v>41544</v>
      </c>
      <c r="J16" s="324"/>
      <c r="K16" s="324"/>
    </row>
    <row r="17" spans="1:11" s="161" customFormat="1" ht="30" x14ac:dyDescent="0.2">
      <c r="A17" s="323">
        <v>9</v>
      </c>
      <c r="B17" s="323" t="s">
        <v>1787</v>
      </c>
      <c r="C17" s="323" t="s">
        <v>2083</v>
      </c>
      <c r="D17" s="324" t="s">
        <v>2104</v>
      </c>
      <c r="E17" s="324" t="s">
        <v>2105</v>
      </c>
      <c r="F17" s="324">
        <v>2001</v>
      </c>
      <c r="G17" s="324" t="s">
        <v>2106</v>
      </c>
      <c r="H17" s="324">
        <v>9758.0100000000075</v>
      </c>
      <c r="I17" s="324">
        <v>41762</v>
      </c>
      <c r="J17" s="324"/>
      <c r="K17" s="324"/>
    </row>
    <row r="18" spans="1:11" s="161" customFormat="1" ht="15" x14ac:dyDescent="0.2">
      <c r="A18" s="323">
        <v>10</v>
      </c>
      <c r="B18" s="323" t="s">
        <v>1787</v>
      </c>
      <c r="C18" s="323" t="s">
        <v>2083</v>
      </c>
      <c r="D18" s="324" t="s">
        <v>2107</v>
      </c>
      <c r="E18" s="324" t="s">
        <v>2108</v>
      </c>
      <c r="F18" s="324">
        <v>2000</v>
      </c>
      <c r="G18" s="324" t="s">
        <v>2109</v>
      </c>
      <c r="H18" s="324">
        <v>8026.0200000000077</v>
      </c>
      <c r="I18" s="324">
        <v>41762</v>
      </c>
      <c r="J18" s="324"/>
      <c r="K18" s="324"/>
    </row>
    <row r="19" spans="1:11" s="161" customFormat="1" ht="30" x14ac:dyDescent="0.2">
      <c r="A19" s="323">
        <v>11</v>
      </c>
      <c r="B19" s="323" t="s">
        <v>1787</v>
      </c>
      <c r="C19" s="323" t="s">
        <v>2083</v>
      </c>
      <c r="D19" s="324" t="s">
        <v>2104</v>
      </c>
      <c r="E19" s="324" t="s">
        <v>2105</v>
      </c>
      <c r="F19" s="324">
        <v>2001</v>
      </c>
      <c r="G19" s="324" t="s">
        <v>2110</v>
      </c>
      <c r="H19" s="324">
        <v>10765.66</v>
      </c>
      <c r="I19" s="324">
        <v>41773</v>
      </c>
      <c r="J19" s="324"/>
      <c r="K19" s="324"/>
    </row>
    <row r="20" spans="1:11" s="161" customFormat="1" ht="30" x14ac:dyDescent="0.2">
      <c r="A20" s="323">
        <v>12</v>
      </c>
      <c r="B20" s="323" t="s">
        <v>1787</v>
      </c>
      <c r="C20" s="323" t="s">
        <v>2083</v>
      </c>
      <c r="D20" s="324" t="s">
        <v>2104</v>
      </c>
      <c r="E20" s="324" t="s">
        <v>2111</v>
      </c>
      <c r="F20" s="324">
        <v>2000</v>
      </c>
      <c r="G20" s="324" t="s">
        <v>2112</v>
      </c>
      <c r="H20" s="324">
        <v>14486.14</v>
      </c>
      <c r="I20" s="324">
        <v>41778</v>
      </c>
      <c r="J20" s="324"/>
      <c r="K20" s="324"/>
    </row>
    <row r="21" spans="1:11" s="161" customFormat="1" ht="15" x14ac:dyDescent="0.2">
      <c r="A21" s="323" t="s">
        <v>273</v>
      </c>
      <c r="B21" s="323"/>
      <c r="C21" s="323"/>
      <c r="D21" s="324"/>
      <c r="E21" s="324"/>
      <c r="F21" s="324"/>
      <c r="G21" s="324"/>
      <c r="H21" s="324"/>
      <c r="I21" s="324"/>
      <c r="J21" s="324"/>
      <c r="K21" s="324"/>
    </row>
    <row r="22" spans="1:11" x14ac:dyDescent="0.2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</row>
    <row r="23" spans="1:11" x14ac:dyDescent="0.2">
      <c r="A23" s="328"/>
      <c r="B23" s="328"/>
      <c r="C23" s="328"/>
      <c r="D23" s="328"/>
      <c r="E23" s="328"/>
      <c r="F23" s="328"/>
      <c r="G23" s="328"/>
      <c r="H23" s="328"/>
      <c r="I23" s="328"/>
      <c r="J23" s="328"/>
      <c r="K23" s="328"/>
    </row>
    <row r="24" spans="1:11" x14ac:dyDescent="0.2">
      <c r="A24" s="329"/>
      <c r="B24" s="329"/>
      <c r="C24" s="329"/>
      <c r="D24" s="328"/>
      <c r="E24" s="328"/>
      <c r="F24" s="328"/>
      <c r="G24" s="328"/>
      <c r="H24" s="328"/>
      <c r="I24" s="328"/>
      <c r="J24" s="328"/>
      <c r="K24" s="328"/>
    </row>
    <row r="25" spans="1:11" ht="15" x14ac:dyDescent="0.3">
      <c r="A25" s="330"/>
      <c r="B25" s="330"/>
      <c r="C25" s="330"/>
      <c r="D25" s="331" t="s">
        <v>107</v>
      </c>
      <c r="E25" s="330"/>
      <c r="F25" s="330"/>
      <c r="G25" s="332"/>
      <c r="H25" s="330"/>
      <c r="I25" s="330"/>
      <c r="J25" s="330"/>
      <c r="K25" s="330"/>
    </row>
    <row r="26" spans="1:11" ht="15" x14ac:dyDescent="0.3">
      <c r="A26" s="330"/>
      <c r="B26" s="330"/>
      <c r="C26" s="330"/>
      <c r="D26" s="330"/>
      <c r="E26" s="333"/>
      <c r="F26" s="330"/>
      <c r="H26" s="333"/>
      <c r="I26" s="333"/>
      <c r="J26" s="334"/>
    </row>
    <row r="27" spans="1:11" ht="15" x14ac:dyDescent="0.3">
      <c r="D27" s="330"/>
      <c r="E27" s="335" t="s">
        <v>263</v>
      </c>
      <c r="F27" s="330"/>
      <c r="H27" s="336" t="s">
        <v>268</v>
      </c>
      <c r="I27" s="336"/>
    </row>
    <row r="28" spans="1:11" ht="15" x14ac:dyDescent="0.3">
      <c r="D28" s="330"/>
      <c r="E28" s="337" t="s">
        <v>139</v>
      </c>
      <c r="F28" s="330"/>
      <c r="H28" s="330" t="s">
        <v>264</v>
      </c>
      <c r="I28" s="330"/>
    </row>
    <row r="29" spans="1:11" ht="15" x14ac:dyDescent="0.3">
      <c r="D29" s="330"/>
      <c r="E29" s="337"/>
    </row>
  </sheetData>
  <dataValidations count="1">
    <dataValidation type="list" allowBlank="1" showInputMessage="1" showErrorMessage="1" sqref="B9:B21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46" customWidth="1"/>
    <col min="2" max="2" width="21.5703125" style="146" customWidth="1"/>
    <col min="3" max="3" width="19.140625" style="146" customWidth="1"/>
    <col min="4" max="4" width="23.7109375" style="146" customWidth="1"/>
    <col min="5" max="6" width="16.5703125" style="146" bestFit="1" customWidth="1"/>
    <col min="7" max="7" width="17" style="146" customWidth="1"/>
    <col min="8" max="8" width="19" style="146" customWidth="1"/>
    <col min="9" max="9" width="24.42578125" style="146" customWidth="1"/>
    <col min="10" max="16384" width="9.140625" style="146"/>
  </cols>
  <sheetData>
    <row r="1" spans="1:13" customFormat="1" ht="15" x14ac:dyDescent="0.2">
      <c r="A1" s="102" t="s">
        <v>427</v>
      </c>
      <c r="B1" s="103"/>
      <c r="C1" s="103"/>
      <c r="D1" s="103"/>
      <c r="E1" s="103"/>
      <c r="F1" s="103"/>
      <c r="G1" s="103"/>
      <c r="H1" s="109"/>
      <c r="I1" s="52" t="s">
        <v>109</v>
      </c>
    </row>
    <row r="2" spans="1:13" customFormat="1" ht="15" x14ac:dyDescent="0.3">
      <c r="A2" s="79" t="s">
        <v>140</v>
      </c>
      <c r="B2" s="103"/>
      <c r="C2" s="103"/>
      <c r="D2" s="103"/>
      <c r="E2" s="103"/>
      <c r="F2" s="103"/>
      <c r="G2" s="103"/>
      <c r="H2" s="109"/>
      <c r="I2" s="168" t="str">
        <f>'ფორმა N1'!L2</f>
        <v>01/01/2019-12/31/2019</v>
      </c>
    </row>
    <row r="3" spans="1:13" customFormat="1" ht="15" x14ac:dyDescent="0.2">
      <c r="A3" s="103"/>
      <c r="B3" s="103"/>
      <c r="C3" s="103"/>
      <c r="D3" s="103"/>
      <c r="E3" s="103"/>
      <c r="F3" s="103"/>
      <c r="G3" s="103"/>
      <c r="H3" s="106"/>
      <c r="I3" s="106"/>
      <c r="M3" s="146"/>
    </row>
    <row r="4" spans="1:13" customFormat="1" ht="15" x14ac:dyDescent="0.3">
      <c r="A4" s="50" t="str">
        <f>'ფორმა N2'!A4</f>
        <v>ანგარიშვალდებული პირის დასახელება:</v>
      </c>
      <c r="B4" s="50"/>
      <c r="C4" s="50"/>
      <c r="D4" s="103"/>
      <c r="E4" s="103"/>
      <c r="F4" s="103"/>
      <c r="G4" s="103"/>
      <c r="H4" s="103"/>
      <c r="I4" s="110"/>
    </row>
    <row r="5" spans="1:13" ht="15" x14ac:dyDescent="0.3">
      <c r="A5" s="170" t="str">
        <f>'ფორმა N1'!A5</f>
        <v>მპგ „ერთიანი ნაციონალური მოძრაობა“</v>
      </c>
      <c r="B5" s="54"/>
      <c r="C5" s="54"/>
      <c r="D5" s="172"/>
      <c r="E5" s="172"/>
      <c r="F5" s="172"/>
      <c r="G5" s="172"/>
      <c r="H5" s="172"/>
      <c r="I5" s="171"/>
    </row>
    <row r="6" spans="1:13" customFormat="1" ht="13.5" x14ac:dyDescent="0.2">
      <c r="A6" s="107"/>
      <c r="B6" s="108"/>
      <c r="C6" s="108"/>
      <c r="D6" s="103"/>
      <c r="E6" s="103"/>
      <c r="F6" s="103"/>
      <c r="G6" s="103"/>
      <c r="H6" s="103"/>
      <c r="I6" s="103"/>
    </row>
    <row r="7" spans="1:13" customFormat="1" ht="75" x14ac:dyDescent="0.2">
      <c r="A7" s="111" t="s">
        <v>64</v>
      </c>
      <c r="B7" s="101" t="s">
        <v>366</v>
      </c>
      <c r="C7" s="101" t="s">
        <v>367</v>
      </c>
      <c r="D7" s="101" t="s">
        <v>372</v>
      </c>
      <c r="E7" s="101" t="s">
        <v>373</v>
      </c>
      <c r="F7" s="101" t="s">
        <v>368</v>
      </c>
      <c r="G7" s="101" t="s">
        <v>369</v>
      </c>
      <c r="H7" s="101" t="s">
        <v>380</v>
      </c>
      <c r="I7" s="101" t="s">
        <v>370</v>
      </c>
    </row>
    <row r="8" spans="1:13" customFormat="1" ht="15" x14ac:dyDescent="0.2">
      <c r="A8" s="100">
        <v>1</v>
      </c>
      <c r="B8" s="100">
        <v>2</v>
      </c>
      <c r="C8" s="101">
        <v>3</v>
      </c>
      <c r="D8" s="100">
        <v>6</v>
      </c>
      <c r="E8" s="101">
        <v>7</v>
      </c>
      <c r="F8" s="100">
        <v>8</v>
      </c>
      <c r="G8" s="100">
        <v>9</v>
      </c>
      <c r="H8" s="100">
        <v>10</v>
      </c>
      <c r="I8" s="101">
        <v>11</v>
      </c>
    </row>
    <row r="9" spans="1:13" customFormat="1" ht="15" x14ac:dyDescent="0.2">
      <c r="A9" s="45">
        <v>1</v>
      </c>
      <c r="B9" s="23"/>
      <c r="C9" s="23"/>
      <c r="D9" s="23"/>
      <c r="E9" s="23"/>
      <c r="F9" s="167"/>
      <c r="G9" s="167"/>
      <c r="H9" s="167"/>
      <c r="I9" s="23"/>
    </row>
    <row r="10" spans="1:13" customFormat="1" ht="15" x14ac:dyDescent="0.2">
      <c r="A10" s="45">
        <v>2</v>
      </c>
      <c r="B10" s="23"/>
      <c r="C10" s="23"/>
      <c r="D10" s="23"/>
      <c r="E10" s="23"/>
      <c r="F10" s="167"/>
      <c r="G10" s="167"/>
      <c r="H10" s="167"/>
      <c r="I10" s="23"/>
    </row>
    <row r="11" spans="1:13" customFormat="1" ht="15" x14ac:dyDescent="0.2">
      <c r="A11" s="45">
        <v>3</v>
      </c>
      <c r="B11" s="23"/>
      <c r="C11" s="23"/>
      <c r="D11" s="23"/>
      <c r="E11" s="23"/>
      <c r="F11" s="167"/>
      <c r="G11" s="167"/>
      <c r="H11" s="167"/>
      <c r="I11" s="23"/>
    </row>
    <row r="12" spans="1:13" customFormat="1" ht="15" x14ac:dyDescent="0.2">
      <c r="A12" s="45">
        <v>4</v>
      </c>
      <c r="B12" s="23"/>
      <c r="C12" s="23"/>
      <c r="D12" s="23"/>
      <c r="E12" s="23"/>
      <c r="F12" s="167"/>
      <c r="G12" s="167"/>
      <c r="H12" s="167"/>
      <c r="I12" s="23"/>
    </row>
    <row r="13" spans="1:13" customFormat="1" ht="15" x14ac:dyDescent="0.2">
      <c r="A13" s="45">
        <v>5</v>
      </c>
      <c r="B13" s="23"/>
      <c r="C13" s="23"/>
      <c r="D13" s="23"/>
      <c r="E13" s="23"/>
      <c r="F13" s="167"/>
      <c r="G13" s="167"/>
      <c r="H13" s="167"/>
      <c r="I13" s="23"/>
    </row>
    <row r="14" spans="1:13" customFormat="1" ht="15" x14ac:dyDescent="0.2">
      <c r="A14" s="45">
        <v>6</v>
      </c>
      <c r="B14" s="23"/>
      <c r="C14" s="23"/>
      <c r="D14" s="23"/>
      <c r="E14" s="23"/>
      <c r="F14" s="167"/>
      <c r="G14" s="167"/>
      <c r="H14" s="167"/>
      <c r="I14" s="23"/>
    </row>
    <row r="15" spans="1:13" customFormat="1" ht="15" x14ac:dyDescent="0.2">
      <c r="A15" s="45">
        <v>7</v>
      </c>
      <c r="B15" s="23"/>
      <c r="C15" s="23"/>
      <c r="D15" s="23"/>
      <c r="E15" s="23"/>
      <c r="F15" s="167"/>
      <c r="G15" s="167"/>
      <c r="H15" s="167"/>
      <c r="I15" s="23"/>
    </row>
    <row r="16" spans="1:13" customFormat="1" ht="15" x14ac:dyDescent="0.2">
      <c r="A16" s="45">
        <v>8</v>
      </c>
      <c r="B16" s="23"/>
      <c r="C16" s="23"/>
      <c r="D16" s="23"/>
      <c r="E16" s="23"/>
      <c r="F16" s="167"/>
      <c r="G16" s="167"/>
      <c r="H16" s="167"/>
      <c r="I16" s="23"/>
    </row>
    <row r="17" spans="1:9" customFormat="1" ht="15" x14ac:dyDescent="0.2">
      <c r="A17" s="45">
        <v>9</v>
      </c>
      <c r="B17" s="23"/>
      <c r="C17" s="23"/>
      <c r="D17" s="23"/>
      <c r="E17" s="23"/>
      <c r="F17" s="167"/>
      <c r="G17" s="167"/>
      <c r="H17" s="167"/>
      <c r="I17" s="23"/>
    </row>
    <row r="18" spans="1:9" customFormat="1" ht="15" x14ac:dyDescent="0.2">
      <c r="A18" s="45">
        <v>10</v>
      </c>
      <c r="B18" s="23"/>
      <c r="C18" s="23"/>
      <c r="D18" s="23"/>
      <c r="E18" s="23"/>
      <c r="F18" s="167"/>
      <c r="G18" s="167"/>
      <c r="H18" s="167"/>
      <c r="I18" s="23"/>
    </row>
    <row r="19" spans="1:9" customFormat="1" ht="15" x14ac:dyDescent="0.2">
      <c r="A19" s="45">
        <v>11</v>
      </c>
      <c r="B19" s="23"/>
      <c r="C19" s="23"/>
      <c r="D19" s="23"/>
      <c r="E19" s="23"/>
      <c r="F19" s="167"/>
      <c r="G19" s="167"/>
      <c r="H19" s="167"/>
      <c r="I19" s="23"/>
    </row>
    <row r="20" spans="1:9" customFormat="1" ht="15" x14ac:dyDescent="0.2">
      <c r="A20" s="45">
        <v>12</v>
      </c>
      <c r="B20" s="23"/>
      <c r="C20" s="23"/>
      <c r="D20" s="23"/>
      <c r="E20" s="23"/>
      <c r="F20" s="167"/>
      <c r="G20" s="167"/>
      <c r="H20" s="167"/>
      <c r="I20" s="23"/>
    </row>
    <row r="21" spans="1:9" customFormat="1" ht="15" x14ac:dyDescent="0.2">
      <c r="A21" s="45">
        <v>13</v>
      </c>
      <c r="B21" s="23"/>
      <c r="C21" s="23"/>
      <c r="D21" s="23"/>
      <c r="E21" s="23"/>
      <c r="F21" s="167"/>
      <c r="G21" s="167"/>
      <c r="H21" s="167"/>
      <c r="I21" s="23"/>
    </row>
    <row r="22" spans="1:9" customFormat="1" ht="15" x14ac:dyDescent="0.2">
      <c r="A22" s="45">
        <v>14</v>
      </c>
      <c r="B22" s="23"/>
      <c r="C22" s="23"/>
      <c r="D22" s="23"/>
      <c r="E22" s="23"/>
      <c r="F22" s="167"/>
      <c r="G22" s="167"/>
      <c r="H22" s="167"/>
      <c r="I22" s="23"/>
    </row>
    <row r="23" spans="1:9" customFormat="1" ht="15" x14ac:dyDescent="0.2">
      <c r="A23" s="45">
        <v>15</v>
      </c>
      <c r="B23" s="23"/>
      <c r="C23" s="23"/>
      <c r="D23" s="23"/>
      <c r="E23" s="23"/>
      <c r="F23" s="167"/>
      <c r="G23" s="167"/>
      <c r="H23" s="167"/>
      <c r="I23" s="23"/>
    </row>
    <row r="24" spans="1:9" customFormat="1" ht="15" x14ac:dyDescent="0.2">
      <c r="A24" s="45">
        <v>16</v>
      </c>
      <c r="B24" s="23"/>
      <c r="C24" s="23"/>
      <c r="D24" s="23"/>
      <c r="E24" s="23"/>
      <c r="F24" s="167"/>
      <c r="G24" s="167"/>
      <c r="H24" s="167"/>
      <c r="I24" s="23"/>
    </row>
    <row r="25" spans="1:9" customFormat="1" ht="15" x14ac:dyDescent="0.2">
      <c r="A25" s="45">
        <v>17</v>
      </c>
      <c r="B25" s="23"/>
      <c r="C25" s="23"/>
      <c r="D25" s="23"/>
      <c r="E25" s="23"/>
      <c r="F25" s="167"/>
      <c r="G25" s="167"/>
      <c r="H25" s="167"/>
      <c r="I25" s="23"/>
    </row>
    <row r="26" spans="1:9" customFormat="1" ht="15" x14ac:dyDescent="0.2">
      <c r="A26" s="45">
        <v>18</v>
      </c>
      <c r="B26" s="23"/>
      <c r="C26" s="23"/>
      <c r="D26" s="23"/>
      <c r="E26" s="23"/>
      <c r="F26" s="167"/>
      <c r="G26" s="167"/>
      <c r="H26" s="167"/>
      <c r="I26" s="23"/>
    </row>
    <row r="27" spans="1:9" customFormat="1" ht="15" x14ac:dyDescent="0.2">
      <c r="A27" s="45" t="s">
        <v>273</v>
      </c>
      <c r="B27" s="23"/>
      <c r="C27" s="23"/>
      <c r="D27" s="23"/>
      <c r="E27" s="23"/>
      <c r="F27" s="167"/>
      <c r="G27" s="167"/>
      <c r="H27" s="167"/>
      <c r="I27" s="23"/>
    </row>
    <row r="28" spans="1:9" x14ac:dyDescent="0.2">
      <c r="A28" s="173"/>
      <c r="B28" s="173"/>
      <c r="C28" s="173"/>
      <c r="D28" s="173"/>
      <c r="E28" s="173"/>
      <c r="F28" s="173"/>
      <c r="G28" s="173"/>
      <c r="H28" s="173"/>
      <c r="I28" s="173"/>
    </row>
    <row r="29" spans="1:9" x14ac:dyDescent="0.2">
      <c r="A29" s="173"/>
      <c r="B29" s="173"/>
      <c r="C29" s="173"/>
      <c r="D29" s="173"/>
      <c r="E29" s="173"/>
      <c r="F29" s="173"/>
      <c r="G29" s="173"/>
      <c r="H29" s="173"/>
      <c r="I29" s="173"/>
    </row>
    <row r="30" spans="1:9" x14ac:dyDescent="0.2">
      <c r="A30" s="174"/>
      <c r="B30" s="173"/>
      <c r="C30" s="173"/>
      <c r="D30" s="173"/>
      <c r="E30" s="173"/>
      <c r="F30" s="173"/>
      <c r="G30" s="173"/>
      <c r="H30" s="173"/>
      <c r="I30" s="173"/>
    </row>
    <row r="31" spans="1:9" ht="15" x14ac:dyDescent="0.3">
      <c r="A31" s="145"/>
      <c r="B31" s="147" t="s">
        <v>107</v>
      </c>
      <c r="C31" s="145"/>
      <c r="D31" s="145"/>
      <c r="E31" s="148"/>
      <c r="F31" s="145"/>
      <c r="G31" s="145"/>
      <c r="H31" s="145"/>
      <c r="I31" s="145"/>
    </row>
    <row r="32" spans="1:9" ht="15" x14ac:dyDescent="0.3">
      <c r="A32" s="145"/>
      <c r="B32" s="145"/>
      <c r="C32" s="149"/>
      <c r="D32" s="145"/>
      <c r="F32" s="149"/>
      <c r="G32" s="178"/>
    </row>
    <row r="33" spans="2:6" ht="15" x14ac:dyDescent="0.3">
      <c r="B33" s="145"/>
      <c r="C33" s="151" t="s">
        <v>263</v>
      </c>
      <c r="D33" s="145"/>
      <c r="F33" s="152" t="s">
        <v>268</v>
      </c>
    </row>
    <row r="34" spans="2:6" ht="15" x14ac:dyDescent="0.3">
      <c r="B34" s="145"/>
      <c r="C34" s="153" t="s">
        <v>139</v>
      </c>
      <c r="D34" s="145"/>
      <c r="F34" s="145" t="s">
        <v>264</v>
      </c>
    </row>
    <row r="35" spans="2:6" ht="15" x14ac:dyDescent="0.3">
      <c r="B35" s="145"/>
      <c r="C35" s="153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63"/>
  <sheetViews>
    <sheetView view="pageBreakPreview" zoomScaleNormal="100" zoomScaleSheetLayoutView="100" workbookViewId="0">
      <selection activeCell="I13" sqref="I13:I49"/>
    </sheetView>
  </sheetViews>
  <sheetFormatPr defaultRowHeight="15" x14ac:dyDescent="0.3"/>
  <cols>
    <col min="1" max="1" width="4.42578125" style="145" customWidth="1"/>
    <col min="2" max="2" width="15.140625" style="145" customWidth="1"/>
    <col min="3" max="3" width="30" style="145" customWidth="1"/>
    <col min="4" max="4" width="29" style="145" customWidth="1"/>
    <col min="5" max="5" width="35.5703125" style="145" customWidth="1"/>
    <col min="6" max="6" width="20" style="145" customWidth="1"/>
    <col min="7" max="7" width="29.28515625" style="145" customWidth="1"/>
    <col min="8" max="8" width="27.140625" style="145" customWidth="1"/>
    <col min="9" max="9" width="26.42578125" style="145" customWidth="1"/>
    <col min="10" max="10" width="0.5703125" style="145" customWidth="1"/>
    <col min="11" max="16384" width="9.140625" style="145"/>
  </cols>
  <sheetData>
    <row r="1" spans="1:10" x14ac:dyDescent="0.3">
      <c r="A1" s="48" t="s">
        <v>385</v>
      </c>
      <c r="B1" s="50"/>
      <c r="C1" s="50"/>
      <c r="D1" s="50"/>
      <c r="E1" s="50"/>
      <c r="F1" s="50"/>
      <c r="G1" s="50"/>
      <c r="H1" s="50"/>
      <c r="I1" s="125" t="s">
        <v>198</v>
      </c>
      <c r="J1" s="126"/>
    </row>
    <row r="2" spans="1:10" x14ac:dyDescent="0.3">
      <c r="A2" s="50" t="s">
        <v>140</v>
      </c>
      <c r="B2" s="50"/>
      <c r="C2" s="50"/>
      <c r="D2" s="50"/>
      <c r="E2" s="50"/>
      <c r="F2" s="50"/>
      <c r="G2" s="50"/>
      <c r="H2" s="50"/>
      <c r="I2" s="127" t="s">
        <v>1771</v>
      </c>
      <c r="J2" s="126"/>
    </row>
    <row r="3" spans="1:10" x14ac:dyDescent="0.3">
      <c r="A3" s="50"/>
      <c r="B3" s="50"/>
      <c r="C3" s="50"/>
      <c r="D3" s="50"/>
      <c r="E3" s="50"/>
      <c r="F3" s="50"/>
      <c r="G3" s="50"/>
      <c r="H3" s="50"/>
      <c r="I3" s="76"/>
      <c r="J3" s="126"/>
    </row>
    <row r="4" spans="1:10" x14ac:dyDescent="0.3">
      <c r="A4" s="51" t="str">
        <f>'[4]ფორმა N2'!A4</f>
        <v>ანგარიშვალდებული პირის დასახელება:</v>
      </c>
      <c r="B4" s="50"/>
      <c r="C4" s="50"/>
      <c r="D4" s="50"/>
      <c r="E4" s="50"/>
      <c r="F4" s="50"/>
      <c r="G4" s="50"/>
      <c r="H4" s="50"/>
      <c r="I4" s="50"/>
      <c r="J4" s="78"/>
    </row>
    <row r="5" spans="1:10" x14ac:dyDescent="0.3">
      <c r="A5" s="170" t="str">
        <f>'ფორმა N1'!A5</f>
        <v>მპგ „ერთიანი ნაციონალური მოძრაობა“</v>
      </c>
      <c r="B5" s="170"/>
      <c r="C5" s="170"/>
      <c r="D5" s="170"/>
      <c r="E5" s="170"/>
      <c r="F5" s="170"/>
      <c r="G5" s="170"/>
      <c r="H5" s="170"/>
      <c r="I5" s="170"/>
      <c r="J5" s="152"/>
    </row>
    <row r="6" spans="1:10" x14ac:dyDescent="0.3">
      <c r="A6" s="51"/>
      <c r="B6" s="50"/>
      <c r="C6" s="50"/>
      <c r="D6" s="50"/>
      <c r="E6" s="50"/>
      <c r="F6" s="50"/>
      <c r="G6" s="50"/>
      <c r="H6" s="50"/>
      <c r="I6" s="50"/>
      <c r="J6" s="78"/>
    </row>
    <row r="7" spans="1:10" x14ac:dyDescent="0.3">
      <c r="A7" s="50"/>
      <c r="B7" s="50"/>
      <c r="C7" s="50"/>
      <c r="D7" s="50"/>
      <c r="E7" s="50"/>
      <c r="F7" s="50"/>
      <c r="G7" s="50"/>
      <c r="H7" s="50"/>
      <c r="I7" s="50"/>
      <c r="J7" s="79"/>
    </row>
    <row r="8" spans="1:10" ht="63.75" customHeight="1" x14ac:dyDescent="0.3">
      <c r="A8" s="128" t="s">
        <v>64</v>
      </c>
      <c r="B8" s="297" t="s">
        <v>363</v>
      </c>
      <c r="C8" s="298" t="s">
        <v>405</v>
      </c>
      <c r="D8" s="298" t="s">
        <v>406</v>
      </c>
      <c r="E8" s="298" t="s">
        <v>364</v>
      </c>
      <c r="F8" s="298" t="s">
        <v>377</v>
      </c>
      <c r="G8" s="298" t="s">
        <v>378</v>
      </c>
      <c r="H8" s="298" t="s">
        <v>410</v>
      </c>
      <c r="I8" s="129" t="s">
        <v>379</v>
      </c>
      <c r="J8" s="79"/>
    </row>
    <row r="9" spans="1:10" hidden="1" x14ac:dyDescent="0.3">
      <c r="A9" s="131">
        <v>1</v>
      </c>
      <c r="B9" s="158" t="s">
        <v>2113</v>
      </c>
      <c r="C9" s="136" t="s">
        <v>2114</v>
      </c>
      <c r="D9" s="136">
        <v>205075014</v>
      </c>
      <c r="E9" s="135" t="s">
        <v>2115</v>
      </c>
      <c r="F9" s="135"/>
      <c r="G9" s="135"/>
      <c r="H9" s="135"/>
      <c r="I9" s="541">
        <v>826</v>
      </c>
      <c r="J9" s="79"/>
    </row>
    <row r="10" spans="1:10" hidden="1" x14ac:dyDescent="0.3">
      <c r="A10" s="131">
        <v>2</v>
      </c>
      <c r="B10" s="158" t="s">
        <v>2116</v>
      </c>
      <c r="C10" s="136" t="s">
        <v>2117</v>
      </c>
      <c r="D10" s="136">
        <v>204540620</v>
      </c>
      <c r="E10" s="135" t="s">
        <v>2118</v>
      </c>
      <c r="F10" s="135"/>
      <c r="G10" s="135"/>
      <c r="H10" s="135"/>
      <c r="I10" s="541">
        <v>250</v>
      </c>
      <c r="J10" s="79"/>
    </row>
    <row r="11" spans="1:10" hidden="1" x14ac:dyDescent="0.3">
      <c r="A11" s="131">
        <v>3</v>
      </c>
      <c r="B11" s="158" t="s">
        <v>2119</v>
      </c>
      <c r="C11" s="136" t="s">
        <v>2120</v>
      </c>
      <c r="D11" s="136" t="s">
        <v>2121</v>
      </c>
      <c r="E11" s="135" t="s">
        <v>2122</v>
      </c>
      <c r="F11" s="135"/>
      <c r="G11" s="135"/>
      <c r="H11" s="135"/>
      <c r="I11" s="541">
        <v>569.25</v>
      </c>
      <c r="J11" s="79"/>
    </row>
    <row r="12" spans="1:10" ht="30" hidden="1" x14ac:dyDescent="0.3">
      <c r="A12" s="131">
        <v>4</v>
      </c>
      <c r="B12" s="158" t="s">
        <v>2201</v>
      </c>
      <c r="C12" s="136" t="s">
        <v>2123</v>
      </c>
      <c r="D12" s="136">
        <v>200179145</v>
      </c>
      <c r="E12" s="135" t="s">
        <v>2124</v>
      </c>
      <c r="F12" s="135"/>
      <c r="G12" s="135"/>
      <c r="H12" s="135"/>
      <c r="I12" s="541">
        <v>53634.93</v>
      </c>
      <c r="J12" s="79"/>
    </row>
    <row r="13" spans="1:10" x14ac:dyDescent="0.3">
      <c r="A13" s="131">
        <v>5</v>
      </c>
      <c r="B13" s="158" t="s">
        <v>2125</v>
      </c>
      <c r="C13" s="136" t="s">
        <v>2126</v>
      </c>
      <c r="D13" s="136" t="s">
        <v>2127</v>
      </c>
      <c r="E13" s="135" t="s">
        <v>2128</v>
      </c>
      <c r="F13" s="135"/>
      <c r="G13" s="135"/>
      <c r="H13" s="135"/>
      <c r="I13" s="541">
        <v>2000</v>
      </c>
      <c r="J13" s="79"/>
    </row>
    <row r="14" spans="1:10" hidden="1" x14ac:dyDescent="0.3">
      <c r="A14" s="131">
        <v>6</v>
      </c>
      <c r="B14" s="158" t="s">
        <v>2129</v>
      </c>
      <c r="C14" s="136" t="s">
        <v>2130</v>
      </c>
      <c r="D14" s="136" t="s">
        <v>2131</v>
      </c>
      <c r="E14" s="135" t="s">
        <v>2132</v>
      </c>
      <c r="F14" s="135"/>
      <c r="G14" s="135"/>
      <c r="H14" s="135"/>
      <c r="I14" s="541">
        <v>5000</v>
      </c>
      <c r="J14" s="79"/>
    </row>
    <row r="15" spans="1:10" hidden="1" x14ac:dyDescent="0.3">
      <c r="A15" s="131">
        <v>7</v>
      </c>
      <c r="B15" s="158" t="s">
        <v>2133</v>
      </c>
      <c r="C15" s="136" t="s">
        <v>2134</v>
      </c>
      <c r="D15" s="136">
        <v>405076297</v>
      </c>
      <c r="E15" s="135" t="s">
        <v>2135</v>
      </c>
      <c r="F15" s="135"/>
      <c r="G15" s="135"/>
      <c r="H15" s="135"/>
      <c r="I15" s="541">
        <v>3000</v>
      </c>
      <c r="J15" s="79"/>
    </row>
    <row r="16" spans="1:10" ht="30" x14ac:dyDescent="0.3">
      <c r="A16" s="131">
        <v>8</v>
      </c>
      <c r="B16" s="158" t="s">
        <v>2136</v>
      </c>
      <c r="C16" s="136" t="s">
        <v>2137</v>
      </c>
      <c r="D16" s="136" t="s">
        <v>2138</v>
      </c>
      <c r="E16" s="135" t="s">
        <v>2139</v>
      </c>
      <c r="F16" s="135"/>
      <c r="G16" s="135"/>
      <c r="H16" s="135"/>
      <c r="I16" s="541">
        <v>80</v>
      </c>
      <c r="J16" s="79"/>
    </row>
    <row r="17" spans="1:10" hidden="1" x14ac:dyDescent="0.3">
      <c r="A17" s="131">
        <v>9</v>
      </c>
      <c r="B17" s="158" t="s">
        <v>2140</v>
      </c>
      <c r="C17" s="136" t="s">
        <v>2141</v>
      </c>
      <c r="D17" s="136" t="s">
        <v>2142</v>
      </c>
      <c r="E17" s="135" t="s">
        <v>2143</v>
      </c>
      <c r="F17" s="135"/>
      <c r="G17" s="135"/>
      <c r="H17" s="135"/>
      <c r="I17" s="541">
        <v>2468.0700000000002</v>
      </c>
      <c r="J17" s="79"/>
    </row>
    <row r="18" spans="1:10" hidden="1" x14ac:dyDescent="0.3">
      <c r="A18" s="131">
        <v>10</v>
      </c>
      <c r="B18" s="158" t="s">
        <v>2144</v>
      </c>
      <c r="C18" s="136" t="s">
        <v>2145</v>
      </c>
      <c r="D18" s="136" t="s">
        <v>2146</v>
      </c>
      <c r="E18" s="135" t="s">
        <v>2147</v>
      </c>
      <c r="F18" s="135"/>
      <c r="G18" s="135"/>
      <c r="H18" s="135"/>
      <c r="I18" s="541">
        <v>70</v>
      </c>
      <c r="J18" s="79"/>
    </row>
    <row r="19" spans="1:10" hidden="1" x14ac:dyDescent="0.3">
      <c r="A19" s="131">
        <v>11</v>
      </c>
      <c r="B19" s="158" t="s">
        <v>2148</v>
      </c>
      <c r="C19" s="136" t="s">
        <v>2149</v>
      </c>
      <c r="D19" s="136" t="s">
        <v>2150</v>
      </c>
      <c r="E19" s="135" t="s">
        <v>1792</v>
      </c>
      <c r="F19" s="135"/>
      <c r="G19" s="135"/>
      <c r="H19" s="135"/>
      <c r="I19" s="541">
        <v>6000</v>
      </c>
      <c r="J19" s="79"/>
    </row>
    <row r="20" spans="1:10" hidden="1" x14ac:dyDescent="0.3">
      <c r="A20" s="131">
        <v>12</v>
      </c>
      <c r="B20" s="158" t="s">
        <v>2151</v>
      </c>
      <c r="C20" s="136" t="s">
        <v>2152</v>
      </c>
      <c r="D20" s="136" t="s">
        <v>2153</v>
      </c>
      <c r="E20" s="135" t="s">
        <v>2154</v>
      </c>
      <c r="F20" s="135"/>
      <c r="G20" s="135"/>
      <c r="H20" s="135"/>
      <c r="I20" s="541">
        <v>12500</v>
      </c>
      <c r="J20" s="79"/>
    </row>
    <row r="21" spans="1:10" ht="30" hidden="1" x14ac:dyDescent="0.3">
      <c r="A21" s="131">
        <v>13</v>
      </c>
      <c r="B21" s="158" t="s">
        <v>2151</v>
      </c>
      <c r="C21" s="136" t="s">
        <v>2155</v>
      </c>
      <c r="D21" s="136" t="s">
        <v>2156</v>
      </c>
      <c r="E21" s="135" t="s">
        <v>2154</v>
      </c>
      <c r="F21" s="135"/>
      <c r="G21" s="135"/>
      <c r="H21" s="135"/>
      <c r="I21" s="541">
        <v>29500</v>
      </c>
      <c r="J21" s="79"/>
    </row>
    <row r="22" spans="1:10" ht="30" hidden="1" x14ac:dyDescent="0.3">
      <c r="A22" s="131">
        <v>14</v>
      </c>
      <c r="B22" s="158" t="s">
        <v>2157</v>
      </c>
      <c r="C22" s="136" t="s">
        <v>2155</v>
      </c>
      <c r="D22" s="136" t="s">
        <v>2158</v>
      </c>
      <c r="E22" s="135" t="s">
        <v>2154</v>
      </c>
      <c r="F22" s="135"/>
      <c r="G22" s="135"/>
      <c r="H22" s="135"/>
      <c r="I22" s="541">
        <v>15000</v>
      </c>
      <c r="J22" s="79"/>
    </row>
    <row r="23" spans="1:10" hidden="1" x14ac:dyDescent="0.3">
      <c r="A23" s="131">
        <v>15</v>
      </c>
      <c r="B23" s="158" t="s">
        <v>2113</v>
      </c>
      <c r="C23" s="136" t="s">
        <v>2159</v>
      </c>
      <c r="D23" s="136" t="s">
        <v>2160</v>
      </c>
      <c r="E23" s="135" t="s">
        <v>2161</v>
      </c>
      <c r="F23" s="135"/>
      <c r="G23" s="135"/>
      <c r="H23" s="135"/>
      <c r="I23" s="541">
        <v>1875</v>
      </c>
      <c r="J23" s="79"/>
    </row>
    <row r="24" spans="1:10" hidden="1" x14ac:dyDescent="0.3">
      <c r="A24" s="131">
        <v>16</v>
      </c>
      <c r="B24" s="158" t="s">
        <v>2113</v>
      </c>
      <c r="C24" s="136" t="s">
        <v>2162</v>
      </c>
      <c r="D24" s="136" t="s">
        <v>2163</v>
      </c>
      <c r="E24" s="135" t="s">
        <v>1792</v>
      </c>
      <c r="F24" s="135"/>
      <c r="G24" s="135"/>
      <c r="H24" s="135"/>
      <c r="I24" s="541">
        <v>500</v>
      </c>
      <c r="J24" s="79"/>
    </row>
    <row r="25" spans="1:10" hidden="1" x14ac:dyDescent="0.3">
      <c r="A25" s="131">
        <v>17</v>
      </c>
      <c r="B25" s="158" t="s">
        <v>2113</v>
      </c>
      <c r="C25" s="136" t="s">
        <v>2164</v>
      </c>
      <c r="D25" s="136" t="s">
        <v>2165</v>
      </c>
      <c r="E25" s="135" t="s">
        <v>1792</v>
      </c>
      <c r="F25" s="135"/>
      <c r="G25" s="135"/>
      <c r="H25" s="135"/>
      <c r="I25" s="541">
        <v>1000</v>
      </c>
      <c r="J25" s="79"/>
    </row>
    <row r="26" spans="1:10" ht="30" hidden="1" x14ac:dyDescent="0.3">
      <c r="A26" s="131">
        <v>18</v>
      </c>
      <c r="B26" s="158" t="s">
        <v>2166</v>
      </c>
      <c r="C26" s="136" t="s">
        <v>2167</v>
      </c>
      <c r="D26" s="136" t="s">
        <v>2168</v>
      </c>
      <c r="E26" s="135" t="s">
        <v>1792</v>
      </c>
      <c r="F26" s="135"/>
      <c r="G26" s="135"/>
      <c r="H26" s="135"/>
      <c r="I26" s="541">
        <v>7600</v>
      </c>
      <c r="J26" s="79"/>
    </row>
    <row r="27" spans="1:10" ht="45" hidden="1" x14ac:dyDescent="0.3">
      <c r="A27" s="131">
        <v>19</v>
      </c>
      <c r="B27" s="158" t="s">
        <v>2169</v>
      </c>
      <c r="C27" s="136" t="s">
        <v>2170</v>
      </c>
      <c r="D27" s="136" t="s">
        <v>2171</v>
      </c>
      <c r="E27" s="135" t="s">
        <v>2172</v>
      </c>
      <c r="F27" s="135"/>
      <c r="G27" s="135"/>
      <c r="H27" s="135"/>
      <c r="I27" s="541">
        <v>5700</v>
      </c>
      <c r="J27" s="79"/>
    </row>
    <row r="28" spans="1:10" ht="30" hidden="1" x14ac:dyDescent="0.3">
      <c r="A28" s="131">
        <v>20</v>
      </c>
      <c r="B28" s="158" t="s">
        <v>2173</v>
      </c>
      <c r="C28" s="136" t="s">
        <v>2174</v>
      </c>
      <c r="D28" s="136" t="s">
        <v>2175</v>
      </c>
      <c r="E28" s="135" t="s">
        <v>493</v>
      </c>
      <c r="F28" s="135"/>
      <c r="G28" s="135"/>
      <c r="H28" s="135"/>
      <c r="I28" s="541">
        <v>93551.2</v>
      </c>
      <c r="J28" s="79"/>
    </row>
    <row r="29" spans="1:10" ht="30" hidden="1" x14ac:dyDescent="0.3">
      <c r="A29" s="131">
        <v>21</v>
      </c>
      <c r="B29" s="158" t="s">
        <v>2176</v>
      </c>
      <c r="C29" s="136" t="s">
        <v>2177</v>
      </c>
      <c r="D29" s="136" t="s">
        <v>2178</v>
      </c>
      <c r="E29" s="135" t="s">
        <v>2179</v>
      </c>
      <c r="F29" s="135"/>
      <c r="G29" s="135"/>
      <c r="H29" s="135"/>
      <c r="I29" s="541">
        <v>69.25</v>
      </c>
      <c r="J29" s="79"/>
    </row>
    <row r="30" spans="1:10" hidden="1" x14ac:dyDescent="0.3">
      <c r="A30" s="131">
        <v>22</v>
      </c>
      <c r="B30" s="158"/>
      <c r="C30" s="136" t="s">
        <v>824</v>
      </c>
      <c r="D30" s="136" t="s">
        <v>528</v>
      </c>
      <c r="E30" s="135" t="s">
        <v>2180</v>
      </c>
      <c r="F30" s="135"/>
      <c r="G30" s="135"/>
      <c r="H30" s="135"/>
      <c r="I30" s="541">
        <v>545.48</v>
      </c>
      <c r="J30" s="79"/>
    </row>
    <row r="31" spans="1:10" x14ac:dyDescent="0.3">
      <c r="A31" s="131">
        <v>23</v>
      </c>
      <c r="B31" s="158" t="s">
        <v>2181</v>
      </c>
      <c r="C31" s="136" t="s">
        <v>1801</v>
      </c>
      <c r="D31" s="136" t="s">
        <v>1800</v>
      </c>
      <c r="E31" s="135" t="s">
        <v>1792</v>
      </c>
      <c r="F31" s="135"/>
      <c r="G31" s="135"/>
      <c r="H31" s="135"/>
      <c r="I31" s="541">
        <v>875</v>
      </c>
      <c r="J31" s="79"/>
    </row>
    <row r="32" spans="1:10" x14ac:dyDescent="0.3">
      <c r="A32" s="131">
        <v>24</v>
      </c>
      <c r="B32" s="158" t="s">
        <v>2182</v>
      </c>
      <c r="C32" s="136" t="s">
        <v>1806</v>
      </c>
      <c r="D32" s="136" t="s">
        <v>1805</v>
      </c>
      <c r="E32" s="135" t="s">
        <v>1792</v>
      </c>
      <c r="F32" s="135"/>
      <c r="G32" s="135"/>
      <c r="H32" s="135"/>
      <c r="I32" s="541">
        <v>750</v>
      </c>
      <c r="J32" s="79"/>
    </row>
    <row r="33" spans="1:10" hidden="1" x14ac:dyDescent="0.3">
      <c r="A33" s="131">
        <v>25</v>
      </c>
      <c r="B33" s="158" t="s">
        <v>2183</v>
      </c>
      <c r="C33" s="136" t="s">
        <v>1816</v>
      </c>
      <c r="D33" s="136" t="s">
        <v>1815</v>
      </c>
      <c r="E33" s="135" t="s">
        <v>1792</v>
      </c>
      <c r="F33" s="135"/>
      <c r="G33" s="135"/>
      <c r="H33" s="135"/>
      <c r="I33" s="541">
        <v>871.02</v>
      </c>
      <c r="J33" s="79"/>
    </row>
    <row r="34" spans="1:10" ht="30" x14ac:dyDescent="0.3">
      <c r="A34" s="131">
        <v>26</v>
      </c>
      <c r="B34" s="158" t="s">
        <v>2182</v>
      </c>
      <c r="C34" s="136" t="s">
        <v>2184</v>
      </c>
      <c r="D34" s="136" t="s">
        <v>2185</v>
      </c>
      <c r="E34" s="135" t="s">
        <v>1792</v>
      </c>
      <c r="F34" s="135"/>
      <c r="G34" s="135"/>
      <c r="H34" s="135"/>
      <c r="I34" s="541">
        <v>750</v>
      </c>
      <c r="J34" s="79"/>
    </row>
    <row r="35" spans="1:10" ht="30" x14ac:dyDescent="0.3">
      <c r="A35" s="131">
        <v>27</v>
      </c>
      <c r="B35" s="158" t="s">
        <v>2182</v>
      </c>
      <c r="C35" s="136" t="s">
        <v>2186</v>
      </c>
      <c r="D35" s="136" t="s">
        <v>2187</v>
      </c>
      <c r="E35" s="135" t="s">
        <v>1792</v>
      </c>
      <c r="F35" s="135"/>
      <c r="G35" s="135"/>
      <c r="H35" s="135"/>
      <c r="I35" s="541">
        <v>875</v>
      </c>
      <c r="J35" s="79"/>
    </row>
    <row r="36" spans="1:10" ht="30" hidden="1" x14ac:dyDescent="0.3">
      <c r="A36" s="131">
        <v>28</v>
      </c>
      <c r="B36" s="158" t="s">
        <v>2188</v>
      </c>
      <c r="C36" s="136" t="s">
        <v>2189</v>
      </c>
      <c r="D36" s="136" t="s">
        <v>2190</v>
      </c>
      <c r="E36" s="135" t="s">
        <v>1792</v>
      </c>
      <c r="F36" s="135"/>
      <c r="G36" s="135"/>
      <c r="H36" s="135"/>
      <c r="I36" s="541">
        <v>1290</v>
      </c>
      <c r="J36" s="79"/>
    </row>
    <row r="37" spans="1:10" x14ac:dyDescent="0.3">
      <c r="A37" s="131">
        <v>29</v>
      </c>
      <c r="B37" s="158" t="s">
        <v>2182</v>
      </c>
      <c r="C37" s="136" t="s">
        <v>1842</v>
      </c>
      <c r="D37" s="136" t="s">
        <v>1841</v>
      </c>
      <c r="E37" s="135" t="s">
        <v>1792</v>
      </c>
      <c r="F37" s="135"/>
      <c r="G37" s="135"/>
      <c r="H37" s="135"/>
      <c r="I37" s="541">
        <v>375</v>
      </c>
      <c r="J37" s="79"/>
    </row>
    <row r="38" spans="1:10" x14ac:dyDescent="0.3">
      <c r="A38" s="131">
        <v>30</v>
      </c>
      <c r="B38" s="158" t="s">
        <v>2136</v>
      </c>
      <c r="C38" s="136" t="s">
        <v>1852</v>
      </c>
      <c r="D38" s="136" t="s">
        <v>1851</v>
      </c>
      <c r="E38" s="135" t="s">
        <v>1792</v>
      </c>
      <c r="F38" s="135"/>
      <c r="G38" s="135"/>
      <c r="H38" s="135"/>
      <c r="I38" s="541">
        <v>1400</v>
      </c>
      <c r="J38" s="79"/>
    </row>
    <row r="39" spans="1:10" x14ac:dyDescent="0.3">
      <c r="A39" s="131">
        <v>31</v>
      </c>
      <c r="B39" s="158" t="s">
        <v>2136</v>
      </c>
      <c r="C39" s="136" t="s">
        <v>1857</v>
      </c>
      <c r="D39" s="136" t="s">
        <v>1856</v>
      </c>
      <c r="E39" s="135" t="s">
        <v>1792</v>
      </c>
      <c r="F39" s="135"/>
      <c r="G39" s="135"/>
      <c r="H39" s="135"/>
      <c r="I39" s="541">
        <v>800</v>
      </c>
      <c r="J39" s="79"/>
    </row>
    <row r="40" spans="1:10" x14ac:dyDescent="0.3">
      <c r="A40" s="131">
        <v>32</v>
      </c>
      <c r="B40" s="158" t="s">
        <v>2191</v>
      </c>
      <c r="C40" s="136" t="s">
        <v>1862</v>
      </c>
      <c r="D40" s="136" t="s">
        <v>1861</v>
      </c>
      <c r="E40" s="135" t="s">
        <v>1792</v>
      </c>
      <c r="F40" s="135"/>
      <c r="G40" s="135"/>
      <c r="H40" s="135"/>
      <c r="I40" s="541">
        <v>1500</v>
      </c>
      <c r="J40" s="79"/>
    </row>
    <row r="41" spans="1:10" hidden="1" x14ac:dyDescent="0.3">
      <c r="A41" s="131">
        <v>33</v>
      </c>
      <c r="B41" s="158" t="s">
        <v>2192</v>
      </c>
      <c r="C41" s="139" t="s">
        <v>1893</v>
      </c>
      <c r="D41" s="139" t="s">
        <v>1892</v>
      </c>
      <c r="E41" s="138" t="s">
        <v>1792</v>
      </c>
      <c r="F41" s="138"/>
      <c r="G41" s="138"/>
      <c r="H41" s="208"/>
      <c r="I41" s="541">
        <v>1375</v>
      </c>
      <c r="J41" s="79"/>
    </row>
    <row r="42" spans="1:10" ht="30" hidden="1" x14ac:dyDescent="0.3">
      <c r="A42" s="131">
        <v>34</v>
      </c>
      <c r="B42" s="158" t="s">
        <v>2193</v>
      </c>
      <c r="C42" s="139" t="s">
        <v>2194</v>
      </c>
      <c r="D42" s="139" t="s">
        <v>1907</v>
      </c>
      <c r="E42" s="138" t="s">
        <v>1792</v>
      </c>
      <c r="F42" s="138"/>
      <c r="G42" s="138"/>
      <c r="H42" s="208"/>
      <c r="I42" s="541">
        <v>400</v>
      </c>
      <c r="J42" s="79"/>
    </row>
    <row r="43" spans="1:10" x14ac:dyDescent="0.3">
      <c r="A43" s="131">
        <v>35</v>
      </c>
      <c r="B43" s="158" t="s">
        <v>2195</v>
      </c>
      <c r="C43" s="139" t="s">
        <v>1922</v>
      </c>
      <c r="D43" s="139" t="s">
        <v>1921</v>
      </c>
      <c r="E43" s="138" t="s">
        <v>1792</v>
      </c>
      <c r="F43" s="138"/>
      <c r="G43" s="138"/>
      <c r="H43" s="208"/>
      <c r="I43" s="541">
        <v>812.5</v>
      </c>
      <c r="J43" s="79"/>
    </row>
    <row r="44" spans="1:10" x14ac:dyDescent="0.3">
      <c r="A44" s="131">
        <v>36</v>
      </c>
      <c r="B44" s="158" t="s">
        <v>2136</v>
      </c>
      <c r="C44" s="139" t="s">
        <v>2023</v>
      </c>
      <c r="D44" s="139" t="s">
        <v>2022</v>
      </c>
      <c r="E44" s="138" t="s">
        <v>1792</v>
      </c>
      <c r="F44" s="138"/>
      <c r="G44" s="138"/>
      <c r="H44" s="208"/>
      <c r="I44" s="541">
        <v>2000</v>
      </c>
      <c r="J44" s="79"/>
    </row>
    <row r="45" spans="1:10" x14ac:dyDescent="0.3">
      <c r="A45" s="131">
        <v>37</v>
      </c>
      <c r="B45" s="158" t="s">
        <v>2196</v>
      </c>
      <c r="C45" s="139" t="s">
        <v>2197</v>
      </c>
      <c r="D45" s="139" t="s">
        <v>2039</v>
      </c>
      <c r="E45" s="138" t="s">
        <v>1792</v>
      </c>
      <c r="F45" s="138"/>
      <c r="G45" s="138"/>
      <c r="H45" s="208"/>
      <c r="I45" s="541">
        <v>2250</v>
      </c>
      <c r="J45" s="79"/>
    </row>
    <row r="46" spans="1:10" x14ac:dyDescent="0.3">
      <c r="A46" s="131">
        <v>38</v>
      </c>
      <c r="B46" s="158" t="s">
        <v>2198</v>
      </c>
      <c r="C46" s="139" t="s">
        <v>2199</v>
      </c>
      <c r="D46" s="139" t="s">
        <v>2044</v>
      </c>
      <c r="E46" s="138" t="s">
        <v>1792</v>
      </c>
      <c r="F46" s="138"/>
      <c r="G46" s="138"/>
      <c r="H46" s="208"/>
      <c r="I46" s="541">
        <v>1000</v>
      </c>
      <c r="J46" s="79"/>
    </row>
    <row r="47" spans="1:10" hidden="1" x14ac:dyDescent="0.3">
      <c r="A47" s="131">
        <v>39</v>
      </c>
      <c r="B47" s="158" t="s">
        <v>2200</v>
      </c>
      <c r="C47" s="139" t="s">
        <v>2055</v>
      </c>
      <c r="D47" s="139" t="s">
        <v>2054</v>
      </c>
      <c r="E47" s="138" t="s">
        <v>1792</v>
      </c>
      <c r="F47" s="138"/>
      <c r="G47" s="138"/>
      <c r="H47" s="208"/>
      <c r="I47" s="541">
        <v>875</v>
      </c>
      <c r="J47" s="79"/>
    </row>
    <row r="48" spans="1:10" x14ac:dyDescent="0.3">
      <c r="A48" s="131">
        <v>40</v>
      </c>
      <c r="B48" s="158" t="s">
        <v>2136</v>
      </c>
      <c r="C48" s="139" t="s">
        <v>2064</v>
      </c>
      <c r="D48" s="139" t="s">
        <v>2063</v>
      </c>
      <c r="E48" s="138" t="s">
        <v>1792</v>
      </c>
      <c r="F48" s="138"/>
      <c r="G48" s="138"/>
      <c r="H48" s="208"/>
      <c r="I48" s="541">
        <v>600</v>
      </c>
      <c r="J48" s="79"/>
    </row>
    <row r="49" spans="1:12" x14ac:dyDescent="0.3">
      <c r="A49" s="131">
        <v>41</v>
      </c>
      <c r="B49" s="158" t="s">
        <v>2196</v>
      </c>
      <c r="C49" s="139" t="s">
        <v>2082</v>
      </c>
      <c r="D49" s="139" t="s">
        <v>2081</v>
      </c>
      <c r="E49" s="138" t="s">
        <v>1792</v>
      </c>
      <c r="F49" s="138"/>
      <c r="G49" s="138"/>
      <c r="H49" s="208"/>
      <c r="I49" s="541">
        <v>1000</v>
      </c>
      <c r="J49" s="79"/>
    </row>
    <row r="50" spans="1:12" hidden="1" x14ac:dyDescent="0.3">
      <c r="A50" s="131" t="s">
        <v>273</v>
      </c>
      <c r="B50" s="158"/>
      <c r="C50" s="139"/>
      <c r="D50" s="139"/>
      <c r="E50" s="138"/>
      <c r="F50" s="138"/>
      <c r="G50" s="209"/>
      <c r="H50" s="218" t="s">
        <v>398</v>
      </c>
      <c r="I50" s="542">
        <f>SUM(I9:I49)</f>
        <v>261537.7</v>
      </c>
      <c r="J50" s="79"/>
    </row>
    <row r="52" spans="1:12" x14ac:dyDescent="0.3">
      <c r="A52" s="145" t="s">
        <v>428</v>
      </c>
    </row>
    <row r="54" spans="1:12" x14ac:dyDescent="0.3">
      <c r="B54" s="147" t="s">
        <v>107</v>
      </c>
      <c r="F54" s="148"/>
    </row>
    <row r="55" spans="1:12" x14ac:dyDescent="0.3">
      <c r="F55" s="146"/>
      <c r="I55" s="146"/>
      <c r="J55" s="146"/>
      <c r="K55" s="146"/>
      <c r="L55" s="146"/>
    </row>
    <row r="56" spans="1:12" x14ac:dyDescent="0.3">
      <c r="C56" s="149"/>
      <c r="F56" s="149"/>
      <c r="G56" s="149"/>
      <c r="H56" s="152"/>
      <c r="I56" s="150"/>
      <c r="J56" s="146"/>
      <c r="K56" s="146"/>
      <c r="L56" s="146"/>
    </row>
    <row r="57" spans="1:12" x14ac:dyDescent="0.3">
      <c r="A57" s="146"/>
      <c r="C57" s="151" t="s">
        <v>263</v>
      </c>
      <c r="F57" s="152" t="s">
        <v>268</v>
      </c>
      <c r="G57" s="151"/>
      <c r="H57" s="151"/>
      <c r="I57" s="150"/>
      <c r="J57" s="146"/>
      <c r="K57" s="146"/>
      <c r="L57" s="146"/>
    </row>
    <row r="58" spans="1:12" x14ac:dyDescent="0.3">
      <c r="A58" s="146"/>
      <c r="C58" s="153" t="s">
        <v>139</v>
      </c>
      <c r="F58" s="145" t="s">
        <v>264</v>
      </c>
      <c r="I58" s="146"/>
      <c r="J58" s="146"/>
      <c r="K58" s="146"/>
      <c r="L58" s="146"/>
    </row>
    <row r="59" spans="1:12" s="146" customFormat="1" x14ac:dyDescent="0.3">
      <c r="B59" s="145"/>
      <c r="C59" s="153"/>
      <c r="G59" s="153"/>
      <c r="H59" s="153"/>
    </row>
    <row r="60" spans="1:12" s="146" customFormat="1" ht="12.75" x14ac:dyDescent="0.2"/>
    <row r="61" spans="1:12" s="146" customFormat="1" ht="12.75" x14ac:dyDescent="0.2"/>
    <row r="62" spans="1:12" s="146" customFormat="1" ht="12.75" x14ac:dyDescent="0.2"/>
    <row r="63" spans="1:12" s="146" customFormat="1" ht="12.75" x14ac:dyDescent="0.2"/>
  </sheetData>
  <autoFilter ref="A8:I50">
    <filterColumn colId="1">
      <filters>
        <filter val="01.01.2019 წ."/>
        <filter val="01.02.2019 წ."/>
        <filter val="01.04.2019 წ."/>
        <filter val="01.07.2019 წ."/>
        <filter val="01.08.2019 წ."/>
        <filter val="01.09.2019 წ."/>
        <filter val="17.03.2019 წ."/>
        <filter val="21.08.2019 წ."/>
      </filters>
    </filterColumn>
  </autoFilter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50"/>
  </dataValidations>
  <printOptions gridLines="1"/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9" zoomScaleNormal="100" zoomScaleSheetLayoutView="100" workbookViewId="0">
      <selection activeCell="C20" sqref="C20"/>
    </sheetView>
  </sheetViews>
  <sheetFormatPr defaultRowHeight="12.75" x14ac:dyDescent="0.2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3" s="6" customFormat="1" ht="18.75" customHeight="1" x14ac:dyDescent="0.3">
      <c r="A1" s="598" t="s">
        <v>491</v>
      </c>
      <c r="B1" s="598"/>
      <c r="C1" s="306" t="s">
        <v>109</v>
      </c>
    </row>
    <row r="2" spans="1:3" s="6" customFormat="1" ht="15" x14ac:dyDescent="0.3">
      <c r="A2" s="598"/>
      <c r="B2" s="598"/>
      <c r="C2" s="303" t="str">
        <f>'ფორმა N1'!L2</f>
        <v>01/01/2019-12/31/2019</v>
      </c>
    </row>
    <row r="3" spans="1:3" s="6" customFormat="1" ht="15" x14ac:dyDescent="0.3">
      <c r="A3" s="338" t="s">
        <v>140</v>
      </c>
      <c r="B3" s="304"/>
      <c r="C3" s="305"/>
    </row>
    <row r="4" spans="1:3" s="6" customFormat="1" ht="15" x14ac:dyDescent="0.3">
      <c r="A4" s="88"/>
      <c r="B4" s="304"/>
      <c r="C4" s="305"/>
    </row>
    <row r="5" spans="1:3" s="20" customFormat="1" ht="15" x14ac:dyDescent="0.3">
      <c r="A5" s="599" t="s">
        <v>269</v>
      </c>
      <c r="B5" s="599"/>
      <c r="C5" s="88"/>
    </row>
    <row r="6" spans="1:3" s="20" customFormat="1" ht="15" x14ac:dyDescent="0.3">
      <c r="A6" s="600" t="str">
        <f>'ფორმა N1'!A5</f>
        <v>მპგ „ერთიანი ნაციონალური მოძრაობა“</v>
      </c>
      <c r="B6" s="600"/>
      <c r="C6" s="88"/>
    </row>
    <row r="7" spans="1:3" x14ac:dyDescent="0.2">
      <c r="A7" s="339"/>
      <c r="B7" s="339"/>
      <c r="C7" s="339"/>
    </row>
    <row r="8" spans="1:3" x14ac:dyDescent="0.2">
      <c r="A8" s="339"/>
      <c r="B8" s="339"/>
      <c r="C8" s="339"/>
    </row>
    <row r="9" spans="1:3" ht="30" customHeight="1" x14ac:dyDescent="0.2">
      <c r="A9" s="340" t="s">
        <v>64</v>
      </c>
      <c r="B9" s="340" t="s">
        <v>11</v>
      </c>
      <c r="C9" s="341" t="s">
        <v>9</v>
      </c>
    </row>
    <row r="10" spans="1:3" ht="15" x14ac:dyDescent="0.3">
      <c r="A10" s="342">
        <v>1</v>
      </c>
      <c r="B10" s="343" t="s">
        <v>57</v>
      </c>
      <c r="C10" s="363">
        <f>'ფორმა N4'!D11+'ფორმა N5'!D9+'ფორმა N6'!D10</f>
        <v>1441850.9199999976</v>
      </c>
    </row>
    <row r="11" spans="1:3" ht="15" x14ac:dyDescent="0.3">
      <c r="A11" s="345">
        <v>1.1000000000000001</v>
      </c>
      <c r="B11" s="343" t="s">
        <v>492</v>
      </c>
      <c r="C11" s="364">
        <f>'ფორმა N4'!D39+'ფორმა N5'!D37</f>
        <v>105146.43999999999</v>
      </c>
    </row>
    <row r="12" spans="1:3" ht="15" x14ac:dyDescent="0.3">
      <c r="A12" s="346" t="s">
        <v>30</v>
      </c>
      <c r="B12" s="343" t="s">
        <v>493</v>
      </c>
      <c r="C12" s="364">
        <f>'ფორმა N4'!D40+'ფორმა N5'!D38</f>
        <v>21060</v>
      </c>
    </row>
    <row r="13" spans="1:3" ht="15" x14ac:dyDescent="0.3">
      <c r="A13" s="345">
        <v>1.2</v>
      </c>
      <c r="B13" s="343" t="s">
        <v>58</v>
      </c>
      <c r="C13" s="364">
        <f>'ფორმა N4'!D12+'ფორმა N5'!D10</f>
        <v>374233.05</v>
      </c>
    </row>
    <row r="14" spans="1:3" ht="15" x14ac:dyDescent="0.3">
      <c r="A14" s="345">
        <v>1.3</v>
      </c>
      <c r="B14" s="343" t="s">
        <v>494</v>
      </c>
      <c r="C14" s="364">
        <f>'ფორმა N4'!D17+'ფორმა N5'!D15+'ფორმა N6'!D17</f>
        <v>15676.720000000001</v>
      </c>
    </row>
    <row r="15" spans="1:3" ht="15" x14ac:dyDescent="0.2">
      <c r="A15" s="597"/>
      <c r="B15" s="597"/>
      <c r="C15" s="597"/>
    </row>
    <row r="16" spans="1:3" ht="30" customHeight="1" x14ac:dyDescent="0.2">
      <c r="A16" s="340" t="s">
        <v>64</v>
      </c>
      <c r="B16" s="340" t="s">
        <v>244</v>
      </c>
      <c r="C16" s="341" t="s">
        <v>67</v>
      </c>
    </row>
    <row r="17" spans="1:4" ht="15" x14ac:dyDescent="0.3">
      <c r="A17" s="342">
        <v>2</v>
      </c>
      <c r="B17" s="343" t="s">
        <v>495</v>
      </c>
      <c r="C17" s="344">
        <f>'ფორმა N2'!D9+'ფორმა N2'!C26+'ფორმა N3'!D9+'ფორმა N3'!C26</f>
        <v>1493550.1400000001</v>
      </c>
    </row>
    <row r="18" spans="1:4" ht="15" x14ac:dyDescent="0.3">
      <c r="A18" s="347">
        <v>2.1</v>
      </c>
      <c r="B18" s="343" t="s">
        <v>496</v>
      </c>
      <c r="C18" s="343">
        <f>'ფორმა N2'!D17+'ფორმა N3'!D17</f>
        <v>1024378</v>
      </c>
    </row>
    <row r="19" spans="1:4" ht="15" x14ac:dyDescent="0.3">
      <c r="A19" s="347">
        <v>2.2000000000000002</v>
      </c>
      <c r="B19" s="343" t="s">
        <v>497</v>
      </c>
      <c r="C19" s="343">
        <f>'ფორმა N2'!D18+'ფორმა N3'!D18</f>
        <v>168340</v>
      </c>
    </row>
    <row r="20" spans="1:4" ht="15" x14ac:dyDescent="0.3">
      <c r="A20" s="347">
        <v>2.2999999999999998</v>
      </c>
      <c r="B20" s="343" t="s">
        <v>498</v>
      </c>
      <c r="C20" s="348">
        <f>SUM(C21:C25)</f>
        <v>274953.7</v>
      </c>
    </row>
    <row r="21" spans="1:4" ht="15" x14ac:dyDescent="0.3">
      <c r="A21" s="346" t="s">
        <v>499</v>
      </c>
      <c r="B21" s="349" t="s">
        <v>500</v>
      </c>
      <c r="C21" s="343">
        <f>'ფორმა N2'!D13+'ფორმა N3'!D13</f>
        <v>227815.6</v>
      </c>
    </row>
    <row r="22" spans="1:4" ht="15" x14ac:dyDescent="0.3">
      <c r="A22" s="346" t="s">
        <v>501</v>
      </c>
      <c r="B22" s="349" t="s">
        <v>502</v>
      </c>
      <c r="C22" s="343">
        <f>'ფორმა N2'!C27+'ფორმა N3'!C27</f>
        <v>47138.1</v>
      </c>
    </row>
    <row r="23" spans="1:4" ht="15" x14ac:dyDescent="0.3">
      <c r="A23" s="346" t="s">
        <v>503</v>
      </c>
      <c r="B23" s="349" t="s">
        <v>504</v>
      </c>
      <c r="C23" s="343">
        <f>'ფორმა N2'!D14+'ფორმა N3'!D14</f>
        <v>0</v>
      </c>
    </row>
    <row r="24" spans="1:4" ht="15" x14ac:dyDescent="0.3">
      <c r="A24" s="346" t="s">
        <v>505</v>
      </c>
      <c r="B24" s="349" t="s">
        <v>506</v>
      </c>
      <c r="C24" s="343">
        <f>'ფორმა N2'!C31+'[6]ფორმა N3'!C31</f>
        <v>0</v>
      </c>
    </row>
    <row r="25" spans="1:4" ht="15" x14ac:dyDescent="0.3">
      <c r="A25" s="346" t="s">
        <v>507</v>
      </c>
      <c r="B25" s="349" t="s">
        <v>508</v>
      </c>
      <c r="C25" s="343">
        <f>'ფორმა N2'!D11+'ფორმა N3'!D11</f>
        <v>0</v>
      </c>
    </row>
    <row r="26" spans="1:4" ht="15" x14ac:dyDescent="0.3">
      <c r="A26" s="356"/>
      <c r="B26" s="355"/>
      <c r="C26" s="354"/>
    </row>
    <row r="27" spans="1:4" ht="15" x14ac:dyDescent="0.3">
      <c r="A27" s="356"/>
      <c r="B27" s="355"/>
      <c r="C27" s="354"/>
    </row>
    <row r="28" spans="1:4" ht="15" x14ac:dyDescent="0.3">
      <c r="A28" s="20"/>
      <c r="B28" s="20"/>
      <c r="C28" s="20"/>
      <c r="D28" s="353"/>
    </row>
    <row r="29" spans="1:4" ht="15" x14ac:dyDescent="0.3">
      <c r="A29" s="159" t="s">
        <v>107</v>
      </c>
      <c r="B29" s="20"/>
      <c r="C29" s="20"/>
      <c r="D29" s="353"/>
    </row>
    <row r="30" spans="1:4" ht="15" x14ac:dyDescent="0.3">
      <c r="A30" s="20"/>
      <c r="B30" s="20"/>
      <c r="C30" s="20"/>
      <c r="D30" s="353"/>
    </row>
    <row r="31" spans="1:4" ht="15" x14ac:dyDescent="0.3">
      <c r="A31" s="20"/>
      <c r="B31" s="20"/>
      <c r="C31" s="20"/>
      <c r="D31" s="352"/>
    </row>
    <row r="32" spans="1:4" ht="15" x14ac:dyDescent="0.3">
      <c r="B32" s="159" t="s">
        <v>266</v>
      </c>
      <c r="C32" s="20"/>
      <c r="D32" s="352"/>
    </row>
    <row r="33" spans="2:4" ht="15" x14ac:dyDescent="0.3">
      <c r="B33" s="20" t="s">
        <v>265</v>
      </c>
      <c r="C33" s="20"/>
      <c r="D33" s="352"/>
    </row>
    <row r="34" spans="2:4" x14ac:dyDescent="0.2">
      <c r="B34" s="351" t="s">
        <v>139</v>
      </c>
      <c r="D34" s="35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41">
        <v>40907</v>
      </c>
      <c r="C2" t="s">
        <v>200</v>
      </c>
      <c r="E2" t="s">
        <v>231</v>
      </c>
      <c r="G2" s="43" t="s">
        <v>236</v>
      </c>
    </row>
    <row r="3" spans="1:7" ht="15" x14ac:dyDescent="0.2">
      <c r="A3" s="41">
        <v>40908</v>
      </c>
      <c r="C3" t="s">
        <v>201</v>
      </c>
      <c r="E3" t="s">
        <v>232</v>
      </c>
      <c r="G3" s="43" t="s">
        <v>237</v>
      </c>
    </row>
    <row r="4" spans="1:7" ht="15" x14ac:dyDescent="0.2">
      <c r="A4" s="41">
        <v>40909</v>
      </c>
      <c r="C4" t="s">
        <v>202</v>
      </c>
      <c r="E4" t="s">
        <v>233</v>
      </c>
      <c r="G4" s="43" t="s">
        <v>238</v>
      </c>
    </row>
    <row r="5" spans="1:7" x14ac:dyDescent="0.2">
      <c r="A5" s="41">
        <v>40910</v>
      </c>
      <c r="C5" t="s">
        <v>203</v>
      </c>
      <c r="E5" t="s">
        <v>234</v>
      </c>
    </row>
    <row r="6" spans="1:7" x14ac:dyDescent="0.2">
      <c r="A6" s="41">
        <v>40911</v>
      </c>
      <c r="C6" t="s">
        <v>204</v>
      </c>
    </row>
    <row r="7" spans="1:7" x14ac:dyDescent="0.2">
      <c r="A7" s="41">
        <v>40912</v>
      </c>
      <c r="C7" t="s">
        <v>205</v>
      </c>
    </row>
    <row r="8" spans="1:7" x14ac:dyDescent="0.2">
      <c r="A8" s="41">
        <v>40913</v>
      </c>
      <c r="C8" t="s">
        <v>206</v>
      </c>
    </row>
    <row r="9" spans="1:7" x14ac:dyDescent="0.2">
      <c r="A9" s="41">
        <v>40914</v>
      </c>
      <c r="C9" t="s">
        <v>207</v>
      </c>
    </row>
    <row r="10" spans="1:7" x14ac:dyDescent="0.2">
      <c r="A10" s="41">
        <v>40915</v>
      </c>
      <c r="C10" t="s">
        <v>208</v>
      </c>
    </row>
    <row r="11" spans="1:7" x14ac:dyDescent="0.2">
      <c r="A11" s="41">
        <v>40916</v>
      </c>
      <c r="C11" t="s">
        <v>209</v>
      </c>
    </row>
    <row r="12" spans="1:7" x14ac:dyDescent="0.2">
      <c r="A12" s="41">
        <v>40917</v>
      </c>
      <c r="C12" t="s">
        <v>210</v>
      </c>
    </row>
    <row r="13" spans="1:7" x14ac:dyDescent="0.2">
      <c r="A13" s="41">
        <v>40918</v>
      </c>
      <c r="C13" t="s">
        <v>211</v>
      </c>
    </row>
    <row r="14" spans="1:7" x14ac:dyDescent="0.2">
      <c r="A14" s="41">
        <v>40919</v>
      </c>
      <c r="C14" t="s">
        <v>212</v>
      </c>
    </row>
    <row r="15" spans="1:7" x14ac:dyDescent="0.2">
      <c r="A15" s="41">
        <v>40920</v>
      </c>
      <c r="C15" t="s">
        <v>213</v>
      </c>
    </row>
    <row r="16" spans="1:7" x14ac:dyDescent="0.2">
      <c r="A16" s="41">
        <v>40921</v>
      </c>
      <c r="C16" t="s">
        <v>214</v>
      </c>
    </row>
    <row r="17" spans="1:3" x14ac:dyDescent="0.2">
      <c r="A17" s="41">
        <v>40922</v>
      </c>
      <c r="C17" t="s">
        <v>215</v>
      </c>
    </row>
    <row r="18" spans="1:3" x14ac:dyDescent="0.2">
      <c r="A18" s="41">
        <v>40923</v>
      </c>
      <c r="C18" t="s">
        <v>216</v>
      </c>
    </row>
    <row r="19" spans="1:3" x14ac:dyDescent="0.2">
      <c r="A19" s="41">
        <v>40924</v>
      </c>
      <c r="C19" t="s">
        <v>217</v>
      </c>
    </row>
    <row r="20" spans="1:3" x14ac:dyDescent="0.2">
      <c r="A20" s="41">
        <v>40925</v>
      </c>
      <c r="C20" t="s">
        <v>218</v>
      </c>
    </row>
    <row r="21" spans="1:3" x14ac:dyDescent="0.2">
      <c r="A21" s="41">
        <v>40926</v>
      </c>
    </row>
    <row r="22" spans="1:3" x14ac:dyDescent="0.2">
      <c r="A22" s="41">
        <v>40927</v>
      </c>
    </row>
    <row r="23" spans="1:3" x14ac:dyDescent="0.2">
      <c r="A23" s="41">
        <v>40928</v>
      </c>
    </row>
    <row r="24" spans="1:3" x14ac:dyDescent="0.2">
      <c r="A24" s="41">
        <v>40929</v>
      </c>
    </row>
    <row r="25" spans="1:3" x14ac:dyDescent="0.2">
      <c r="A25" s="41">
        <v>40930</v>
      </c>
    </row>
    <row r="26" spans="1:3" x14ac:dyDescent="0.2">
      <c r="A26" s="41">
        <v>40931</v>
      </c>
    </row>
    <row r="27" spans="1:3" x14ac:dyDescent="0.2">
      <c r="A27" s="41">
        <v>40932</v>
      </c>
    </row>
    <row r="28" spans="1:3" x14ac:dyDescent="0.2">
      <c r="A28" s="41">
        <v>40933</v>
      </c>
    </row>
    <row r="29" spans="1:3" x14ac:dyDescent="0.2">
      <c r="A29" s="41">
        <v>40934</v>
      </c>
    </row>
    <row r="30" spans="1:3" x14ac:dyDescent="0.2">
      <c r="A30" s="41">
        <v>40935</v>
      </c>
    </row>
    <row r="31" spans="1:3" x14ac:dyDescent="0.2">
      <c r="A31" s="41">
        <v>40936</v>
      </c>
    </row>
    <row r="32" spans="1:3" x14ac:dyDescent="0.2">
      <c r="A32" s="41">
        <v>40937</v>
      </c>
    </row>
    <row r="33" spans="1:1" x14ac:dyDescent="0.2">
      <c r="A33" s="41">
        <v>40938</v>
      </c>
    </row>
    <row r="34" spans="1:1" x14ac:dyDescent="0.2">
      <c r="A34" s="41">
        <v>40939</v>
      </c>
    </row>
    <row r="35" spans="1:1" x14ac:dyDescent="0.2">
      <c r="A35" s="41">
        <v>40941</v>
      </c>
    </row>
    <row r="36" spans="1:1" x14ac:dyDescent="0.2">
      <c r="A36" s="41">
        <v>40942</v>
      </c>
    </row>
    <row r="37" spans="1:1" x14ac:dyDescent="0.2">
      <c r="A37" s="41">
        <v>40943</v>
      </c>
    </row>
    <row r="38" spans="1:1" x14ac:dyDescent="0.2">
      <c r="A38" s="41">
        <v>40944</v>
      </c>
    </row>
    <row r="39" spans="1:1" x14ac:dyDescent="0.2">
      <c r="A39" s="41">
        <v>40945</v>
      </c>
    </row>
    <row r="40" spans="1:1" x14ac:dyDescent="0.2">
      <c r="A40" s="41">
        <v>40946</v>
      </c>
    </row>
    <row r="41" spans="1:1" x14ac:dyDescent="0.2">
      <c r="A41" s="41">
        <v>40947</v>
      </c>
    </row>
    <row r="42" spans="1:1" x14ac:dyDescent="0.2">
      <c r="A42" s="41">
        <v>40948</v>
      </c>
    </row>
    <row r="43" spans="1:1" x14ac:dyDescent="0.2">
      <c r="A43" s="41">
        <v>40949</v>
      </c>
    </row>
    <row r="44" spans="1:1" x14ac:dyDescent="0.2">
      <c r="A44" s="41">
        <v>40950</v>
      </c>
    </row>
    <row r="45" spans="1:1" x14ac:dyDescent="0.2">
      <c r="A45" s="41">
        <v>40951</v>
      </c>
    </row>
    <row r="46" spans="1:1" x14ac:dyDescent="0.2">
      <c r="A46" s="41">
        <v>40952</v>
      </c>
    </row>
    <row r="47" spans="1:1" x14ac:dyDescent="0.2">
      <c r="A47" s="41">
        <v>40953</v>
      </c>
    </row>
    <row r="48" spans="1:1" x14ac:dyDescent="0.2">
      <c r="A48" s="41">
        <v>40954</v>
      </c>
    </row>
    <row r="49" spans="1:1" x14ac:dyDescent="0.2">
      <c r="A49" s="41">
        <v>40955</v>
      </c>
    </row>
    <row r="50" spans="1:1" x14ac:dyDescent="0.2">
      <c r="A50" s="41">
        <v>40956</v>
      </c>
    </row>
    <row r="51" spans="1:1" x14ac:dyDescent="0.2">
      <c r="A51" s="41">
        <v>40957</v>
      </c>
    </row>
    <row r="52" spans="1:1" x14ac:dyDescent="0.2">
      <c r="A52" s="41">
        <v>40958</v>
      </c>
    </row>
    <row r="53" spans="1:1" x14ac:dyDescent="0.2">
      <c r="A53" s="41">
        <v>40959</v>
      </c>
    </row>
    <row r="54" spans="1:1" x14ac:dyDescent="0.2">
      <c r="A54" s="41">
        <v>40960</v>
      </c>
    </row>
    <row r="55" spans="1:1" x14ac:dyDescent="0.2">
      <c r="A55" s="41">
        <v>40961</v>
      </c>
    </row>
    <row r="56" spans="1:1" x14ac:dyDescent="0.2">
      <c r="A56" s="41">
        <v>40962</v>
      </c>
    </row>
    <row r="57" spans="1:1" x14ac:dyDescent="0.2">
      <c r="A57" s="41">
        <v>40963</v>
      </c>
    </row>
    <row r="58" spans="1:1" x14ac:dyDescent="0.2">
      <c r="A58" s="41">
        <v>40964</v>
      </c>
    </row>
    <row r="59" spans="1:1" x14ac:dyDescent="0.2">
      <c r="A59" s="41">
        <v>40965</v>
      </c>
    </row>
    <row r="60" spans="1:1" x14ac:dyDescent="0.2">
      <c r="A60" s="41">
        <v>40966</v>
      </c>
    </row>
    <row r="61" spans="1:1" x14ac:dyDescent="0.2">
      <c r="A61" s="41">
        <v>40967</v>
      </c>
    </row>
    <row r="62" spans="1:1" x14ac:dyDescent="0.2">
      <c r="A62" s="41">
        <v>40968</v>
      </c>
    </row>
    <row r="63" spans="1:1" x14ac:dyDescent="0.2">
      <c r="A63" s="41">
        <v>40969</v>
      </c>
    </row>
    <row r="64" spans="1:1" x14ac:dyDescent="0.2">
      <c r="A64" s="41">
        <v>40970</v>
      </c>
    </row>
    <row r="65" spans="1:1" x14ac:dyDescent="0.2">
      <c r="A65" s="41">
        <v>40971</v>
      </c>
    </row>
    <row r="66" spans="1:1" x14ac:dyDescent="0.2">
      <c r="A66" s="41">
        <v>40972</v>
      </c>
    </row>
    <row r="67" spans="1:1" x14ac:dyDescent="0.2">
      <c r="A67" s="41">
        <v>40973</v>
      </c>
    </row>
    <row r="68" spans="1:1" x14ac:dyDescent="0.2">
      <c r="A68" s="41">
        <v>40974</v>
      </c>
    </row>
    <row r="69" spans="1:1" x14ac:dyDescent="0.2">
      <c r="A69" s="41">
        <v>40975</v>
      </c>
    </row>
    <row r="70" spans="1:1" x14ac:dyDescent="0.2">
      <c r="A70" s="41">
        <v>40976</v>
      </c>
    </row>
    <row r="71" spans="1:1" x14ac:dyDescent="0.2">
      <c r="A71" s="41">
        <v>40977</v>
      </c>
    </row>
    <row r="72" spans="1:1" x14ac:dyDescent="0.2">
      <c r="A72" s="41">
        <v>40978</v>
      </c>
    </row>
    <row r="73" spans="1:1" x14ac:dyDescent="0.2">
      <c r="A73" s="41">
        <v>40979</v>
      </c>
    </row>
    <row r="74" spans="1:1" x14ac:dyDescent="0.2">
      <c r="A74" s="41">
        <v>40980</v>
      </c>
    </row>
    <row r="75" spans="1:1" x14ac:dyDescent="0.2">
      <c r="A75" s="41">
        <v>40981</v>
      </c>
    </row>
    <row r="76" spans="1:1" x14ac:dyDescent="0.2">
      <c r="A76" s="41">
        <v>40982</v>
      </c>
    </row>
    <row r="77" spans="1:1" x14ac:dyDescent="0.2">
      <c r="A77" s="41">
        <v>40983</v>
      </c>
    </row>
    <row r="78" spans="1:1" x14ac:dyDescent="0.2">
      <c r="A78" s="41">
        <v>40984</v>
      </c>
    </row>
    <row r="79" spans="1:1" x14ac:dyDescent="0.2">
      <c r="A79" s="41">
        <v>40985</v>
      </c>
    </row>
    <row r="80" spans="1:1" x14ac:dyDescent="0.2">
      <c r="A80" s="41">
        <v>40986</v>
      </c>
    </row>
    <row r="81" spans="1:1" x14ac:dyDescent="0.2">
      <c r="A81" s="41">
        <v>40987</v>
      </c>
    </row>
    <row r="82" spans="1:1" x14ac:dyDescent="0.2">
      <c r="A82" s="41">
        <v>40988</v>
      </c>
    </row>
    <row r="83" spans="1:1" x14ac:dyDescent="0.2">
      <c r="A83" s="41">
        <v>40989</v>
      </c>
    </row>
    <row r="84" spans="1:1" x14ac:dyDescent="0.2">
      <c r="A84" s="41">
        <v>40990</v>
      </c>
    </row>
    <row r="85" spans="1:1" x14ac:dyDescent="0.2">
      <c r="A85" s="41">
        <v>40991</v>
      </c>
    </row>
    <row r="86" spans="1:1" x14ac:dyDescent="0.2">
      <c r="A86" s="41">
        <v>40992</v>
      </c>
    </row>
    <row r="87" spans="1:1" x14ac:dyDescent="0.2">
      <c r="A87" s="41">
        <v>40993</v>
      </c>
    </row>
    <row r="88" spans="1:1" x14ac:dyDescent="0.2">
      <c r="A88" s="41">
        <v>40994</v>
      </c>
    </row>
    <row r="89" spans="1:1" x14ac:dyDescent="0.2">
      <c r="A89" s="41">
        <v>40995</v>
      </c>
    </row>
    <row r="90" spans="1:1" x14ac:dyDescent="0.2">
      <c r="A90" s="41">
        <v>40996</v>
      </c>
    </row>
    <row r="91" spans="1:1" x14ac:dyDescent="0.2">
      <c r="A91" s="41">
        <v>40997</v>
      </c>
    </row>
    <row r="92" spans="1:1" x14ac:dyDescent="0.2">
      <c r="A92" s="41">
        <v>40998</v>
      </c>
    </row>
    <row r="93" spans="1:1" x14ac:dyDescent="0.2">
      <c r="A93" s="41">
        <v>40999</v>
      </c>
    </row>
    <row r="94" spans="1:1" x14ac:dyDescent="0.2">
      <c r="A94" s="41">
        <v>41000</v>
      </c>
    </row>
    <row r="95" spans="1:1" x14ac:dyDescent="0.2">
      <c r="A95" s="41">
        <v>41001</v>
      </c>
    </row>
    <row r="96" spans="1:1" x14ac:dyDescent="0.2">
      <c r="A96" s="41">
        <v>41002</v>
      </c>
    </row>
    <row r="97" spans="1:1" x14ac:dyDescent="0.2">
      <c r="A97" s="41">
        <v>41003</v>
      </c>
    </row>
    <row r="98" spans="1:1" x14ac:dyDescent="0.2">
      <c r="A98" s="41">
        <v>41004</v>
      </c>
    </row>
    <row r="99" spans="1:1" x14ac:dyDescent="0.2">
      <c r="A99" s="41">
        <v>41005</v>
      </c>
    </row>
    <row r="100" spans="1:1" x14ac:dyDescent="0.2">
      <c r="A100" s="41">
        <v>41006</v>
      </c>
    </row>
    <row r="101" spans="1:1" x14ac:dyDescent="0.2">
      <c r="A101" s="41">
        <v>41007</v>
      </c>
    </row>
    <row r="102" spans="1:1" x14ac:dyDescent="0.2">
      <c r="A102" s="41">
        <v>41008</v>
      </c>
    </row>
    <row r="103" spans="1:1" x14ac:dyDescent="0.2">
      <c r="A103" s="41">
        <v>41009</v>
      </c>
    </row>
    <row r="104" spans="1:1" x14ac:dyDescent="0.2">
      <c r="A104" s="41">
        <v>41010</v>
      </c>
    </row>
    <row r="105" spans="1:1" x14ac:dyDescent="0.2">
      <c r="A105" s="41">
        <v>41011</v>
      </c>
    </row>
    <row r="106" spans="1:1" x14ac:dyDescent="0.2">
      <c r="A106" s="41">
        <v>41012</v>
      </c>
    </row>
    <row r="107" spans="1:1" x14ac:dyDescent="0.2">
      <c r="A107" s="41">
        <v>41013</v>
      </c>
    </row>
    <row r="108" spans="1:1" x14ac:dyDescent="0.2">
      <c r="A108" s="41">
        <v>41014</v>
      </c>
    </row>
    <row r="109" spans="1:1" x14ac:dyDescent="0.2">
      <c r="A109" s="41">
        <v>41015</v>
      </c>
    </row>
    <row r="110" spans="1:1" x14ac:dyDescent="0.2">
      <c r="A110" s="41">
        <v>41016</v>
      </c>
    </row>
    <row r="111" spans="1:1" x14ac:dyDescent="0.2">
      <c r="A111" s="41">
        <v>41017</v>
      </c>
    </row>
    <row r="112" spans="1:1" x14ac:dyDescent="0.2">
      <c r="A112" s="41">
        <v>41018</v>
      </c>
    </row>
    <row r="113" spans="1:1" x14ac:dyDescent="0.2">
      <c r="A113" s="41">
        <v>41019</v>
      </c>
    </row>
    <row r="114" spans="1:1" x14ac:dyDescent="0.2">
      <c r="A114" s="41">
        <v>41020</v>
      </c>
    </row>
    <row r="115" spans="1:1" x14ac:dyDescent="0.2">
      <c r="A115" s="41">
        <v>41021</v>
      </c>
    </row>
    <row r="116" spans="1:1" x14ac:dyDescent="0.2">
      <c r="A116" s="41">
        <v>41022</v>
      </c>
    </row>
    <row r="117" spans="1:1" x14ac:dyDescent="0.2">
      <c r="A117" s="41">
        <v>41023</v>
      </c>
    </row>
    <row r="118" spans="1:1" x14ac:dyDescent="0.2">
      <c r="A118" s="41">
        <v>41024</v>
      </c>
    </row>
    <row r="119" spans="1:1" x14ac:dyDescent="0.2">
      <c r="A119" s="41">
        <v>41025</v>
      </c>
    </row>
    <row r="120" spans="1:1" x14ac:dyDescent="0.2">
      <c r="A120" s="41">
        <v>41026</v>
      </c>
    </row>
    <row r="121" spans="1:1" x14ac:dyDescent="0.2">
      <c r="A121" s="41">
        <v>41027</v>
      </c>
    </row>
    <row r="122" spans="1:1" x14ac:dyDescent="0.2">
      <c r="A122" s="41">
        <v>41028</v>
      </c>
    </row>
    <row r="123" spans="1:1" x14ac:dyDescent="0.2">
      <c r="A123" s="41">
        <v>41029</v>
      </c>
    </row>
    <row r="124" spans="1:1" x14ac:dyDescent="0.2">
      <c r="A124" s="41">
        <v>41030</v>
      </c>
    </row>
    <row r="125" spans="1:1" x14ac:dyDescent="0.2">
      <c r="A125" s="41">
        <v>41031</v>
      </c>
    </row>
    <row r="126" spans="1:1" x14ac:dyDescent="0.2">
      <c r="A126" s="41">
        <v>41032</v>
      </c>
    </row>
    <row r="127" spans="1:1" x14ac:dyDescent="0.2">
      <c r="A127" s="41">
        <v>41033</v>
      </c>
    </row>
    <row r="128" spans="1:1" x14ac:dyDescent="0.2">
      <c r="A128" s="41">
        <v>41034</v>
      </c>
    </row>
    <row r="129" spans="1:1" x14ac:dyDescent="0.2">
      <c r="A129" s="41">
        <v>41035</v>
      </c>
    </row>
    <row r="130" spans="1:1" x14ac:dyDescent="0.2">
      <c r="A130" s="41">
        <v>41036</v>
      </c>
    </row>
    <row r="131" spans="1:1" x14ac:dyDescent="0.2">
      <c r="A131" s="41">
        <v>41037</v>
      </c>
    </row>
    <row r="132" spans="1:1" x14ac:dyDescent="0.2">
      <c r="A132" s="41">
        <v>41038</v>
      </c>
    </row>
    <row r="133" spans="1:1" x14ac:dyDescent="0.2">
      <c r="A133" s="41">
        <v>41039</v>
      </c>
    </row>
    <row r="134" spans="1:1" x14ac:dyDescent="0.2">
      <c r="A134" s="41">
        <v>41040</v>
      </c>
    </row>
    <row r="135" spans="1:1" x14ac:dyDescent="0.2">
      <c r="A135" s="41">
        <v>41041</v>
      </c>
    </row>
    <row r="136" spans="1:1" x14ac:dyDescent="0.2">
      <c r="A136" s="41">
        <v>41042</v>
      </c>
    </row>
    <row r="137" spans="1:1" x14ac:dyDescent="0.2">
      <c r="A137" s="41">
        <v>41043</v>
      </c>
    </row>
    <row r="138" spans="1:1" x14ac:dyDescent="0.2">
      <c r="A138" s="41">
        <v>41044</v>
      </c>
    </row>
    <row r="139" spans="1:1" x14ac:dyDescent="0.2">
      <c r="A139" s="41">
        <v>41045</v>
      </c>
    </row>
    <row r="140" spans="1:1" x14ac:dyDescent="0.2">
      <c r="A140" s="41">
        <v>41046</v>
      </c>
    </row>
    <row r="141" spans="1:1" x14ac:dyDescent="0.2">
      <c r="A141" s="41">
        <v>41047</v>
      </c>
    </row>
    <row r="142" spans="1:1" x14ac:dyDescent="0.2">
      <c r="A142" s="41">
        <v>41048</v>
      </c>
    </row>
    <row r="143" spans="1:1" x14ac:dyDescent="0.2">
      <c r="A143" s="41">
        <v>41049</v>
      </c>
    </row>
    <row r="144" spans="1:1" x14ac:dyDescent="0.2">
      <c r="A144" s="41">
        <v>41050</v>
      </c>
    </row>
    <row r="145" spans="1:1" x14ac:dyDescent="0.2">
      <c r="A145" s="41">
        <v>41051</v>
      </c>
    </row>
    <row r="146" spans="1:1" x14ac:dyDescent="0.2">
      <c r="A146" s="41">
        <v>41052</v>
      </c>
    </row>
    <row r="147" spans="1:1" x14ac:dyDescent="0.2">
      <c r="A147" s="41">
        <v>41053</v>
      </c>
    </row>
    <row r="148" spans="1:1" x14ac:dyDescent="0.2">
      <c r="A148" s="41">
        <v>41054</v>
      </c>
    </row>
    <row r="149" spans="1:1" x14ac:dyDescent="0.2">
      <c r="A149" s="41">
        <v>41055</v>
      </c>
    </row>
    <row r="150" spans="1:1" x14ac:dyDescent="0.2">
      <c r="A150" s="41">
        <v>41056</v>
      </c>
    </row>
    <row r="151" spans="1:1" x14ac:dyDescent="0.2">
      <c r="A151" s="41">
        <v>41057</v>
      </c>
    </row>
    <row r="152" spans="1:1" x14ac:dyDescent="0.2">
      <c r="A152" s="41">
        <v>41058</v>
      </c>
    </row>
    <row r="153" spans="1:1" x14ac:dyDescent="0.2">
      <c r="A153" s="41">
        <v>41059</v>
      </c>
    </row>
    <row r="154" spans="1:1" x14ac:dyDescent="0.2">
      <c r="A154" s="41">
        <v>41060</v>
      </c>
    </row>
    <row r="155" spans="1:1" x14ac:dyDescent="0.2">
      <c r="A155" s="41">
        <v>41061</v>
      </c>
    </row>
    <row r="156" spans="1:1" x14ac:dyDescent="0.2">
      <c r="A156" s="41">
        <v>41062</v>
      </c>
    </row>
    <row r="157" spans="1:1" x14ac:dyDescent="0.2">
      <c r="A157" s="41">
        <v>41063</v>
      </c>
    </row>
    <row r="158" spans="1:1" x14ac:dyDescent="0.2">
      <c r="A158" s="41">
        <v>41064</v>
      </c>
    </row>
    <row r="159" spans="1:1" x14ac:dyDescent="0.2">
      <c r="A159" s="41">
        <v>41065</v>
      </c>
    </row>
    <row r="160" spans="1:1" x14ac:dyDescent="0.2">
      <c r="A160" s="41">
        <v>41066</v>
      </c>
    </row>
    <row r="161" spans="1:1" x14ac:dyDescent="0.2">
      <c r="A161" s="41">
        <v>41067</v>
      </c>
    </row>
    <row r="162" spans="1:1" x14ac:dyDescent="0.2">
      <c r="A162" s="41">
        <v>41068</v>
      </c>
    </row>
    <row r="163" spans="1:1" x14ac:dyDescent="0.2">
      <c r="A163" s="41">
        <v>41069</v>
      </c>
    </row>
    <row r="164" spans="1:1" x14ac:dyDescent="0.2">
      <c r="A164" s="41">
        <v>41070</v>
      </c>
    </row>
    <row r="165" spans="1:1" x14ac:dyDescent="0.2">
      <c r="A165" s="41">
        <v>41071</v>
      </c>
    </row>
    <row r="166" spans="1:1" x14ac:dyDescent="0.2">
      <c r="A166" s="41">
        <v>41072</v>
      </c>
    </row>
    <row r="167" spans="1:1" x14ac:dyDescent="0.2">
      <c r="A167" s="41">
        <v>41073</v>
      </c>
    </row>
    <row r="168" spans="1:1" x14ac:dyDescent="0.2">
      <c r="A168" s="41">
        <v>41074</v>
      </c>
    </row>
    <row r="169" spans="1:1" x14ac:dyDescent="0.2">
      <c r="A169" s="41">
        <v>41075</v>
      </c>
    </row>
    <row r="170" spans="1:1" x14ac:dyDescent="0.2">
      <c r="A170" s="41">
        <v>41076</v>
      </c>
    </row>
    <row r="171" spans="1:1" x14ac:dyDescent="0.2">
      <c r="A171" s="41">
        <v>41077</v>
      </c>
    </row>
    <row r="172" spans="1:1" x14ac:dyDescent="0.2">
      <c r="A172" s="41">
        <v>41078</v>
      </c>
    </row>
    <row r="173" spans="1:1" x14ac:dyDescent="0.2">
      <c r="A173" s="41">
        <v>41079</v>
      </c>
    </row>
    <row r="174" spans="1:1" x14ac:dyDescent="0.2">
      <c r="A174" s="41">
        <v>41080</v>
      </c>
    </row>
    <row r="175" spans="1:1" x14ac:dyDescent="0.2">
      <c r="A175" s="41">
        <v>41081</v>
      </c>
    </row>
    <row r="176" spans="1:1" x14ac:dyDescent="0.2">
      <c r="A176" s="41">
        <v>41082</v>
      </c>
    </row>
    <row r="177" spans="1:1" x14ac:dyDescent="0.2">
      <c r="A177" s="41">
        <v>41083</v>
      </c>
    </row>
    <row r="178" spans="1:1" x14ac:dyDescent="0.2">
      <c r="A178" s="41">
        <v>41084</v>
      </c>
    </row>
    <row r="179" spans="1:1" x14ac:dyDescent="0.2">
      <c r="A179" s="41">
        <v>41085</v>
      </c>
    </row>
    <row r="180" spans="1:1" x14ac:dyDescent="0.2">
      <c r="A180" s="41">
        <v>41086</v>
      </c>
    </row>
    <row r="181" spans="1:1" x14ac:dyDescent="0.2">
      <c r="A181" s="41">
        <v>41087</v>
      </c>
    </row>
    <row r="182" spans="1:1" x14ac:dyDescent="0.2">
      <c r="A182" s="41">
        <v>41088</v>
      </c>
    </row>
    <row r="183" spans="1:1" x14ac:dyDescent="0.2">
      <c r="A183" s="41">
        <v>41089</v>
      </c>
    </row>
    <row r="184" spans="1:1" x14ac:dyDescent="0.2">
      <c r="A184" s="41">
        <v>41090</v>
      </c>
    </row>
    <row r="185" spans="1:1" x14ac:dyDescent="0.2">
      <c r="A185" s="41">
        <v>41091</v>
      </c>
    </row>
    <row r="186" spans="1:1" x14ac:dyDescent="0.2">
      <c r="A186" s="41">
        <v>41092</v>
      </c>
    </row>
    <row r="187" spans="1:1" x14ac:dyDescent="0.2">
      <c r="A187" s="41">
        <v>41093</v>
      </c>
    </row>
    <row r="188" spans="1:1" x14ac:dyDescent="0.2">
      <c r="A188" s="41">
        <v>41094</v>
      </c>
    </row>
    <row r="189" spans="1:1" x14ac:dyDescent="0.2">
      <c r="A189" s="41">
        <v>41095</v>
      </c>
    </row>
    <row r="190" spans="1:1" x14ac:dyDescent="0.2">
      <c r="A190" s="41">
        <v>41096</v>
      </c>
    </row>
    <row r="191" spans="1:1" x14ac:dyDescent="0.2">
      <c r="A191" s="41">
        <v>41097</v>
      </c>
    </row>
    <row r="192" spans="1:1" x14ac:dyDescent="0.2">
      <c r="A192" s="41">
        <v>41098</v>
      </c>
    </row>
    <row r="193" spans="1:1" x14ac:dyDescent="0.2">
      <c r="A193" s="41">
        <v>41099</v>
      </c>
    </row>
    <row r="194" spans="1:1" x14ac:dyDescent="0.2">
      <c r="A194" s="41">
        <v>41100</v>
      </c>
    </row>
    <row r="195" spans="1:1" x14ac:dyDescent="0.2">
      <c r="A195" s="41">
        <v>41101</v>
      </c>
    </row>
    <row r="196" spans="1:1" x14ac:dyDescent="0.2">
      <c r="A196" s="41">
        <v>41102</v>
      </c>
    </row>
    <row r="197" spans="1:1" x14ac:dyDescent="0.2">
      <c r="A197" s="41">
        <v>41103</v>
      </c>
    </row>
    <row r="198" spans="1:1" x14ac:dyDescent="0.2">
      <c r="A198" s="41">
        <v>41104</v>
      </c>
    </row>
    <row r="199" spans="1:1" x14ac:dyDescent="0.2">
      <c r="A199" s="41">
        <v>41105</v>
      </c>
    </row>
    <row r="200" spans="1:1" x14ac:dyDescent="0.2">
      <c r="A200" s="41">
        <v>41106</v>
      </c>
    </row>
    <row r="201" spans="1:1" x14ac:dyDescent="0.2">
      <c r="A201" s="41">
        <v>41107</v>
      </c>
    </row>
    <row r="202" spans="1:1" x14ac:dyDescent="0.2">
      <c r="A202" s="41">
        <v>41108</v>
      </c>
    </row>
    <row r="203" spans="1:1" x14ac:dyDescent="0.2">
      <c r="A203" s="41">
        <v>41109</v>
      </c>
    </row>
    <row r="204" spans="1:1" x14ac:dyDescent="0.2">
      <c r="A204" s="41">
        <v>41110</v>
      </c>
    </row>
    <row r="205" spans="1:1" x14ac:dyDescent="0.2">
      <c r="A205" s="41">
        <v>41111</v>
      </c>
    </row>
    <row r="206" spans="1:1" x14ac:dyDescent="0.2">
      <c r="A206" s="41">
        <v>41112</v>
      </c>
    </row>
    <row r="207" spans="1:1" x14ac:dyDescent="0.2">
      <c r="A207" s="41">
        <v>41113</v>
      </c>
    </row>
    <row r="208" spans="1:1" x14ac:dyDescent="0.2">
      <c r="A208" s="41">
        <v>41114</v>
      </c>
    </row>
    <row r="209" spans="1:1" x14ac:dyDescent="0.2">
      <c r="A209" s="41">
        <v>41115</v>
      </c>
    </row>
    <row r="210" spans="1:1" x14ac:dyDescent="0.2">
      <c r="A210" s="41">
        <v>41116</v>
      </c>
    </row>
    <row r="211" spans="1:1" x14ac:dyDescent="0.2">
      <c r="A211" s="41">
        <v>41117</v>
      </c>
    </row>
    <row r="212" spans="1:1" x14ac:dyDescent="0.2">
      <c r="A212" s="41">
        <v>41118</v>
      </c>
    </row>
    <row r="213" spans="1:1" x14ac:dyDescent="0.2">
      <c r="A213" s="41">
        <v>41119</v>
      </c>
    </row>
    <row r="214" spans="1:1" x14ac:dyDescent="0.2">
      <c r="A214" s="41">
        <v>41120</v>
      </c>
    </row>
    <row r="215" spans="1:1" x14ac:dyDescent="0.2">
      <c r="A215" s="41">
        <v>41121</v>
      </c>
    </row>
    <row r="216" spans="1:1" x14ac:dyDescent="0.2">
      <c r="A216" s="41">
        <v>41122</v>
      </c>
    </row>
    <row r="217" spans="1:1" x14ac:dyDescent="0.2">
      <c r="A217" s="41">
        <v>41123</v>
      </c>
    </row>
    <row r="218" spans="1:1" x14ac:dyDescent="0.2">
      <c r="A218" s="41">
        <v>41124</v>
      </c>
    </row>
    <row r="219" spans="1:1" x14ac:dyDescent="0.2">
      <c r="A219" s="41">
        <v>41125</v>
      </c>
    </row>
    <row r="220" spans="1:1" x14ac:dyDescent="0.2">
      <c r="A220" s="41">
        <v>41126</v>
      </c>
    </row>
    <row r="221" spans="1:1" x14ac:dyDescent="0.2">
      <c r="A221" s="41">
        <v>41127</v>
      </c>
    </row>
    <row r="222" spans="1:1" x14ac:dyDescent="0.2">
      <c r="A222" s="41">
        <v>41128</v>
      </c>
    </row>
    <row r="223" spans="1:1" x14ac:dyDescent="0.2">
      <c r="A223" s="41">
        <v>41129</v>
      </c>
    </row>
    <row r="224" spans="1:1" x14ac:dyDescent="0.2">
      <c r="A224" s="41">
        <v>41130</v>
      </c>
    </row>
    <row r="225" spans="1:1" x14ac:dyDescent="0.2">
      <c r="A225" s="41">
        <v>41131</v>
      </c>
    </row>
    <row r="226" spans="1:1" x14ac:dyDescent="0.2">
      <c r="A226" s="41">
        <v>41132</v>
      </c>
    </row>
    <row r="227" spans="1:1" x14ac:dyDescent="0.2">
      <c r="A227" s="41">
        <v>41133</v>
      </c>
    </row>
    <row r="228" spans="1:1" x14ac:dyDescent="0.2">
      <c r="A228" s="41">
        <v>41134</v>
      </c>
    </row>
    <row r="229" spans="1:1" x14ac:dyDescent="0.2">
      <c r="A229" s="41">
        <v>41135</v>
      </c>
    </row>
    <row r="230" spans="1:1" x14ac:dyDescent="0.2">
      <c r="A230" s="41">
        <v>41136</v>
      </c>
    </row>
    <row r="231" spans="1:1" x14ac:dyDescent="0.2">
      <c r="A231" s="41">
        <v>41137</v>
      </c>
    </row>
    <row r="232" spans="1:1" x14ac:dyDescent="0.2">
      <c r="A232" s="41">
        <v>41138</v>
      </c>
    </row>
    <row r="233" spans="1:1" x14ac:dyDescent="0.2">
      <c r="A233" s="41">
        <v>41139</v>
      </c>
    </row>
    <row r="234" spans="1:1" x14ac:dyDescent="0.2">
      <c r="A234" s="41">
        <v>41140</v>
      </c>
    </row>
    <row r="235" spans="1:1" x14ac:dyDescent="0.2">
      <c r="A235" s="41">
        <v>41141</v>
      </c>
    </row>
    <row r="236" spans="1:1" x14ac:dyDescent="0.2">
      <c r="A236" s="41">
        <v>41142</v>
      </c>
    </row>
    <row r="237" spans="1:1" x14ac:dyDescent="0.2">
      <c r="A237" s="41">
        <v>41143</v>
      </c>
    </row>
    <row r="238" spans="1:1" x14ac:dyDescent="0.2">
      <c r="A238" s="41">
        <v>41144</v>
      </c>
    </row>
    <row r="239" spans="1:1" x14ac:dyDescent="0.2">
      <c r="A239" s="41">
        <v>41145</v>
      </c>
    </row>
    <row r="240" spans="1:1" x14ac:dyDescent="0.2">
      <c r="A240" s="41">
        <v>41146</v>
      </c>
    </row>
    <row r="241" spans="1:1" x14ac:dyDescent="0.2">
      <c r="A241" s="41">
        <v>41147</v>
      </c>
    </row>
    <row r="242" spans="1:1" x14ac:dyDescent="0.2">
      <c r="A242" s="41">
        <v>41148</v>
      </c>
    </row>
    <row r="243" spans="1:1" x14ac:dyDescent="0.2">
      <c r="A243" s="41">
        <v>41149</v>
      </c>
    </row>
    <row r="244" spans="1:1" x14ac:dyDescent="0.2">
      <c r="A244" s="41">
        <v>41150</v>
      </c>
    </row>
    <row r="245" spans="1:1" x14ac:dyDescent="0.2">
      <c r="A245" s="41">
        <v>41151</v>
      </c>
    </row>
    <row r="246" spans="1:1" x14ac:dyDescent="0.2">
      <c r="A246" s="41">
        <v>41152</v>
      </c>
    </row>
    <row r="247" spans="1:1" x14ac:dyDescent="0.2">
      <c r="A247" s="41">
        <v>41153</v>
      </c>
    </row>
    <row r="248" spans="1:1" x14ac:dyDescent="0.2">
      <c r="A248" s="41">
        <v>41154</v>
      </c>
    </row>
    <row r="249" spans="1:1" x14ac:dyDescent="0.2">
      <c r="A249" s="41">
        <v>41155</v>
      </c>
    </row>
    <row r="250" spans="1:1" x14ac:dyDescent="0.2">
      <c r="A250" s="41">
        <v>41156</v>
      </c>
    </row>
    <row r="251" spans="1:1" x14ac:dyDescent="0.2">
      <c r="A251" s="41">
        <v>41157</v>
      </c>
    </row>
    <row r="252" spans="1:1" x14ac:dyDescent="0.2">
      <c r="A252" s="41">
        <v>41158</v>
      </c>
    </row>
    <row r="253" spans="1:1" x14ac:dyDescent="0.2">
      <c r="A253" s="41">
        <v>41159</v>
      </c>
    </row>
    <row r="254" spans="1:1" x14ac:dyDescent="0.2">
      <c r="A254" s="41">
        <v>41160</v>
      </c>
    </row>
    <row r="255" spans="1:1" x14ac:dyDescent="0.2">
      <c r="A255" s="41">
        <v>41161</v>
      </c>
    </row>
    <row r="256" spans="1:1" x14ac:dyDescent="0.2">
      <c r="A256" s="41">
        <v>41162</v>
      </c>
    </row>
    <row r="257" spans="1:1" x14ac:dyDescent="0.2">
      <c r="A257" s="41">
        <v>41163</v>
      </c>
    </row>
    <row r="258" spans="1:1" x14ac:dyDescent="0.2">
      <c r="A258" s="41">
        <v>41164</v>
      </c>
    </row>
    <row r="259" spans="1:1" x14ac:dyDescent="0.2">
      <c r="A259" s="41">
        <v>41165</v>
      </c>
    </row>
    <row r="260" spans="1:1" x14ac:dyDescent="0.2">
      <c r="A260" s="41">
        <v>41166</v>
      </c>
    </row>
    <row r="261" spans="1:1" x14ac:dyDescent="0.2">
      <c r="A261" s="41">
        <v>41167</v>
      </c>
    </row>
    <row r="262" spans="1:1" x14ac:dyDescent="0.2">
      <c r="A262" s="41">
        <v>41168</v>
      </c>
    </row>
    <row r="263" spans="1:1" x14ac:dyDescent="0.2">
      <c r="A263" s="41">
        <v>41169</v>
      </c>
    </row>
    <row r="264" spans="1:1" x14ac:dyDescent="0.2">
      <c r="A264" s="41">
        <v>41170</v>
      </c>
    </row>
    <row r="265" spans="1:1" x14ac:dyDescent="0.2">
      <c r="A265" s="41">
        <v>41171</v>
      </c>
    </row>
    <row r="266" spans="1:1" x14ac:dyDescent="0.2">
      <c r="A266" s="41">
        <v>41172</v>
      </c>
    </row>
    <row r="267" spans="1:1" x14ac:dyDescent="0.2">
      <c r="A267" s="41">
        <v>41173</v>
      </c>
    </row>
    <row r="268" spans="1:1" x14ac:dyDescent="0.2">
      <c r="A268" s="41">
        <v>41174</v>
      </c>
    </row>
    <row r="269" spans="1:1" x14ac:dyDescent="0.2">
      <c r="A269" s="41">
        <v>41175</v>
      </c>
    </row>
    <row r="270" spans="1:1" x14ac:dyDescent="0.2">
      <c r="A270" s="41">
        <v>41176</v>
      </c>
    </row>
    <row r="271" spans="1:1" x14ac:dyDescent="0.2">
      <c r="A271" s="41">
        <v>41177</v>
      </c>
    </row>
    <row r="272" spans="1:1" x14ac:dyDescent="0.2">
      <c r="A272" s="41">
        <v>41178</v>
      </c>
    </row>
    <row r="273" spans="1:1" x14ac:dyDescent="0.2">
      <c r="A273" s="41">
        <v>41179</v>
      </c>
    </row>
    <row r="274" spans="1:1" x14ac:dyDescent="0.2">
      <c r="A274" s="41">
        <v>41180</v>
      </c>
    </row>
    <row r="275" spans="1:1" x14ac:dyDescent="0.2">
      <c r="A275" s="41">
        <v>41181</v>
      </c>
    </row>
    <row r="276" spans="1:1" x14ac:dyDescent="0.2">
      <c r="A276" s="41">
        <v>41182</v>
      </c>
    </row>
    <row r="277" spans="1:1" x14ac:dyDescent="0.2">
      <c r="A277" s="41">
        <v>41183</v>
      </c>
    </row>
    <row r="278" spans="1:1" x14ac:dyDescent="0.2">
      <c r="A278" s="41">
        <v>41184</v>
      </c>
    </row>
    <row r="279" spans="1:1" x14ac:dyDescent="0.2">
      <c r="A279" s="41">
        <v>41185</v>
      </c>
    </row>
    <row r="280" spans="1:1" x14ac:dyDescent="0.2">
      <c r="A280" s="41">
        <v>41186</v>
      </c>
    </row>
    <row r="281" spans="1:1" x14ac:dyDescent="0.2">
      <c r="A281" s="41">
        <v>41187</v>
      </c>
    </row>
    <row r="282" spans="1:1" x14ac:dyDescent="0.2">
      <c r="A282" s="41">
        <v>41188</v>
      </c>
    </row>
    <row r="283" spans="1:1" x14ac:dyDescent="0.2">
      <c r="A283" s="41">
        <v>41189</v>
      </c>
    </row>
    <row r="284" spans="1:1" x14ac:dyDescent="0.2">
      <c r="A284" s="41">
        <v>41190</v>
      </c>
    </row>
    <row r="285" spans="1:1" x14ac:dyDescent="0.2">
      <c r="A285" s="41">
        <v>41191</v>
      </c>
    </row>
    <row r="286" spans="1:1" x14ac:dyDescent="0.2">
      <c r="A286" s="41">
        <v>41192</v>
      </c>
    </row>
    <row r="287" spans="1:1" x14ac:dyDescent="0.2">
      <c r="A287" s="41">
        <v>41193</v>
      </c>
    </row>
    <row r="288" spans="1:1" x14ac:dyDescent="0.2">
      <c r="A288" s="41">
        <v>41194</v>
      </c>
    </row>
    <row r="289" spans="1:1" x14ac:dyDescent="0.2">
      <c r="A289" s="41">
        <v>41195</v>
      </c>
    </row>
    <row r="290" spans="1:1" x14ac:dyDescent="0.2">
      <c r="A290" s="41">
        <v>41196</v>
      </c>
    </row>
    <row r="291" spans="1:1" x14ac:dyDescent="0.2">
      <c r="A291" s="41">
        <v>41197</v>
      </c>
    </row>
    <row r="292" spans="1:1" x14ac:dyDescent="0.2">
      <c r="A292" s="41">
        <v>41198</v>
      </c>
    </row>
    <row r="293" spans="1:1" x14ac:dyDescent="0.2">
      <c r="A293" s="41">
        <v>41199</v>
      </c>
    </row>
    <row r="294" spans="1:1" x14ac:dyDescent="0.2">
      <c r="A294" s="41">
        <v>41200</v>
      </c>
    </row>
    <row r="295" spans="1:1" x14ac:dyDescent="0.2">
      <c r="A295" s="41">
        <v>41201</v>
      </c>
    </row>
    <row r="296" spans="1:1" x14ac:dyDescent="0.2">
      <c r="A296" s="41">
        <v>41202</v>
      </c>
    </row>
    <row r="297" spans="1:1" x14ac:dyDescent="0.2">
      <c r="A297" s="41">
        <v>41203</v>
      </c>
    </row>
    <row r="298" spans="1:1" x14ac:dyDescent="0.2">
      <c r="A298" s="41">
        <v>41204</v>
      </c>
    </row>
    <row r="299" spans="1:1" x14ac:dyDescent="0.2">
      <c r="A299" s="41">
        <v>41205</v>
      </c>
    </row>
    <row r="300" spans="1:1" x14ac:dyDescent="0.2">
      <c r="A300" s="41">
        <v>41206</v>
      </c>
    </row>
    <row r="301" spans="1:1" x14ac:dyDescent="0.2">
      <c r="A301" s="41">
        <v>41207</v>
      </c>
    </row>
    <row r="302" spans="1:1" x14ac:dyDescent="0.2">
      <c r="A302" s="41">
        <v>41208</v>
      </c>
    </row>
    <row r="303" spans="1:1" x14ac:dyDescent="0.2">
      <c r="A303" s="41">
        <v>41209</v>
      </c>
    </row>
    <row r="304" spans="1:1" x14ac:dyDescent="0.2">
      <c r="A304" s="41">
        <v>41210</v>
      </c>
    </row>
    <row r="305" spans="1:1" x14ac:dyDescent="0.2">
      <c r="A305" s="41">
        <v>41211</v>
      </c>
    </row>
    <row r="306" spans="1:1" x14ac:dyDescent="0.2">
      <c r="A306" s="41">
        <v>41212</v>
      </c>
    </row>
    <row r="307" spans="1:1" x14ac:dyDescent="0.2">
      <c r="A307" s="41">
        <v>41213</v>
      </c>
    </row>
    <row r="308" spans="1:1" x14ac:dyDescent="0.2">
      <c r="A308" s="41">
        <v>41214</v>
      </c>
    </row>
    <row r="309" spans="1:1" x14ac:dyDescent="0.2">
      <c r="A309" s="41">
        <v>41215</v>
      </c>
    </row>
    <row r="310" spans="1:1" x14ac:dyDescent="0.2">
      <c r="A310" s="41">
        <v>41216</v>
      </c>
    </row>
    <row r="311" spans="1:1" x14ac:dyDescent="0.2">
      <c r="A311" s="41">
        <v>41217</v>
      </c>
    </row>
    <row r="312" spans="1:1" x14ac:dyDescent="0.2">
      <c r="A312" s="41">
        <v>41218</v>
      </c>
    </row>
    <row r="313" spans="1:1" x14ac:dyDescent="0.2">
      <c r="A313" s="41">
        <v>41219</v>
      </c>
    </row>
    <row r="314" spans="1:1" x14ac:dyDescent="0.2">
      <c r="A314" s="41">
        <v>41220</v>
      </c>
    </row>
    <row r="315" spans="1:1" x14ac:dyDescent="0.2">
      <c r="A315" s="41">
        <v>41221</v>
      </c>
    </row>
    <row r="316" spans="1:1" x14ac:dyDescent="0.2">
      <c r="A316" s="41">
        <v>41222</v>
      </c>
    </row>
    <row r="317" spans="1:1" x14ac:dyDescent="0.2">
      <c r="A317" s="41">
        <v>41223</v>
      </c>
    </row>
    <row r="318" spans="1:1" x14ac:dyDescent="0.2">
      <c r="A318" s="41">
        <v>41224</v>
      </c>
    </row>
    <row r="319" spans="1:1" x14ac:dyDescent="0.2">
      <c r="A319" s="41">
        <v>41225</v>
      </c>
    </row>
    <row r="320" spans="1:1" x14ac:dyDescent="0.2">
      <c r="A320" s="41">
        <v>41226</v>
      </c>
    </row>
    <row r="321" spans="1:1" x14ac:dyDescent="0.2">
      <c r="A321" s="41">
        <v>41227</v>
      </c>
    </row>
    <row r="322" spans="1:1" x14ac:dyDescent="0.2">
      <c r="A322" s="41">
        <v>41228</v>
      </c>
    </row>
    <row r="323" spans="1:1" x14ac:dyDescent="0.2">
      <c r="A323" s="41">
        <v>41229</v>
      </c>
    </row>
    <row r="324" spans="1:1" x14ac:dyDescent="0.2">
      <c r="A324" s="41">
        <v>41230</v>
      </c>
    </row>
    <row r="325" spans="1:1" x14ac:dyDescent="0.2">
      <c r="A325" s="41">
        <v>41231</v>
      </c>
    </row>
    <row r="326" spans="1:1" x14ac:dyDescent="0.2">
      <c r="A326" s="41">
        <v>41232</v>
      </c>
    </row>
    <row r="327" spans="1:1" x14ac:dyDescent="0.2">
      <c r="A327" s="41">
        <v>41233</v>
      </c>
    </row>
    <row r="328" spans="1:1" x14ac:dyDescent="0.2">
      <c r="A328" s="41">
        <v>41234</v>
      </c>
    </row>
    <row r="329" spans="1:1" x14ac:dyDescent="0.2">
      <c r="A329" s="41">
        <v>41235</v>
      </c>
    </row>
    <row r="330" spans="1:1" x14ac:dyDescent="0.2">
      <c r="A330" s="41">
        <v>41236</v>
      </c>
    </row>
    <row r="331" spans="1:1" x14ac:dyDescent="0.2">
      <c r="A331" s="41">
        <v>41237</v>
      </c>
    </row>
    <row r="332" spans="1:1" x14ac:dyDescent="0.2">
      <c r="A332" s="41">
        <v>41238</v>
      </c>
    </row>
    <row r="333" spans="1:1" x14ac:dyDescent="0.2">
      <c r="A333" s="41">
        <v>41239</v>
      </c>
    </row>
    <row r="334" spans="1:1" x14ac:dyDescent="0.2">
      <c r="A334" s="41">
        <v>41240</v>
      </c>
    </row>
    <row r="335" spans="1:1" x14ac:dyDescent="0.2">
      <c r="A335" s="41">
        <v>41241</v>
      </c>
    </row>
    <row r="336" spans="1:1" x14ac:dyDescent="0.2">
      <c r="A336" s="41">
        <v>41242</v>
      </c>
    </row>
    <row r="337" spans="1:1" x14ac:dyDescent="0.2">
      <c r="A337" s="41">
        <v>41243</v>
      </c>
    </row>
    <row r="338" spans="1:1" x14ac:dyDescent="0.2">
      <c r="A338" s="41">
        <v>41244</v>
      </c>
    </row>
    <row r="339" spans="1:1" x14ac:dyDescent="0.2">
      <c r="A339" s="41">
        <v>41245</v>
      </c>
    </row>
    <row r="340" spans="1:1" x14ac:dyDescent="0.2">
      <c r="A340" s="41">
        <v>41246</v>
      </c>
    </row>
    <row r="341" spans="1:1" x14ac:dyDescent="0.2">
      <c r="A341" s="41">
        <v>41247</v>
      </c>
    </row>
    <row r="342" spans="1:1" x14ac:dyDescent="0.2">
      <c r="A342" s="41">
        <v>41248</v>
      </c>
    </row>
    <row r="343" spans="1:1" x14ac:dyDescent="0.2">
      <c r="A343" s="41">
        <v>41249</v>
      </c>
    </row>
    <row r="344" spans="1:1" x14ac:dyDescent="0.2">
      <c r="A344" s="41">
        <v>41250</v>
      </c>
    </row>
    <row r="345" spans="1:1" x14ac:dyDescent="0.2">
      <c r="A345" s="41">
        <v>41251</v>
      </c>
    </row>
    <row r="346" spans="1:1" x14ac:dyDescent="0.2">
      <c r="A346" s="41">
        <v>41252</v>
      </c>
    </row>
    <row r="347" spans="1:1" x14ac:dyDescent="0.2">
      <c r="A347" s="41">
        <v>41253</v>
      </c>
    </row>
    <row r="348" spans="1:1" x14ac:dyDescent="0.2">
      <c r="A348" s="41">
        <v>41254</v>
      </c>
    </row>
    <row r="349" spans="1:1" x14ac:dyDescent="0.2">
      <c r="A349" s="41">
        <v>41255</v>
      </c>
    </row>
    <row r="350" spans="1:1" x14ac:dyDescent="0.2">
      <c r="A350" s="41">
        <v>41256</v>
      </c>
    </row>
    <row r="351" spans="1:1" x14ac:dyDescent="0.2">
      <c r="A351" s="41">
        <v>41257</v>
      </c>
    </row>
    <row r="352" spans="1:1" x14ac:dyDescent="0.2">
      <c r="A352" s="41">
        <v>41258</v>
      </c>
    </row>
    <row r="353" spans="1:1" x14ac:dyDescent="0.2">
      <c r="A353" s="41">
        <v>41259</v>
      </c>
    </row>
    <row r="354" spans="1:1" x14ac:dyDescent="0.2">
      <c r="A354" s="41">
        <v>41260</v>
      </c>
    </row>
    <row r="355" spans="1:1" x14ac:dyDescent="0.2">
      <c r="A355" s="41">
        <v>41261</v>
      </c>
    </row>
    <row r="356" spans="1:1" x14ac:dyDescent="0.2">
      <c r="A356" s="41">
        <v>41262</v>
      </c>
    </row>
    <row r="357" spans="1:1" x14ac:dyDescent="0.2">
      <c r="A357" s="41">
        <v>41263</v>
      </c>
    </row>
    <row r="358" spans="1:1" x14ac:dyDescent="0.2">
      <c r="A358" s="41">
        <v>41264</v>
      </c>
    </row>
    <row r="359" spans="1:1" x14ac:dyDescent="0.2">
      <c r="A359" s="41">
        <v>41265</v>
      </c>
    </row>
    <row r="360" spans="1:1" x14ac:dyDescent="0.2">
      <c r="A360" s="41">
        <v>41266</v>
      </c>
    </row>
    <row r="361" spans="1:1" x14ac:dyDescent="0.2">
      <c r="A361" s="41">
        <v>41267</v>
      </c>
    </row>
    <row r="362" spans="1:1" x14ac:dyDescent="0.2">
      <c r="A362" s="41">
        <v>41268</v>
      </c>
    </row>
    <row r="363" spans="1:1" x14ac:dyDescent="0.2">
      <c r="A363" s="41">
        <v>41269</v>
      </c>
    </row>
    <row r="364" spans="1:1" x14ac:dyDescent="0.2">
      <c r="A364" s="41">
        <v>41270</v>
      </c>
    </row>
    <row r="365" spans="1:1" x14ac:dyDescent="0.2">
      <c r="A365" s="41">
        <v>41271</v>
      </c>
    </row>
    <row r="366" spans="1:1" x14ac:dyDescent="0.2">
      <c r="A366" s="41">
        <v>41272</v>
      </c>
    </row>
    <row r="367" spans="1:1" x14ac:dyDescent="0.2">
      <c r="A367" s="41">
        <v>41273</v>
      </c>
    </row>
    <row r="368" spans="1:1" x14ac:dyDescent="0.2">
      <c r="A368" s="41">
        <v>41274</v>
      </c>
    </row>
    <row r="369" spans="1:1" x14ac:dyDescent="0.2">
      <c r="A369" s="41">
        <v>41275</v>
      </c>
    </row>
    <row r="370" spans="1:1" x14ac:dyDescent="0.2">
      <c r="A370" s="41">
        <v>41276</v>
      </c>
    </row>
    <row r="371" spans="1:1" x14ac:dyDescent="0.2">
      <c r="A371" s="41">
        <v>41277</v>
      </c>
    </row>
    <row r="372" spans="1:1" x14ac:dyDescent="0.2">
      <c r="A372" s="41">
        <v>41278</v>
      </c>
    </row>
    <row r="373" spans="1:1" x14ac:dyDescent="0.2">
      <c r="A373" s="41">
        <v>41279</v>
      </c>
    </row>
    <row r="374" spans="1:1" x14ac:dyDescent="0.2">
      <c r="A374" s="41">
        <v>41280</v>
      </c>
    </row>
    <row r="375" spans="1:1" x14ac:dyDescent="0.2">
      <c r="A375" s="41">
        <v>41281</v>
      </c>
    </row>
    <row r="376" spans="1:1" x14ac:dyDescent="0.2">
      <c r="A376" s="41">
        <v>41282</v>
      </c>
    </row>
    <row r="377" spans="1:1" x14ac:dyDescent="0.2">
      <c r="A377" s="41">
        <v>41283</v>
      </c>
    </row>
    <row r="378" spans="1:1" x14ac:dyDescent="0.2">
      <c r="A378" s="41">
        <v>41284</v>
      </c>
    </row>
    <row r="379" spans="1:1" x14ac:dyDescent="0.2">
      <c r="A379" s="41">
        <v>41285</v>
      </c>
    </row>
    <row r="380" spans="1:1" x14ac:dyDescent="0.2">
      <c r="A380" s="41">
        <v>41286</v>
      </c>
    </row>
    <row r="381" spans="1:1" x14ac:dyDescent="0.2">
      <c r="A381" s="41">
        <v>41287</v>
      </c>
    </row>
    <row r="382" spans="1:1" x14ac:dyDescent="0.2">
      <c r="A382" s="41">
        <v>41288</v>
      </c>
    </row>
    <row r="383" spans="1:1" x14ac:dyDescent="0.2">
      <c r="A383" s="41">
        <v>41289</v>
      </c>
    </row>
    <row r="384" spans="1:1" x14ac:dyDescent="0.2">
      <c r="A384" s="41">
        <v>41290</v>
      </c>
    </row>
    <row r="385" spans="1:1" x14ac:dyDescent="0.2">
      <c r="A385" s="41">
        <v>41291</v>
      </c>
    </row>
    <row r="386" spans="1:1" x14ac:dyDescent="0.2">
      <c r="A386" s="41">
        <v>41292</v>
      </c>
    </row>
    <row r="387" spans="1:1" x14ac:dyDescent="0.2">
      <c r="A387" s="41">
        <v>41293</v>
      </c>
    </row>
    <row r="388" spans="1:1" x14ac:dyDescent="0.2">
      <c r="A388" s="41">
        <v>41294</v>
      </c>
    </row>
    <row r="389" spans="1:1" x14ac:dyDescent="0.2">
      <c r="A389" s="41">
        <v>41295</v>
      </c>
    </row>
    <row r="390" spans="1:1" x14ac:dyDescent="0.2">
      <c r="A390" s="41">
        <v>41296</v>
      </c>
    </row>
    <row r="391" spans="1:1" x14ac:dyDescent="0.2">
      <c r="A391" s="41">
        <v>41297</v>
      </c>
    </row>
    <row r="392" spans="1:1" x14ac:dyDescent="0.2">
      <c r="A392" s="41">
        <v>41298</v>
      </c>
    </row>
    <row r="393" spans="1:1" x14ac:dyDescent="0.2">
      <c r="A393" s="41">
        <v>41299</v>
      </c>
    </row>
    <row r="394" spans="1:1" x14ac:dyDescent="0.2">
      <c r="A394" s="41">
        <v>41300</v>
      </c>
    </row>
    <row r="395" spans="1:1" x14ac:dyDescent="0.2">
      <c r="A395" s="41">
        <v>41301</v>
      </c>
    </row>
    <row r="396" spans="1:1" x14ac:dyDescent="0.2">
      <c r="A396" s="41">
        <v>41302</v>
      </c>
    </row>
    <row r="397" spans="1:1" x14ac:dyDescent="0.2">
      <c r="A397" s="41">
        <v>41303</v>
      </c>
    </row>
    <row r="398" spans="1:1" x14ac:dyDescent="0.2">
      <c r="A398" s="41">
        <v>41304</v>
      </c>
    </row>
    <row r="399" spans="1:1" x14ac:dyDescent="0.2">
      <c r="A399" s="41">
        <v>41305</v>
      </c>
    </row>
    <row r="400" spans="1:1" x14ac:dyDescent="0.2">
      <c r="A400" s="41">
        <v>41306</v>
      </c>
    </row>
    <row r="401" spans="1:1" x14ac:dyDescent="0.2">
      <c r="A401" s="41">
        <v>41307</v>
      </c>
    </row>
    <row r="402" spans="1:1" x14ac:dyDescent="0.2">
      <c r="A402" s="41">
        <v>41308</v>
      </c>
    </row>
    <row r="403" spans="1:1" x14ac:dyDescent="0.2">
      <c r="A403" s="41">
        <v>41309</v>
      </c>
    </row>
    <row r="404" spans="1:1" x14ac:dyDescent="0.2">
      <c r="A404" s="41">
        <v>41310</v>
      </c>
    </row>
    <row r="405" spans="1:1" x14ac:dyDescent="0.2">
      <c r="A405" s="41">
        <v>41311</v>
      </c>
    </row>
    <row r="406" spans="1:1" x14ac:dyDescent="0.2">
      <c r="A406" s="41">
        <v>41312</v>
      </c>
    </row>
    <row r="407" spans="1:1" x14ac:dyDescent="0.2">
      <c r="A407" s="41">
        <v>41313</v>
      </c>
    </row>
    <row r="408" spans="1:1" x14ac:dyDescent="0.2">
      <c r="A408" s="41">
        <v>41314</v>
      </c>
    </row>
    <row r="409" spans="1:1" x14ac:dyDescent="0.2">
      <c r="A409" s="41">
        <v>41315</v>
      </c>
    </row>
    <row r="410" spans="1:1" x14ac:dyDescent="0.2">
      <c r="A410" s="41">
        <v>41316</v>
      </c>
    </row>
    <row r="411" spans="1:1" x14ac:dyDescent="0.2">
      <c r="A411" s="41">
        <v>41317</v>
      </c>
    </row>
    <row r="412" spans="1:1" x14ac:dyDescent="0.2">
      <c r="A412" s="41">
        <v>41318</v>
      </c>
    </row>
    <row r="413" spans="1:1" x14ac:dyDescent="0.2">
      <c r="A413" s="41">
        <v>41319</v>
      </c>
    </row>
    <row r="414" spans="1:1" x14ac:dyDescent="0.2">
      <c r="A414" s="41">
        <v>41320</v>
      </c>
    </row>
    <row r="415" spans="1:1" x14ac:dyDescent="0.2">
      <c r="A415" s="41">
        <v>41321</v>
      </c>
    </row>
    <row r="416" spans="1:1" x14ac:dyDescent="0.2">
      <c r="A416" s="41">
        <v>41322</v>
      </c>
    </row>
    <row r="417" spans="1:1" x14ac:dyDescent="0.2">
      <c r="A417" s="41">
        <v>41323</v>
      </c>
    </row>
    <row r="418" spans="1:1" x14ac:dyDescent="0.2">
      <c r="A418" s="41">
        <v>41324</v>
      </c>
    </row>
    <row r="419" spans="1:1" x14ac:dyDescent="0.2">
      <c r="A419" s="41">
        <v>41325</v>
      </c>
    </row>
    <row r="420" spans="1:1" x14ac:dyDescent="0.2">
      <c r="A420" s="41">
        <v>41326</v>
      </c>
    </row>
    <row r="421" spans="1:1" x14ac:dyDescent="0.2">
      <c r="A421" s="41">
        <v>41327</v>
      </c>
    </row>
    <row r="422" spans="1:1" x14ac:dyDescent="0.2">
      <c r="A422" s="41">
        <v>41328</v>
      </c>
    </row>
    <row r="423" spans="1:1" x14ac:dyDescent="0.2">
      <c r="A423" s="41">
        <v>41329</v>
      </c>
    </row>
    <row r="424" spans="1:1" x14ac:dyDescent="0.2">
      <c r="A424" s="41">
        <v>41330</v>
      </c>
    </row>
    <row r="425" spans="1:1" x14ac:dyDescent="0.2">
      <c r="A425" s="41">
        <v>41331</v>
      </c>
    </row>
    <row r="426" spans="1:1" x14ac:dyDescent="0.2">
      <c r="A426" s="41">
        <v>41332</v>
      </c>
    </row>
    <row r="427" spans="1:1" x14ac:dyDescent="0.2">
      <c r="A427" s="41">
        <v>41333</v>
      </c>
    </row>
    <row r="428" spans="1:1" x14ac:dyDescent="0.2">
      <c r="A428" s="41">
        <v>41334</v>
      </c>
    </row>
    <row r="429" spans="1:1" x14ac:dyDescent="0.2">
      <c r="A429" s="41">
        <v>41335</v>
      </c>
    </row>
    <row r="430" spans="1:1" x14ac:dyDescent="0.2">
      <c r="A430" s="41">
        <v>41336</v>
      </c>
    </row>
    <row r="431" spans="1:1" x14ac:dyDescent="0.2">
      <c r="A431" s="41">
        <v>41337</v>
      </c>
    </row>
    <row r="432" spans="1:1" x14ac:dyDescent="0.2">
      <c r="A432" s="41">
        <v>41338</v>
      </c>
    </row>
    <row r="433" spans="1:1" x14ac:dyDescent="0.2">
      <c r="A433" s="41">
        <v>41339</v>
      </c>
    </row>
    <row r="434" spans="1:1" x14ac:dyDescent="0.2">
      <c r="A434" s="41">
        <v>41340</v>
      </c>
    </row>
    <row r="435" spans="1:1" x14ac:dyDescent="0.2">
      <c r="A435" s="41">
        <v>41341</v>
      </c>
    </row>
    <row r="436" spans="1:1" x14ac:dyDescent="0.2">
      <c r="A436" s="41">
        <v>41342</v>
      </c>
    </row>
    <row r="437" spans="1:1" x14ac:dyDescent="0.2">
      <c r="A437" s="41">
        <v>41343</v>
      </c>
    </row>
    <row r="438" spans="1:1" x14ac:dyDescent="0.2">
      <c r="A438" s="41">
        <v>41344</v>
      </c>
    </row>
    <row r="439" spans="1:1" x14ac:dyDescent="0.2">
      <c r="A439" s="41">
        <v>41345</v>
      </c>
    </row>
    <row r="440" spans="1:1" x14ac:dyDescent="0.2">
      <c r="A440" s="41">
        <v>41346</v>
      </c>
    </row>
    <row r="441" spans="1:1" x14ac:dyDescent="0.2">
      <c r="A441" s="41">
        <v>41347</v>
      </c>
    </row>
    <row r="442" spans="1:1" x14ac:dyDescent="0.2">
      <c r="A442" s="41">
        <v>41348</v>
      </c>
    </row>
    <row r="443" spans="1:1" x14ac:dyDescent="0.2">
      <c r="A443" s="41">
        <v>41349</v>
      </c>
    </row>
    <row r="444" spans="1:1" x14ac:dyDescent="0.2">
      <c r="A444" s="41">
        <v>41350</v>
      </c>
    </row>
    <row r="445" spans="1:1" x14ac:dyDescent="0.2">
      <c r="A445" s="41">
        <v>41351</v>
      </c>
    </row>
    <row r="446" spans="1:1" x14ac:dyDescent="0.2">
      <c r="A446" s="41">
        <v>41352</v>
      </c>
    </row>
    <row r="447" spans="1:1" x14ac:dyDescent="0.2">
      <c r="A447" s="41">
        <v>41353</v>
      </c>
    </row>
    <row r="448" spans="1:1" x14ac:dyDescent="0.2">
      <c r="A448" s="41">
        <v>41354</v>
      </c>
    </row>
    <row r="449" spans="1:1" x14ac:dyDescent="0.2">
      <c r="A449" s="41">
        <v>41355</v>
      </c>
    </row>
    <row r="450" spans="1:1" x14ac:dyDescent="0.2">
      <c r="A450" s="41">
        <v>41356</v>
      </c>
    </row>
    <row r="451" spans="1:1" x14ac:dyDescent="0.2">
      <c r="A451" s="41">
        <v>41357</v>
      </c>
    </row>
    <row r="452" spans="1:1" x14ac:dyDescent="0.2">
      <c r="A452" s="41">
        <v>41358</v>
      </c>
    </row>
    <row r="453" spans="1:1" x14ac:dyDescent="0.2">
      <c r="A453" s="41">
        <v>41359</v>
      </c>
    </row>
    <row r="454" spans="1:1" x14ac:dyDescent="0.2">
      <c r="A454" s="41">
        <v>41360</v>
      </c>
    </row>
    <row r="455" spans="1:1" x14ac:dyDescent="0.2">
      <c r="A455" s="41">
        <v>41361</v>
      </c>
    </row>
    <row r="456" spans="1:1" x14ac:dyDescent="0.2">
      <c r="A456" s="41">
        <v>41362</v>
      </c>
    </row>
    <row r="457" spans="1:1" x14ac:dyDescent="0.2">
      <c r="A457" s="41">
        <v>41363</v>
      </c>
    </row>
    <row r="458" spans="1:1" x14ac:dyDescent="0.2">
      <c r="A458" s="41">
        <v>41364</v>
      </c>
    </row>
    <row r="459" spans="1:1" x14ac:dyDescent="0.2">
      <c r="A459" s="41">
        <v>41365</v>
      </c>
    </row>
    <row r="460" spans="1:1" x14ac:dyDescent="0.2">
      <c r="A460" s="41">
        <v>41366</v>
      </c>
    </row>
    <row r="461" spans="1:1" x14ac:dyDescent="0.2">
      <c r="A461" s="41">
        <v>41367</v>
      </c>
    </row>
    <row r="462" spans="1:1" x14ac:dyDescent="0.2">
      <c r="A462" s="41">
        <v>41368</v>
      </c>
    </row>
    <row r="463" spans="1:1" x14ac:dyDescent="0.2">
      <c r="A463" s="41">
        <v>41369</v>
      </c>
    </row>
    <row r="464" spans="1:1" x14ac:dyDescent="0.2">
      <c r="A464" s="41">
        <v>41370</v>
      </c>
    </row>
    <row r="465" spans="1:1" x14ac:dyDescent="0.2">
      <c r="A465" s="41">
        <v>41371</v>
      </c>
    </row>
    <row r="466" spans="1:1" x14ac:dyDescent="0.2">
      <c r="A466" s="41">
        <v>41372</v>
      </c>
    </row>
    <row r="467" spans="1:1" x14ac:dyDescent="0.2">
      <c r="A467" s="41">
        <v>41373</v>
      </c>
    </row>
    <row r="468" spans="1:1" x14ac:dyDescent="0.2">
      <c r="A468" s="41">
        <v>41374</v>
      </c>
    </row>
    <row r="469" spans="1:1" x14ac:dyDescent="0.2">
      <c r="A469" s="41">
        <v>41375</v>
      </c>
    </row>
    <row r="470" spans="1:1" x14ac:dyDescent="0.2">
      <c r="A470" s="41">
        <v>41376</v>
      </c>
    </row>
    <row r="471" spans="1:1" x14ac:dyDescent="0.2">
      <c r="A471" s="41">
        <v>41377</v>
      </c>
    </row>
    <row r="472" spans="1:1" x14ac:dyDescent="0.2">
      <c r="A472" s="41">
        <v>41378</v>
      </c>
    </row>
    <row r="473" spans="1:1" x14ac:dyDescent="0.2">
      <c r="A473" s="41">
        <v>41379</v>
      </c>
    </row>
    <row r="474" spans="1:1" x14ac:dyDescent="0.2">
      <c r="A474" s="41">
        <v>41380</v>
      </c>
    </row>
    <row r="475" spans="1:1" x14ac:dyDescent="0.2">
      <c r="A475" s="41">
        <v>41381</v>
      </c>
    </row>
    <row r="476" spans="1:1" x14ac:dyDescent="0.2">
      <c r="A476" s="41">
        <v>41382</v>
      </c>
    </row>
    <row r="477" spans="1:1" x14ac:dyDescent="0.2">
      <c r="A477" s="41">
        <v>41383</v>
      </c>
    </row>
    <row r="478" spans="1:1" x14ac:dyDescent="0.2">
      <c r="A478" s="41">
        <v>41384</v>
      </c>
    </row>
    <row r="479" spans="1:1" x14ac:dyDescent="0.2">
      <c r="A479" s="41">
        <v>41385</v>
      </c>
    </row>
    <row r="480" spans="1:1" x14ac:dyDescent="0.2">
      <c r="A480" s="41">
        <v>41386</v>
      </c>
    </row>
    <row r="481" spans="1:1" x14ac:dyDescent="0.2">
      <c r="A481" s="41">
        <v>41387</v>
      </c>
    </row>
    <row r="482" spans="1:1" x14ac:dyDescent="0.2">
      <c r="A482" s="41">
        <v>41388</v>
      </c>
    </row>
    <row r="483" spans="1:1" x14ac:dyDescent="0.2">
      <c r="A483" s="41">
        <v>41389</v>
      </c>
    </row>
    <row r="484" spans="1:1" x14ac:dyDescent="0.2">
      <c r="A484" s="41">
        <v>41390</v>
      </c>
    </row>
    <row r="485" spans="1:1" x14ac:dyDescent="0.2">
      <c r="A485" s="41">
        <v>41391</v>
      </c>
    </row>
    <row r="486" spans="1:1" x14ac:dyDescent="0.2">
      <c r="A486" s="41">
        <v>41392</v>
      </c>
    </row>
    <row r="487" spans="1:1" x14ac:dyDescent="0.2">
      <c r="A487" s="41">
        <v>41393</v>
      </c>
    </row>
    <row r="488" spans="1:1" x14ac:dyDescent="0.2">
      <c r="A488" s="41">
        <v>41394</v>
      </c>
    </row>
    <row r="489" spans="1:1" x14ac:dyDescent="0.2">
      <c r="A489" s="41">
        <v>41395</v>
      </c>
    </row>
    <row r="490" spans="1:1" x14ac:dyDescent="0.2">
      <c r="A490" s="41">
        <v>41396</v>
      </c>
    </row>
    <row r="491" spans="1:1" x14ac:dyDescent="0.2">
      <c r="A491" s="41">
        <v>41397</v>
      </c>
    </row>
    <row r="492" spans="1:1" x14ac:dyDescent="0.2">
      <c r="A492" s="41">
        <v>41398</v>
      </c>
    </row>
    <row r="493" spans="1:1" x14ac:dyDescent="0.2">
      <c r="A493" s="41">
        <v>41399</v>
      </c>
    </row>
    <row r="494" spans="1:1" x14ac:dyDescent="0.2">
      <c r="A494" s="41">
        <v>41400</v>
      </c>
    </row>
    <row r="495" spans="1:1" x14ac:dyDescent="0.2">
      <c r="A495" s="41">
        <v>41401</v>
      </c>
    </row>
    <row r="496" spans="1:1" x14ac:dyDescent="0.2">
      <c r="A496" s="41">
        <v>41402</v>
      </c>
    </row>
    <row r="497" spans="1:1" x14ac:dyDescent="0.2">
      <c r="A497" s="41">
        <v>41403</v>
      </c>
    </row>
    <row r="498" spans="1:1" x14ac:dyDescent="0.2">
      <c r="A498" s="41">
        <v>41404</v>
      </c>
    </row>
    <row r="499" spans="1:1" x14ac:dyDescent="0.2">
      <c r="A499" s="41">
        <v>41405</v>
      </c>
    </row>
    <row r="500" spans="1:1" x14ac:dyDescent="0.2">
      <c r="A500" s="41">
        <v>41406</v>
      </c>
    </row>
    <row r="501" spans="1:1" x14ac:dyDescent="0.2">
      <c r="A501" s="41">
        <v>41407</v>
      </c>
    </row>
    <row r="502" spans="1:1" x14ac:dyDescent="0.2">
      <c r="A502" s="41">
        <v>41408</v>
      </c>
    </row>
    <row r="503" spans="1:1" x14ac:dyDescent="0.2">
      <c r="A503" s="41">
        <v>41409</v>
      </c>
    </row>
    <row r="504" spans="1:1" x14ac:dyDescent="0.2">
      <c r="A504" s="41">
        <v>41410</v>
      </c>
    </row>
    <row r="505" spans="1:1" x14ac:dyDescent="0.2">
      <c r="A505" s="41">
        <v>41411</v>
      </c>
    </row>
    <row r="506" spans="1:1" x14ac:dyDescent="0.2">
      <c r="A506" s="41">
        <v>41412</v>
      </c>
    </row>
    <row r="507" spans="1:1" x14ac:dyDescent="0.2">
      <c r="A507" s="41">
        <v>41413</v>
      </c>
    </row>
    <row r="508" spans="1:1" x14ac:dyDescent="0.2">
      <c r="A508" s="41">
        <v>41414</v>
      </c>
    </row>
    <row r="509" spans="1:1" x14ac:dyDescent="0.2">
      <c r="A509" s="41">
        <v>41415</v>
      </c>
    </row>
    <row r="510" spans="1:1" x14ac:dyDescent="0.2">
      <c r="A510" s="41">
        <v>41416</v>
      </c>
    </row>
    <row r="511" spans="1:1" x14ac:dyDescent="0.2">
      <c r="A511" s="41">
        <v>41417</v>
      </c>
    </row>
    <row r="512" spans="1:1" x14ac:dyDescent="0.2">
      <c r="A512" s="41">
        <v>41418</v>
      </c>
    </row>
    <row r="513" spans="1:1" x14ac:dyDescent="0.2">
      <c r="A513" s="41">
        <v>41419</v>
      </c>
    </row>
    <row r="514" spans="1:1" x14ac:dyDescent="0.2">
      <c r="A514" s="41">
        <v>41420</v>
      </c>
    </row>
    <row r="515" spans="1:1" x14ac:dyDescent="0.2">
      <c r="A515" s="41">
        <v>41421</v>
      </c>
    </row>
    <row r="516" spans="1:1" x14ac:dyDescent="0.2">
      <c r="A516" s="41">
        <v>41422</v>
      </c>
    </row>
    <row r="517" spans="1:1" x14ac:dyDescent="0.2">
      <c r="A517" s="41">
        <v>41423</v>
      </c>
    </row>
    <row r="518" spans="1:1" x14ac:dyDescent="0.2">
      <c r="A518" s="41">
        <v>41424</v>
      </c>
    </row>
    <row r="519" spans="1:1" x14ac:dyDescent="0.2">
      <c r="A519" s="41">
        <v>41425</v>
      </c>
    </row>
    <row r="520" spans="1:1" x14ac:dyDescent="0.2">
      <c r="A520" s="41">
        <v>41426</v>
      </c>
    </row>
    <row r="521" spans="1:1" x14ac:dyDescent="0.2">
      <c r="A521" s="41">
        <v>41427</v>
      </c>
    </row>
    <row r="522" spans="1:1" x14ac:dyDescent="0.2">
      <c r="A522" s="41">
        <v>41428</v>
      </c>
    </row>
    <row r="523" spans="1:1" x14ac:dyDescent="0.2">
      <c r="A523" s="41">
        <v>41429</v>
      </c>
    </row>
    <row r="524" spans="1:1" x14ac:dyDescent="0.2">
      <c r="A524" s="41">
        <v>41430</v>
      </c>
    </row>
    <row r="525" spans="1:1" x14ac:dyDescent="0.2">
      <c r="A525" s="41">
        <v>41431</v>
      </c>
    </row>
    <row r="526" spans="1:1" x14ac:dyDescent="0.2">
      <c r="A526" s="41">
        <v>41432</v>
      </c>
    </row>
    <row r="527" spans="1:1" x14ac:dyDescent="0.2">
      <c r="A527" s="41">
        <v>41433</v>
      </c>
    </row>
    <row r="528" spans="1:1" x14ac:dyDescent="0.2">
      <c r="A528" s="41">
        <v>41434</v>
      </c>
    </row>
    <row r="529" spans="1:1" x14ac:dyDescent="0.2">
      <c r="A529" s="41">
        <v>41435</v>
      </c>
    </row>
    <row r="530" spans="1:1" x14ac:dyDescent="0.2">
      <c r="A530" s="41">
        <v>41436</v>
      </c>
    </row>
    <row r="531" spans="1:1" x14ac:dyDescent="0.2">
      <c r="A531" s="41">
        <v>41437</v>
      </c>
    </row>
    <row r="532" spans="1:1" x14ac:dyDescent="0.2">
      <c r="A532" s="41">
        <v>41438</v>
      </c>
    </row>
    <row r="533" spans="1:1" x14ac:dyDescent="0.2">
      <c r="A533" s="41">
        <v>41439</v>
      </c>
    </row>
    <row r="534" spans="1:1" x14ac:dyDescent="0.2">
      <c r="A534" s="41">
        <v>41440</v>
      </c>
    </row>
    <row r="535" spans="1:1" x14ac:dyDescent="0.2">
      <c r="A535" s="41">
        <v>41441</v>
      </c>
    </row>
    <row r="536" spans="1:1" x14ac:dyDescent="0.2">
      <c r="A536" s="41">
        <v>41442</v>
      </c>
    </row>
    <row r="537" spans="1:1" x14ac:dyDescent="0.2">
      <c r="A537" s="41">
        <v>41443</v>
      </c>
    </row>
    <row r="538" spans="1:1" x14ac:dyDescent="0.2">
      <c r="A538" s="41">
        <v>41444</v>
      </c>
    </row>
    <row r="539" spans="1:1" x14ac:dyDescent="0.2">
      <c r="A539" s="41">
        <v>41445</v>
      </c>
    </row>
    <row r="540" spans="1:1" x14ac:dyDescent="0.2">
      <c r="A540" s="41">
        <v>41446</v>
      </c>
    </row>
    <row r="541" spans="1:1" x14ac:dyDescent="0.2">
      <c r="A541" s="41">
        <v>41447</v>
      </c>
    </row>
    <row r="542" spans="1:1" x14ac:dyDescent="0.2">
      <c r="A542" s="41">
        <v>41448</v>
      </c>
    </row>
    <row r="543" spans="1:1" x14ac:dyDescent="0.2">
      <c r="A543" s="41">
        <v>41449</v>
      </c>
    </row>
    <row r="544" spans="1:1" x14ac:dyDescent="0.2">
      <c r="A544" s="41">
        <v>41450</v>
      </c>
    </row>
    <row r="545" spans="1:1" x14ac:dyDescent="0.2">
      <c r="A545" s="41">
        <v>41451</v>
      </c>
    </row>
    <row r="546" spans="1:1" x14ac:dyDescent="0.2">
      <c r="A546" s="41">
        <v>41452</v>
      </c>
    </row>
    <row r="547" spans="1:1" x14ac:dyDescent="0.2">
      <c r="A547" s="41">
        <v>41453</v>
      </c>
    </row>
    <row r="548" spans="1:1" x14ac:dyDescent="0.2">
      <c r="A548" s="41">
        <v>41454</v>
      </c>
    </row>
    <row r="549" spans="1:1" x14ac:dyDescent="0.2">
      <c r="A549" s="41">
        <v>41455</v>
      </c>
    </row>
    <row r="550" spans="1:1" x14ac:dyDescent="0.2">
      <c r="A550" s="41">
        <v>41456</v>
      </c>
    </row>
    <row r="551" spans="1:1" x14ac:dyDescent="0.2">
      <c r="A551" s="41">
        <v>41457</v>
      </c>
    </row>
    <row r="552" spans="1:1" x14ac:dyDescent="0.2">
      <c r="A552" s="41">
        <v>41458</v>
      </c>
    </row>
    <row r="553" spans="1:1" x14ac:dyDescent="0.2">
      <c r="A553" s="41">
        <v>41459</v>
      </c>
    </row>
    <row r="554" spans="1:1" x14ac:dyDescent="0.2">
      <c r="A554" s="41">
        <v>41460</v>
      </c>
    </row>
    <row r="555" spans="1:1" x14ac:dyDescent="0.2">
      <c r="A555" s="41">
        <v>41461</v>
      </c>
    </row>
    <row r="556" spans="1:1" x14ac:dyDescent="0.2">
      <c r="A556" s="41">
        <v>41462</v>
      </c>
    </row>
    <row r="557" spans="1:1" x14ac:dyDescent="0.2">
      <c r="A557" s="41">
        <v>41463</v>
      </c>
    </row>
    <row r="558" spans="1:1" x14ac:dyDescent="0.2">
      <c r="A558" s="41">
        <v>41464</v>
      </c>
    </row>
    <row r="559" spans="1:1" x14ac:dyDescent="0.2">
      <c r="A559" s="41">
        <v>41465</v>
      </c>
    </row>
    <row r="560" spans="1:1" x14ac:dyDescent="0.2">
      <c r="A560" s="41">
        <v>41466</v>
      </c>
    </row>
    <row r="561" spans="1:1" x14ac:dyDescent="0.2">
      <c r="A561" s="41">
        <v>41467</v>
      </c>
    </row>
    <row r="562" spans="1:1" x14ac:dyDescent="0.2">
      <c r="A562" s="41">
        <v>41468</v>
      </c>
    </row>
    <row r="563" spans="1:1" x14ac:dyDescent="0.2">
      <c r="A563" s="41">
        <v>41469</v>
      </c>
    </row>
    <row r="564" spans="1:1" x14ac:dyDescent="0.2">
      <c r="A564" s="41">
        <v>41470</v>
      </c>
    </row>
    <row r="565" spans="1:1" x14ac:dyDescent="0.2">
      <c r="A565" s="41">
        <v>41471</v>
      </c>
    </row>
    <row r="566" spans="1:1" x14ac:dyDescent="0.2">
      <c r="A566" s="41">
        <v>41472</v>
      </c>
    </row>
    <row r="567" spans="1:1" x14ac:dyDescent="0.2">
      <c r="A567" s="41">
        <v>41473</v>
      </c>
    </row>
    <row r="568" spans="1:1" x14ac:dyDescent="0.2">
      <c r="A568" s="41">
        <v>41474</v>
      </c>
    </row>
    <row r="569" spans="1:1" x14ac:dyDescent="0.2">
      <c r="A569" s="41">
        <v>41475</v>
      </c>
    </row>
    <row r="570" spans="1:1" x14ac:dyDescent="0.2">
      <c r="A570" s="41">
        <v>41476</v>
      </c>
    </row>
    <row r="571" spans="1:1" x14ac:dyDescent="0.2">
      <c r="A571" s="41">
        <v>41477</v>
      </c>
    </row>
    <row r="572" spans="1:1" x14ac:dyDescent="0.2">
      <c r="A572" s="41">
        <v>41478</v>
      </c>
    </row>
    <row r="573" spans="1:1" x14ac:dyDescent="0.2">
      <c r="A573" s="41">
        <v>41479</v>
      </c>
    </row>
    <row r="574" spans="1:1" x14ac:dyDescent="0.2">
      <c r="A574" s="41">
        <v>41480</v>
      </c>
    </row>
    <row r="575" spans="1:1" x14ac:dyDescent="0.2">
      <c r="A575" s="41">
        <v>41481</v>
      </c>
    </row>
    <row r="576" spans="1:1" x14ac:dyDescent="0.2">
      <c r="A576" s="41">
        <v>41482</v>
      </c>
    </row>
    <row r="577" spans="1:1" x14ac:dyDescent="0.2">
      <c r="A577" s="41">
        <v>41483</v>
      </c>
    </row>
    <row r="578" spans="1:1" x14ac:dyDescent="0.2">
      <c r="A578" s="41">
        <v>41484</v>
      </c>
    </row>
    <row r="579" spans="1:1" x14ac:dyDescent="0.2">
      <c r="A579" s="41">
        <v>41485</v>
      </c>
    </row>
    <row r="580" spans="1:1" x14ac:dyDescent="0.2">
      <c r="A580" s="41">
        <v>41486</v>
      </c>
    </row>
    <row r="581" spans="1:1" x14ac:dyDescent="0.2">
      <c r="A581" s="41">
        <v>41487</v>
      </c>
    </row>
    <row r="582" spans="1:1" x14ac:dyDescent="0.2">
      <c r="A582" s="41">
        <v>41488</v>
      </c>
    </row>
    <row r="583" spans="1:1" x14ac:dyDescent="0.2">
      <c r="A583" s="41">
        <v>41489</v>
      </c>
    </row>
    <row r="584" spans="1:1" x14ac:dyDescent="0.2">
      <c r="A584" s="41">
        <v>41490</v>
      </c>
    </row>
    <row r="585" spans="1:1" x14ac:dyDescent="0.2">
      <c r="A585" s="41">
        <v>41491</v>
      </c>
    </row>
    <row r="586" spans="1:1" x14ac:dyDescent="0.2">
      <c r="A586" s="41">
        <v>41492</v>
      </c>
    </row>
    <row r="587" spans="1:1" x14ac:dyDescent="0.2">
      <c r="A587" s="41">
        <v>41493</v>
      </c>
    </row>
    <row r="588" spans="1:1" x14ac:dyDescent="0.2">
      <c r="A588" s="41">
        <v>41494</v>
      </c>
    </row>
    <row r="589" spans="1:1" x14ac:dyDescent="0.2">
      <c r="A589" s="41">
        <v>41495</v>
      </c>
    </row>
    <row r="590" spans="1:1" x14ac:dyDescent="0.2">
      <c r="A590" s="41">
        <v>41496</v>
      </c>
    </row>
    <row r="591" spans="1:1" x14ac:dyDescent="0.2">
      <c r="A591" s="41">
        <v>41497</v>
      </c>
    </row>
    <row r="592" spans="1:1" x14ac:dyDescent="0.2">
      <c r="A592" s="41">
        <v>41498</v>
      </c>
    </row>
    <row r="593" spans="1:1" x14ac:dyDescent="0.2">
      <c r="A593" s="41">
        <v>41499</v>
      </c>
    </row>
    <row r="594" spans="1:1" x14ac:dyDescent="0.2">
      <c r="A594" s="41">
        <v>41500</v>
      </c>
    </row>
    <row r="595" spans="1:1" x14ac:dyDescent="0.2">
      <c r="A595" s="41">
        <v>41501</v>
      </c>
    </row>
    <row r="596" spans="1:1" x14ac:dyDescent="0.2">
      <c r="A596" s="41">
        <v>41502</v>
      </c>
    </row>
    <row r="597" spans="1:1" x14ac:dyDescent="0.2">
      <c r="A597" s="41">
        <v>41503</v>
      </c>
    </row>
    <row r="598" spans="1:1" x14ac:dyDescent="0.2">
      <c r="A598" s="41">
        <v>41504</v>
      </c>
    </row>
    <row r="599" spans="1:1" x14ac:dyDescent="0.2">
      <c r="A599" s="41">
        <v>41505</v>
      </c>
    </row>
    <row r="600" spans="1:1" x14ac:dyDescent="0.2">
      <c r="A600" s="41">
        <v>41506</v>
      </c>
    </row>
    <row r="601" spans="1:1" x14ac:dyDescent="0.2">
      <c r="A601" s="41">
        <v>41507</v>
      </c>
    </row>
    <row r="602" spans="1:1" x14ac:dyDescent="0.2">
      <c r="A602" s="41">
        <v>41508</v>
      </c>
    </row>
    <row r="603" spans="1:1" x14ac:dyDescent="0.2">
      <c r="A603" s="41">
        <v>41509</v>
      </c>
    </row>
    <row r="604" spans="1:1" x14ac:dyDescent="0.2">
      <c r="A604" s="41">
        <v>41510</v>
      </c>
    </row>
    <row r="605" spans="1:1" x14ac:dyDescent="0.2">
      <c r="A605" s="41">
        <v>41511</v>
      </c>
    </row>
    <row r="606" spans="1:1" x14ac:dyDescent="0.2">
      <c r="A606" s="41">
        <v>41512</v>
      </c>
    </row>
    <row r="607" spans="1:1" x14ac:dyDescent="0.2">
      <c r="A607" s="41">
        <v>41513</v>
      </c>
    </row>
    <row r="608" spans="1:1" x14ac:dyDescent="0.2">
      <c r="A608" s="41">
        <v>41514</v>
      </c>
    </row>
    <row r="609" spans="1:1" x14ac:dyDescent="0.2">
      <c r="A609" s="41">
        <v>41515</v>
      </c>
    </row>
    <row r="610" spans="1:1" x14ac:dyDescent="0.2">
      <c r="A610" s="41">
        <v>41516</v>
      </c>
    </row>
    <row r="611" spans="1:1" x14ac:dyDescent="0.2">
      <c r="A611" s="41">
        <v>41517</v>
      </c>
    </row>
    <row r="612" spans="1:1" x14ac:dyDescent="0.2">
      <c r="A612" s="41">
        <v>41518</v>
      </c>
    </row>
    <row r="613" spans="1:1" x14ac:dyDescent="0.2">
      <c r="A613" s="41">
        <v>41519</v>
      </c>
    </row>
    <row r="614" spans="1:1" x14ac:dyDescent="0.2">
      <c r="A614" s="41">
        <v>41520</v>
      </c>
    </row>
    <row r="615" spans="1:1" x14ac:dyDescent="0.2">
      <c r="A615" s="41">
        <v>41521</v>
      </c>
    </row>
    <row r="616" spans="1:1" x14ac:dyDescent="0.2">
      <c r="A616" s="41">
        <v>41522</v>
      </c>
    </row>
    <row r="617" spans="1:1" x14ac:dyDescent="0.2">
      <c r="A617" s="41">
        <v>41523</v>
      </c>
    </row>
    <row r="618" spans="1:1" x14ac:dyDescent="0.2">
      <c r="A618" s="41">
        <v>41524</v>
      </c>
    </row>
    <row r="619" spans="1:1" x14ac:dyDescent="0.2">
      <c r="A619" s="41">
        <v>41525</v>
      </c>
    </row>
    <row r="620" spans="1:1" x14ac:dyDescent="0.2">
      <c r="A620" s="41">
        <v>41526</v>
      </c>
    </row>
    <row r="621" spans="1:1" x14ac:dyDescent="0.2">
      <c r="A621" s="41">
        <v>41527</v>
      </c>
    </row>
    <row r="622" spans="1:1" x14ac:dyDescent="0.2">
      <c r="A622" s="41">
        <v>41528</v>
      </c>
    </row>
    <row r="623" spans="1:1" x14ac:dyDescent="0.2">
      <c r="A623" s="41">
        <v>41529</v>
      </c>
    </row>
    <row r="624" spans="1:1" x14ac:dyDescent="0.2">
      <c r="A624" s="41">
        <v>41530</v>
      </c>
    </row>
    <row r="625" spans="1:1" x14ac:dyDescent="0.2">
      <c r="A625" s="41">
        <v>41531</v>
      </c>
    </row>
    <row r="626" spans="1:1" x14ac:dyDescent="0.2">
      <c r="A626" s="41">
        <v>41532</v>
      </c>
    </row>
    <row r="627" spans="1:1" x14ac:dyDescent="0.2">
      <c r="A627" s="41">
        <v>41533</v>
      </c>
    </row>
    <row r="628" spans="1:1" x14ac:dyDescent="0.2">
      <c r="A628" s="41">
        <v>41534</v>
      </c>
    </row>
    <row r="629" spans="1:1" x14ac:dyDescent="0.2">
      <c r="A629" s="41">
        <v>41535</v>
      </c>
    </row>
    <row r="630" spans="1:1" x14ac:dyDescent="0.2">
      <c r="A630" s="41">
        <v>41536</v>
      </c>
    </row>
    <row r="631" spans="1:1" x14ac:dyDescent="0.2">
      <c r="A631" s="41">
        <v>41537</v>
      </c>
    </row>
    <row r="632" spans="1:1" x14ac:dyDescent="0.2">
      <c r="A632" s="41">
        <v>41538</v>
      </c>
    </row>
    <row r="633" spans="1:1" x14ac:dyDescent="0.2">
      <c r="A633" s="41">
        <v>41539</v>
      </c>
    </row>
    <row r="634" spans="1:1" x14ac:dyDescent="0.2">
      <c r="A634" s="41">
        <v>41540</v>
      </c>
    </row>
    <row r="635" spans="1:1" x14ac:dyDescent="0.2">
      <c r="A635" s="41">
        <v>41541</v>
      </c>
    </row>
    <row r="636" spans="1:1" x14ac:dyDescent="0.2">
      <c r="A636" s="41">
        <v>41542</v>
      </c>
    </row>
    <row r="637" spans="1:1" x14ac:dyDescent="0.2">
      <c r="A637" s="41">
        <v>41543</v>
      </c>
    </row>
    <row r="638" spans="1:1" x14ac:dyDescent="0.2">
      <c r="A638" s="41">
        <v>41544</v>
      </c>
    </row>
    <row r="639" spans="1:1" x14ac:dyDescent="0.2">
      <c r="A639" s="41">
        <v>41545</v>
      </c>
    </row>
    <row r="640" spans="1:1" x14ac:dyDescent="0.2">
      <c r="A640" s="41">
        <v>41546</v>
      </c>
    </row>
    <row r="641" spans="1:1" x14ac:dyDescent="0.2">
      <c r="A641" s="41">
        <v>41547</v>
      </c>
    </row>
    <row r="642" spans="1:1" x14ac:dyDescent="0.2">
      <c r="A642" s="41">
        <v>41548</v>
      </c>
    </row>
    <row r="643" spans="1:1" x14ac:dyDescent="0.2">
      <c r="A643" s="41">
        <v>41549</v>
      </c>
    </row>
    <row r="644" spans="1:1" x14ac:dyDescent="0.2">
      <c r="A644" s="41">
        <v>41550</v>
      </c>
    </row>
    <row r="645" spans="1:1" x14ac:dyDescent="0.2">
      <c r="A645" s="41">
        <v>41551</v>
      </c>
    </row>
    <row r="646" spans="1:1" x14ac:dyDescent="0.2">
      <c r="A646" s="41">
        <v>41552</v>
      </c>
    </row>
    <row r="647" spans="1:1" x14ac:dyDescent="0.2">
      <c r="A647" s="41">
        <v>41553</v>
      </c>
    </row>
    <row r="648" spans="1:1" x14ac:dyDescent="0.2">
      <c r="A648" s="41">
        <v>41554</v>
      </c>
    </row>
    <row r="649" spans="1:1" x14ac:dyDescent="0.2">
      <c r="A649" s="41">
        <v>41555</v>
      </c>
    </row>
    <row r="650" spans="1:1" x14ac:dyDescent="0.2">
      <c r="A650" s="41">
        <v>41556</v>
      </c>
    </row>
    <row r="651" spans="1:1" x14ac:dyDescent="0.2">
      <c r="A651" s="41">
        <v>41557</v>
      </c>
    </row>
    <row r="652" spans="1:1" x14ac:dyDescent="0.2">
      <c r="A652" s="41">
        <v>41558</v>
      </c>
    </row>
    <row r="653" spans="1:1" x14ac:dyDescent="0.2">
      <c r="A653" s="41">
        <v>41559</v>
      </c>
    </row>
    <row r="654" spans="1:1" x14ac:dyDescent="0.2">
      <c r="A654" s="41">
        <v>41560</v>
      </c>
    </row>
    <row r="655" spans="1:1" x14ac:dyDescent="0.2">
      <c r="A655" s="41">
        <v>41561</v>
      </c>
    </row>
    <row r="656" spans="1:1" x14ac:dyDescent="0.2">
      <c r="A656" s="41">
        <v>41562</v>
      </c>
    </row>
    <row r="657" spans="1:1" x14ac:dyDescent="0.2">
      <c r="A657" s="41">
        <v>41563</v>
      </c>
    </row>
    <row r="658" spans="1:1" x14ac:dyDescent="0.2">
      <c r="A658" s="41">
        <v>41564</v>
      </c>
    </row>
    <row r="659" spans="1:1" x14ac:dyDescent="0.2">
      <c r="A659" s="41">
        <v>41565</v>
      </c>
    </row>
    <row r="660" spans="1:1" x14ac:dyDescent="0.2">
      <c r="A660" s="41">
        <v>41566</v>
      </c>
    </row>
    <row r="661" spans="1:1" x14ac:dyDescent="0.2">
      <c r="A661" s="41">
        <v>41567</v>
      </c>
    </row>
    <row r="662" spans="1:1" x14ac:dyDescent="0.2">
      <c r="A662" s="41">
        <v>41568</v>
      </c>
    </row>
    <row r="663" spans="1:1" x14ac:dyDescent="0.2">
      <c r="A663" s="41">
        <v>41569</v>
      </c>
    </row>
    <row r="664" spans="1:1" x14ac:dyDescent="0.2">
      <c r="A664" s="41">
        <v>41570</v>
      </c>
    </row>
    <row r="665" spans="1:1" x14ac:dyDescent="0.2">
      <c r="A665" s="41">
        <v>41571</v>
      </c>
    </row>
    <row r="666" spans="1:1" x14ac:dyDescent="0.2">
      <c r="A666" s="41">
        <v>41572</v>
      </c>
    </row>
    <row r="667" spans="1:1" x14ac:dyDescent="0.2">
      <c r="A667" s="41">
        <v>41573</v>
      </c>
    </row>
    <row r="668" spans="1:1" x14ac:dyDescent="0.2">
      <c r="A668" s="41">
        <v>41574</v>
      </c>
    </row>
    <row r="669" spans="1:1" x14ac:dyDescent="0.2">
      <c r="A669" s="41">
        <v>41575</v>
      </c>
    </row>
    <row r="670" spans="1:1" x14ac:dyDescent="0.2">
      <c r="A670" s="41">
        <v>41576</v>
      </c>
    </row>
    <row r="671" spans="1:1" x14ac:dyDescent="0.2">
      <c r="A671" s="41">
        <v>41577</v>
      </c>
    </row>
    <row r="672" spans="1:1" x14ac:dyDescent="0.2">
      <c r="A672" s="41">
        <v>41578</v>
      </c>
    </row>
    <row r="673" spans="1:1" x14ac:dyDescent="0.2">
      <c r="A673" s="41">
        <v>41579</v>
      </c>
    </row>
    <row r="674" spans="1:1" x14ac:dyDescent="0.2">
      <c r="A674" s="41">
        <v>41580</v>
      </c>
    </row>
    <row r="675" spans="1:1" x14ac:dyDescent="0.2">
      <c r="A675" s="41">
        <v>41581</v>
      </c>
    </row>
    <row r="676" spans="1:1" x14ac:dyDescent="0.2">
      <c r="A676" s="41">
        <v>41582</v>
      </c>
    </row>
    <row r="677" spans="1:1" x14ac:dyDescent="0.2">
      <c r="A677" s="41">
        <v>41583</v>
      </c>
    </row>
    <row r="678" spans="1:1" x14ac:dyDescent="0.2">
      <c r="A678" s="41">
        <v>41584</v>
      </c>
    </row>
    <row r="679" spans="1:1" x14ac:dyDescent="0.2">
      <c r="A679" s="41">
        <v>41585</v>
      </c>
    </row>
    <row r="680" spans="1:1" x14ac:dyDescent="0.2">
      <c r="A680" s="41">
        <v>41586</v>
      </c>
    </row>
    <row r="681" spans="1:1" x14ac:dyDescent="0.2">
      <c r="A681" s="41">
        <v>41587</v>
      </c>
    </row>
    <row r="682" spans="1:1" x14ac:dyDescent="0.2">
      <c r="A682" s="41">
        <v>41588</v>
      </c>
    </row>
    <row r="683" spans="1:1" x14ac:dyDescent="0.2">
      <c r="A683" s="41">
        <v>41589</v>
      </c>
    </row>
    <row r="684" spans="1:1" x14ac:dyDescent="0.2">
      <c r="A684" s="41">
        <v>41590</v>
      </c>
    </row>
    <row r="685" spans="1:1" x14ac:dyDescent="0.2">
      <c r="A685" s="41">
        <v>41591</v>
      </c>
    </row>
    <row r="686" spans="1:1" x14ac:dyDescent="0.2">
      <c r="A686" s="41">
        <v>41592</v>
      </c>
    </row>
    <row r="687" spans="1:1" x14ac:dyDescent="0.2">
      <c r="A687" s="41">
        <v>41593</v>
      </c>
    </row>
    <row r="688" spans="1:1" x14ac:dyDescent="0.2">
      <c r="A688" s="41">
        <v>41594</v>
      </c>
    </row>
    <row r="689" spans="1:1" x14ac:dyDescent="0.2">
      <c r="A689" s="41">
        <v>41595</v>
      </c>
    </row>
    <row r="690" spans="1:1" x14ac:dyDescent="0.2">
      <c r="A690" s="41">
        <v>41596</v>
      </c>
    </row>
    <row r="691" spans="1:1" x14ac:dyDescent="0.2">
      <c r="A691" s="41">
        <v>41597</v>
      </c>
    </row>
    <row r="692" spans="1:1" x14ac:dyDescent="0.2">
      <c r="A692" s="41">
        <v>41598</v>
      </c>
    </row>
    <row r="693" spans="1:1" x14ac:dyDescent="0.2">
      <c r="A693" s="41">
        <v>41599</v>
      </c>
    </row>
    <row r="694" spans="1:1" x14ac:dyDescent="0.2">
      <c r="A694" s="41">
        <v>41600</v>
      </c>
    </row>
    <row r="695" spans="1:1" x14ac:dyDescent="0.2">
      <c r="A695" s="41">
        <v>41601</v>
      </c>
    </row>
    <row r="696" spans="1:1" x14ac:dyDescent="0.2">
      <c r="A696" s="41">
        <v>41602</v>
      </c>
    </row>
    <row r="697" spans="1:1" x14ac:dyDescent="0.2">
      <c r="A697" s="41">
        <v>41603</v>
      </c>
    </row>
    <row r="698" spans="1:1" x14ac:dyDescent="0.2">
      <c r="A698" s="41">
        <v>41604</v>
      </c>
    </row>
    <row r="699" spans="1:1" x14ac:dyDescent="0.2">
      <c r="A699" s="41">
        <v>41605</v>
      </c>
    </row>
    <row r="700" spans="1:1" x14ac:dyDescent="0.2">
      <c r="A700" s="41">
        <v>41606</v>
      </c>
    </row>
    <row r="701" spans="1:1" x14ac:dyDescent="0.2">
      <c r="A701" s="41">
        <v>41607</v>
      </c>
    </row>
    <row r="702" spans="1:1" x14ac:dyDescent="0.2">
      <c r="A702" s="41">
        <v>41608</v>
      </c>
    </row>
    <row r="703" spans="1:1" x14ac:dyDescent="0.2">
      <c r="A703" s="41">
        <v>41609</v>
      </c>
    </row>
    <row r="704" spans="1:1" x14ac:dyDescent="0.2">
      <c r="A704" s="41">
        <v>41610</v>
      </c>
    </row>
    <row r="705" spans="1:1" x14ac:dyDescent="0.2">
      <c r="A705" s="41">
        <v>41611</v>
      </c>
    </row>
    <row r="706" spans="1:1" x14ac:dyDescent="0.2">
      <c r="A706" s="41">
        <v>41612</v>
      </c>
    </row>
    <row r="707" spans="1:1" x14ac:dyDescent="0.2">
      <c r="A707" s="41">
        <v>41613</v>
      </c>
    </row>
    <row r="708" spans="1:1" x14ac:dyDescent="0.2">
      <c r="A708" s="41">
        <v>41614</v>
      </c>
    </row>
    <row r="709" spans="1:1" x14ac:dyDescent="0.2">
      <c r="A709" s="41">
        <v>41615</v>
      </c>
    </row>
    <row r="710" spans="1:1" x14ac:dyDescent="0.2">
      <c r="A710" s="41">
        <v>41616</v>
      </c>
    </row>
    <row r="711" spans="1:1" x14ac:dyDescent="0.2">
      <c r="A711" s="41">
        <v>41617</v>
      </c>
    </row>
    <row r="712" spans="1:1" x14ac:dyDescent="0.2">
      <c r="A712" s="41">
        <v>41618</v>
      </c>
    </row>
    <row r="713" spans="1:1" x14ac:dyDescent="0.2">
      <c r="A713" s="41">
        <v>41619</v>
      </c>
    </row>
    <row r="714" spans="1:1" x14ac:dyDescent="0.2">
      <c r="A714" s="41">
        <v>41620</v>
      </c>
    </row>
    <row r="715" spans="1:1" x14ac:dyDescent="0.2">
      <c r="A715" s="41">
        <v>41621</v>
      </c>
    </row>
    <row r="716" spans="1:1" x14ac:dyDescent="0.2">
      <c r="A716" s="41">
        <v>41622</v>
      </c>
    </row>
    <row r="717" spans="1:1" x14ac:dyDescent="0.2">
      <c r="A717" s="41">
        <v>41623</v>
      </c>
    </row>
    <row r="718" spans="1:1" x14ac:dyDescent="0.2">
      <c r="A718" s="41">
        <v>41624</v>
      </c>
    </row>
    <row r="719" spans="1:1" x14ac:dyDescent="0.2">
      <c r="A719" s="41">
        <v>41625</v>
      </c>
    </row>
    <row r="720" spans="1:1" x14ac:dyDescent="0.2">
      <c r="A720" s="41">
        <v>41626</v>
      </c>
    </row>
    <row r="721" spans="1:1" x14ac:dyDescent="0.2">
      <c r="A721" s="41">
        <v>41627</v>
      </c>
    </row>
    <row r="722" spans="1:1" x14ac:dyDescent="0.2">
      <c r="A722" s="41">
        <v>41628</v>
      </c>
    </row>
    <row r="723" spans="1:1" x14ac:dyDescent="0.2">
      <c r="A723" s="41">
        <v>41629</v>
      </c>
    </row>
    <row r="724" spans="1:1" x14ac:dyDescent="0.2">
      <c r="A724" s="41">
        <v>41630</v>
      </c>
    </row>
    <row r="725" spans="1:1" x14ac:dyDescent="0.2">
      <c r="A725" s="41">
        <v>41631</v>
      </c>
    </row>
    <row r="726" spans="1:1" x14ac:dyDescent="0.2">
      <c r="A726" s="41">
        <v>41632</v>
      </c>
    </row>
    <row r="727" spans="1:1" x14ac:dyDescent="0.2">
      <c r="A727" s="41">
        <v>41633</v>
      </c>
    </row>
    <row r="728" spans="1:1" x14ac:dyDescent="0.2">
      <c r="A728" s="41">
        <v>41634</v>
      </c>
    </row>
    <row r="729" spans="1:1" x14ac:dyDescent="0.2">
      <c r="A729" s="41">
        <v>41635</v>
      </c>
    </row>
    <row r="730" spans="1:1" x14ac:dyDescent="0.2">
      <c r="A730" s="41">
        <v>41636</v>
      </c>
    </row>
    <row r="731" spans="1:1" x14ac:dyDescent="0.2">
      <c r="A731" s="41">
        <v>41637</v>
      </c>
    </row>
    <row r="732" spans="1:1" x14ac:dyDescent="0.2">
      <c r="A732" s="41">
        <v>41638</v>
      </c>
    </row>
    <row r="733" spans="1:1" x14ac:dyDescent="0.2">
      <c r="A733" s="4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80" zoomScaleNormal="80" zoomScaleSheetLayoutView="80" workbookViewId="0">
      <selection activeCell="D13" sqref="D13"/>
    </sheetView>
  </sheetViews>
  <sheetFormatPr defaultRowHeight="15" x14ac:dyDescent="0.3"/>
  <cols>
    <col min="1" max="1" width="14.28515625" style="20" bestFit="1" customWidth="1"/>
    <col min="2" max="2" width="80" style="201" customWidth="1"/>
    <col min="3" max="3" width="16.5703125" style="20" customWidth="1"/>
    <col min="4" max="4" width="14.28515625" style="20" customWidth="1"/>
    <col min="5" max="5" width="0.42578125" style="19" customWidth="1"/>
    <col min="6" max="9" width="11.5703125" style="20" customWidth="1"/>
    <col min="10" max="16384" width="9.140625" style="20"/>
  </cols>
  <sheetData>
    <row r="1" spans="1:12" s="6" customFormat="1" x14ac:dyDescent="0.3">
      <c r="A1" s="48" t="s">
        <v>267</v>
      </c>
      <c r="B1" s="197"/>
      <c r="C1" s="569" t="s">
        <v>109</v>
      </c>
      <c r="D1" s="569"/>
      <c r="E1" s="87"/>
    </row>
    <row r="2" spans="1:12" s="6" customFormat="1" x14ac:dyDescent="0.3">
      <c r="A2" s="50" t="s">
        <v>140</v>
      </c>
      <c r="B2" s="197"/>
      <c r="C2" s="570" t="str">
        <f>'ფორმა N1'!L2</f>
        <v>01/01/2019-12/31/2019</v>
      </c>
      <c r="D2" s="571"/>
      <c r="E2" s="87"/>
    </row>
    <row r="3" spans="1:12" s="6" customFormat="1" x14ac:dyDescent="0.3">
      <c r="A3" s="50"/>
      <c r="B3" s="197"/>
      <c r="C3" s="361"/>
      <c r="D3" s="361"/>
      <c r="E3" s="87"/>
    </row>
    <row r="4" spans="1:12" s="2" customFormat="1" x14ac:dyDescent="0.3">
      <c r="A4" s="51" t="str">
        <f>'[1]ფორმა N2'!A4</f>
        <v>ანგარიშვალდებული პირის დასახელება:</v>
      </c>
      <c r="B4" s="198"/>
      <c r="C4" s="50"/>
      <c r="D4" s="50"/>
      <c r="E4" s="82"/>
      <c r="L4" s="6"/>
    </row>
    <row r="5" spans="1:12" s="2" customFormat="1" x14ac:dyDescent="0.3">
      <c r="A5" s="91" t="str">
        <f>'[1]ფორმა N1'!A5</f>
        <v>მპგ „ერთიანი ნაციონალური მოძრაობა“</v>
      </c>
      <c r="B5" s="199"/>
      <c r="C5" s="40"/>
      <c r="D5" s="40"/>
      <c r="E5" s="82"/>
    </row>
    <row r="6" spans="1:12" s="2" customFormat="1" x14ac:dyDescent="0.3">
      <c r="A6" s="51"/>
      <c r="B6" s="198"/>
      <c r="C6" s="50"/>
      <c r="D6" s="50"/>
      <c r="E6" s="82"/>
    </row>
    <row r="7" spans="1:12" s="6" customFormat="1" ht="18" x14ac:dyDescent="0.3">
      <c r="A7" s="358"/>
      <c r="B7" s="86"/>
      <c r="C7" s="52"/>
      <c r="D7" s="52"/>
      <c r="E7" s="87"/>
    </row>
    <row r="8" spans="1:12" s="6" customFormat="1" ht="30" x14ac:dyDescent="0.3">
      <c r="A8" s="80" t="s">
        <v>64</v>
      </c>
      <c r="B8" s="53" t="s">
        <v>244</v>
      </c>
      <c r="C8" s="53" t="s">
        <v>66</v>
      </c>
      <c r="D8" s="53" t="s">
        <v>67</v>
      </c>
      <c r="E8" s="87"/>
      <c r="F8" s="368"/>
    </row>
    <row r="9" spans="1:12" s="7" customFormat="1" x14ac:dyDescent="0.3">
      <c r="A9" s="184">
        <v>1</v>
      </c>
      <c r="B9" s="184" t="s">
        <v>65</v>
      </c>
      <c r="C9" s="59">
        <f>SUM(C10,C26)</f>
        <v>302321.82</v>
      </c>
      <c r="D9" s="59">
        <f>SUM(D10,D26)</f>
        <v>297521.82</v>
      </c>
      <c r="E9" s="87"/>
    </row>
    <row r="10" spans="1:12" s="7" customFormat="1" x14ac:dyDescent="0.3">
      <c r="A10" s="61">
        <v>1.1000000000000001</v>
      </c>
      <c r="B10" s="61" t="s">
        <v>80</v>
      </c>
      <c r="C10" s="59">
        <f>SUM(C11,C12,C16,C19,C24,C25)</f>
        <v>297521.63</v>
      </c>
      <c r="D10" s="59">
        <f>SUM(D11,D12,D16,D19,D24,D25)</f>
        <v>297521.63</v>
      </c>
      <c r="E10" s="87"/>
    </row>
    <row r="11" spans="1:12" s="9" customFormat="1" ht="18" x14ac:dyDescent="0.3">
      <c r="A11" s="62" t="s">
        <v>30</v>
      </c>
      <c r="B11" s="62" t="s">
        <v>79</v>
      </c>
      <c r="C11" s="8"/>
      <c r="D11" s="8"/>
      <c r="E11" s="87"/>
      <c r="F11" s="369"/>
      <c r="G11" s="7"/>
      <c r="H11" s="369"/>
      <c r="I11" s="369"/>
    </row>
    <row r="12" spans="1:12" s="10" customFormat="1" x14ac:dyDescent="0.3">
      <c r="A12" s="62" t="s">
        <v>31</v>
      </c>
      <c r="B12" s="62" t="s">
        <v>302</v>
      </c>
      <c r="C12" s="81">
        <f>SUM(C13:C15)</f>
        <v>55898.5</v>
      </c>
      <c r="D12" s="81">
        <f>SUM(D13:D15)</f>
        <v>55898.5</v>
      </c>
      <c r="E12" s="87"/>
      <c r="G12" s="7"/>
    </row>
    <row r="13" spans="1:12" s="3" customFormat="1" x14ac:dyDescent="0.3">
      <c r="A13" s="71" t="s">
        <v>81</v>
      </c>
      <c r="B13" s="71" t="s">
        <v>305</v>
      </c>
      <c r="C13" s="8">
        <v>55898.5</v>
      </c>
      <c r="D13" s="8">
        <v>55898.5</v>
      </c>
      <c r="E13" s="87"/>
      <c r="G13" s="7"/>
    </row>
    <row r="14" spans="1:12" s="3" customFormat="1" x14ac:dyDescent="0.3">
      <c r="A14" s="71" t="s">
        <v>470</v>
      </c>
      <c r="B14" s="71" t="s">
        <v>469</v>
      </c>
      <c r="C14" s="8"/>
      <c r="D14" s="8"/>
      <c r="E14" s="87"/>
      <c r="G14" s="7"/>
    </row>
    <row r="15" spans="1:12" s="3" customFormat="1" x14ac:dyDescent="0.3">
      <c r="A15" s="71" t="s">
        <v>471</v>
      </c>
      <c r="B15" s="71" t="s">
        <v>97</v>
      </c>
      <c r="C15" s="8"/>
      <c r="D15" s="8"/>
      <c r="E15" s="87"/>
      <c r="G15" s="7"/>
    </row>
    <row r="16" spans="1:12" s="3" customFormat="1" x14ac:dyDescent="0.3">
      <c r="A16" s="62" t="s">
        <v>82</v>
      </c>
      <c r="B16" s="62" t="s">
        <v>83</v>
      </c>
      <c r="C16" s="81">
        <f>SUM(C17:C18)</f>
        <v>240023</v>
      </c>
      <c r="D16" s="81">
        <f>SUM(D17:D18)</f>
        <v>240023</v>
      </c>
      <c r="E16" s="87"/>
      <c r="G16" s="7"/>
    </row>
    <row r="17" spans="1:7" s="3" customFormat="1" x14ac:dyDescent="0.3">
      <c r="A17" s="71" t="s">
        <v>84</v>
      </c>
      <c r="B17" s="71" t="s">
        <v>86</v>
      </c>
      <c r="C17" s="8">
        <v>197938</v>
      </c>
      <c r="D17" s="8">
        <v>197938</v>
      </c>
      <c r="E17" s="87"/>
      <c r="G17" s="7"/>
    </row>
    <row r="18" spans="1:7" s="3" customFormat="1" ht="30" x14ac:dyDescent="0.3">
      <c r="A18" s="71" t="s">
        <v>85</v>
      </c>
      <c r="B18" s="71" t="s">
        <v>110</v>
      </c>
      <c r="C18" s="8">
        <v>42085</v>
      </c>
      <c r="D18" s="8">
        <v>42085</v>
      </c>
      <c r="E18" s="87"/>
      <c r="G18" s="7"/>
    </row>
    <row r="19" spans="1:7" s="3" customFormat="1" x14ac:dyDescent="0.3">
      <c r="A19" s="62" t="s">
        <v>87</v>
      </c>
      <c r="B19" s="62" t="s">
        <v>395</v>
      </c>
      <c r="C19" s="81">
        <f>SUM(C20:C23)</f>
        <v>0</v>
      </c>
      <c r="D19" s="81">
        <f>SUM(D20:D23)</f>
        <v>0</v>
      </c>
      <c r="E19" s="87"/>
      <c r="G19" s="7"/>
    </row>
    <row r="20" spans="1:7" s="3" customFormat="1" x14ac:dyDescent="0.3">
      <c r="A20" s="71" t="s">
        <v>88</v>
      </c>
      <c r="B20" s="71" t="s">
        <v>89</v>
      </c>
      <c r="C20" s="8"/>
      <c r="D20" s="8"/>
      <c r="E20" s="87"/>
      <c r="G20" s="7"/>
    </row>
    <row r="21" spans="1:7" s="3" customFormat="1" ht="30" x14ac:dyDescent="0.3">
      <c r="A21" s="71" t="s">
        <v>92</v>
      </c>
      <c r="B21" s="71" t="s">
        <v>90</v>
      </c>
      <c r="C21" s="8"/>
      <c r="D21" s="8"/>
      <c r="E21" s="87"/>
      <c r="G21" s="7"/>
    </row>
    <row r="22" spans="1:7" s="3" customFormat="1" x14ac:dyDescent="0.3">
      <c r="A22" s="71" t="s">
        <v>93</v>
      </c>
      <c r="B22" s="71" t="s">
        <v>91</v>
      </c>
      <c r="C22" s="8"/>
      <c r="D22" s="8"/>
      <c r="E22" s="87"/>
      <c r="G22" s="7"/>
    </row>
    <row r="23" spans="1:7" s="3" customFormat="1" x14ac:dyDescent="0.3">
      <c r="A23" s="71" t="s">
        <v>94</v>
      </c>
      <c r="B23" s="71" t="s">
        <v>412</v>
      </c>
      <c r="C23" s="8"/>
      <c r="D23" s="8"/>
      <c r="E23" s="87"/>
      <c r="G23" s="7"/>
    </row>
    <row r="24" spans="1:7" s="3" customFormat="1" x14ac:dyDescent="0.3">
      <c r="A24" s="62" t="s">
        <v>95</v>
      </c>
      <c r="B24" s="62" t="s">
        <v>413</v>
      </c>
      <c r="C24" s="370"/>
      <c r="D24" s="8"/>
      <c r="E24" s="87"/>
      <c r="G24" s="7"/>
    </row>
    <row r="25" spans="1:7" s="3" customFormat="1" x14ac:dyDescent="0.3">
      <c r="A25" s="62" t="s">
        <v>246</v>
      </c>
      <c r="B25" s="62" t="s">
        <v>419</v>
      </c>
      <c r="C25" s="8">
        <v>1600.13</v>
      </c>
      <c r="D25" s="8">
        <v>1600.13</v>
      </c>
      <c r="E25" s="87"/>
      <c r="G25" s="7"/>
    </row>
    <row r="26" spans="1:7" x14ac:dyDescent="0.3">
      <c r="A26" s="61">
        <v>1.2</v>
      </c>
      <c r="B26" s="61" t="s">
        <v>96</v>
      </c>
      <c r="C26" s="59">
        <f>SUM(C27,C35)</f>
        <v>4800.1899999999996</v>
      </c>
      <c r="D26" s="59">
        <f>SUM(D27,D35)</f>
        <v>0.19</v>
      </c>
      <c r="E26" s="87"/>
      <c r="G26" s="7"/>
    </row>
    <row r="27" spans="1:7" x14ac:dyDescent="0.3">
      <c r="A27" s="62" t="s">
        <v>32</v>
      </c>
      <c r="B27" s="62" t="s">
        <v>305</v>
      </c>
      <c r="C27" s="81">
        <f>SUM(C28:C30)</f>
        <v>4800</v>
      </c>
      <c r="D27" s="81">
        <f>SUM(D28:D30)</f>
        <v>0</v>
      </c>
      <c r="E27" s="87"/>
    </row>
    <row r="28" spans="1:7" x14ac:dyDescent="0.3">
      <c r="A28" s="192" t="s">
        <v>98</v>
      </c>
      <c r="B28" s="192" t="s">
        <v>303</v>
      </c>
      <c r="C28" s="8"/>
      <c r="D28" s="8"/>
      <c r="E28" s="87"/>
    </row>
    <row r="29" spans="1:7" x14ac:dyDescent="0.3">
      <c r="A29" s="192" t="s">
        <v>99</v>
      </c>
      <c r="B29" s="192" t="s">
        <v>306</v>
      </c>
      <c r="C29" s="8"/>
      <c r="D29" s="8"/>
      <c r="E29" s="87"/>
    </row>
    <row r="30" spans="1:7" x14ac:dyDescent="0.3">
      <c r="A30" s="192" t="s">
        <v>421</v>
      </c>
      <c r="B30" s="192" t="s">
        <v>304</v>
      </c>
      <c r="C30" s="8">
        <v>4800</v>
      </c>
      <c r="D30" s="8"/>
      <c r="E30" s="87"/>
    </row>
    <row r="31" spans="1:7" x14ac:dyDescent="0.3">
      <c r="A31" s="62" t="s">
        <v>33</v>
      </c>
      <c r="B31" s="62" t="s">
        <v>469</v>
      </c>
      <c r="C31" s="81">
        <f>SUM(C32:C34)</f>
        <v>0</v>
      </c>
      <c r="D31" s="81">
        <f>SUM(D32:D34)</f>
        <v>0</v>
      </c>
      <c r="E31" s="87"/>
    </row>
    <row r="32" spans="1:7" x14ac:dyDescent="0.3">
      <c r="A32" s="192" t="s">
        <v>12</v>
      </c>
      <c r="B32" s="192" t="s">
        <v>472</v>
      </c>
      <c r="C32" s="8"/>
      <c r="D32" s="8"/>
      <c r="E32" s="87"/>
    </row>
    <row r="33" spans="1:9" x14ac:dyDescent="0.3">
      <c r="A33" s="192" t="s">
        <v>13</v>
      </c>
      <c r="B33" s="192" t="s">
        <v>473</v>
      </c>
      <c r="C33" s="8"/>
      <c r="D33" s="8"/>
      <c r="E33" s="87"/>
    </row>
    <row r="34" spans="1:9" x14ac:dyDescent="0.3">
      <c r="A34" s="192" t="s">
        <v>276</v>
      </c>
      <c r="B34" s="192" t="s">
        <v>474</v>
      </c>
      <c r="C34" s="8"/>
      <c r="D34" s="8"/>
      <c r="E34" s="87"/>
    </row>
    <row r="35" spans="1:9" s="22" customFormat="1" x14ac:dyDescent="0.3">
      <c r="A35" s="62" t="s">
        <v>34</v>
      </c>
      <c r="B35" s="206" t="s">
        <v>418</v>
      </c>
      <c r="C35" s="8">
        <v>0.19</v>
      </c>
      <c r="D35" s="8">
        <v>0.19</v>
      </c>
      <c r="F35" s="371"/>
      <c r="G35" s="371"/>
      <c r="H35" s="371"/>
      <c r="I35" s="371"/>
    </row>
    <row r="36" spans="1:9" s="2" customFormat="1" x14ac:dyDescent="0.3">
      <c r="A36" s="1"/>
      <c r="B36" s="200"/>
      <c r="E36" s="360"/>
    </row>
    <row r="37" spans="1:9" s="2" customFormat="1" x14ac:dyDescent="0.3">
      <c r="B37" s="200"/>
      <c r="E37" s="360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47" t="s">
        <v>107</v>
      </c>
      <c r="B40" s="200"/>
      <c r="E40" s="360"/>
    </row>
    <row r="41" spans="1:9" s="2" customFormat="1" x14ac:dyDescent="0.3">
      <c r="B41" s="200"/>
      <c r="E41"/>
      <c r="F41" s="372"/>
      <c r="G41" s="372"/>
      <c r="H41" s="372"/>
      <c r="I41" s="372"/>
    </row>
    <row r="42" spans="1:9" s="2" customFormat="1" x14ac:dyDescent="0.3">
      <c r="B42" s="200"/>
      <c r="D42" s="12"/>
      <c r="E42"/>
      <c r="F42" s="372"/>
      <c r="G42" s="372"/>
      <c r="H42" s="372"/>
      <c r="I42" s="372"/>
    </row>
    <row r="43" spans="1:9" s="2" customFormat="1" x14ac:dyDescent="0.3">
      <c r="A43"/>
      <c r="B43" s="202" t="s">
        <v>416</v>
      </c>
      <c r="D43" s="12"/>
      <c r="E43"/>
      <c r="F43" s="372"/>
      <c r="G43" s="372"/>
      <c r="H43" s="372"/>
      <c r="I43" s="372"/>
    </row>
    <row r="44" spans="1:9" s="2" customFormat="1" x14ac:dyDescent="0.3">
      <c r="A44"/>
      <c r="B44" s="200" t="s">
        <v>265</v>
      </c>
      <c r="D44" s="12"/>
      <c r="E44"/>
      <c r="F44" s="372"/>
      <c r="G44" s="372"/>
      <c r="H44" s="372"/>
      <c r="I44" s="372"/>
    </row>
    <row r="45" spans="1:9" customFormat="1" ht="12.75" x14ac:dyDescent="0.2">
      <c r="B45" s="203" t="s">
        <v>139</v>
      </c>
      <c r="F45" s="372"/>
      <c r="G45" s="372"/>
      <c r="H45" s="372"/>
      <c r="I45" s="372"/>
    </row>
    <row r="46" spans="1:9" customFormat="1" ht="12.75" x14ac:dyDescent="0.2">
      <c r="B46" s="204"/>
      <c r="F46" s="372"/>
      <c r="G46" s="372"/>
      <c r="H46" s="372"/>
      <c r="I46" s="37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tabSelected="1" view="pageBreakPreview" zoomScale="80" zoomScaleSheetLayoutView="80" workbookViewId="0">
      <selection activeCell="D63" sqref="D63:F6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6" width="12.7109375" style="2" bestFit="1" customWidth="1"/>
    <col min="7" max="8" width="9.140625" style="2"/>
    <col min="9" max="9" width="11.42578125" style="2" bestFit="1" customWidth="1"/>
    <col min="10" max="16384" width="9.140625" style="2"/>
  </cols>
  <sheetData>
    <row r="1" spans="1:9" s="6" customFormat="1" x14ac:dyDescent="0.3">
      <c r="A1" s="48" t="s">
        <v>511</v>
      </c>
      <c r="B1" s="365"/>
      <c r="C1" s="569" t="s">
        <v>109</v>
      </c>
      <c r="D1" s="569"/>
      <c r="E1" s="65"/>
    </row>
    <row r="2" spans="1:9" s="6" customFormat="1" x14ac:dyDescent="0.3">
      <c r="A2" s="310" t="s">
        <v>512</v>
      </c>
      <c r="B2" s="365"/>
      <c r="C2" s="567" t="str">
        <f>'ფორმა N1'!L2</f>
        <v>01/01/2019-12/31/2019</v>
      </c>
      <c r="D2" s="572"/>
      <c r="E2" s="65"/>
    </row>
    <row r="3" spans="1:9" s="6" customFormat="1" x14ac:dyDescent="0.3">
      <c r="A3" s="310" t="s">
        <v>513</v>
      </c>
      <c r="B3" s="365"/>
      <c r="C3" s="367"/>
      <c r="D3" s="367"/>
      <c r="E3" s="65"/>
    </row>
    <row r="4" spans="1:9" s="6" customFormat="1" x14ac:dyDescent="0.3">
      <c r="A4" s="50" t="s">
        <v>140</v>
      </c>
      <c r="B4" s="365"/>
      <c r="C4" s="367"/>
      <c r="D4" s="367"/>
      <c r="E4" s="65"/>
    </row>
    <row r="5" spans="1:9" s="6" customFormat="1" x14ac:dyDescent="0.3">
      <c r="A5" s="50"/>
      <c r="B5" s="365"/>
      <c r="C5" s="367"/>
      <c r="D5" s="367"/>
      <c r="E5" s="65"/>
    </row>
    <row r="6" spans="1:9" x14ac:dyDescent="0.3">
      <c r="A6" s="51" t="str">
        <f>'[2]ფორმა N2'!A4</f>
        <v>ანგარიშვალდებული პირის დასახელება:</v>
      </c>
      <c r="B6" s="51"/>
      <c r="C6" s="50"/>
      <c r="D6" s="50"/>
      <c r="E6" s="66"/>
    </row>
    <row r="7" spans="1:9" x14ac:dyDescent="0.3">
      <c r="A7" s="183" t="str">
        <f>'ფორმა N1'!A5:F5</f>
        <v>მპგ „ერთიანი ნაციონალური მოძრაობა“</v>
      </c>
      <c r="B7" s="54"/>
      <c r="C7" s="55"/>
      <c r="D7" s="55"/>
      <c r="E7" s="66"/>
    </row>
    <row r="8" spans="1:9" x14ac:dyDescent="0.3">
      <c r="A8" s="51"/>
      <c r="B8" s="51"/>
      <c r="C8" s="50"/>
      <c r="D8" s="50"/>
      <c r="E8" s="66"/>
    </row>
    <row r="9" spans="1:9" s="6" customFormat="1" x14ac:dyDescent="0.3">
      <c r="A9" s="365"/>
      <c r="B9" s="365"/>
      <c r="C9" s="52"/>
      <c r="D9" s="52"/>
      <c r="E9" s="65"/>
    </row>
    <row r="10" spans="1:9" s="6" customFormat="1" ht="30" x14ac:dyDescent="0.3">
      <c r="A10" s="63" t="s">
        <v>64</v>
      </c>
      <c r="B10" s="64" t="s">
        <v>11</v>
      </c>
      <c r="C10" s="53" t="s">
        <v>10</v>
      </c>
      <c r="D10" s="53" t="s">
        <v>9</v>
      </c>
      <c r="E10" s="65"/>
    </row>
    <row r="11" spans="1:9" s="7" customFormat="1" x14ac:dyDescent="0.2">
      <c r="A11" s="184">
        <v>1</v>
      </c>
      <c r="B11" s="184" t="s">
        <v>57</v>
      </c>
      <c r="C11" s="56">
        <f>SUM(C12,C16,C56,C59,C60,C61,C79)</f>
        <v>1181509.0508591838</v>
      </c>
      <c r="D11" s="56">
        <f>SUM(D12,D16,D56,D59,D60,D61,D67,D75,D76)</f>
        <v>1171471.5999999975</v>
      </c>
      <c r="E11" s="185"/>
      <c r="F11" s="601">
        <v>270379.31999999995</v>
      </c>
      <c r="G11" s="377"/>
    </row>
    <row r="12" spans="1:9" s="9" customFormat="1" ht="18" x14ac:dyDescent="0.2">
      <c r="A12" s="61">
        <v>1.1000000000000001</v>
      </c>
      <c r="B12" s="61" t="s">
        <v>58</v>
      </c>
      <c r="C12" s="57">
        <f>SUM(C13:C14)</f>
        <v>303916.24085918366</v>
      </c>
      <c r="D12" s="57">
        <f>SUM(D13:D14)</f>
        <v>299622.11</v>
      </c>
      <c r="E12" s="67"/>
    </row>
    <row r="13" spans="1:9" s="10" customFormat="1" x14ac:dyDescent="0.2">
      <c r="A13" s="62" t="s">
        <v>30</v>
      </c>
      <c r="B13" s="62" t="s">
        <v>59</v>
      </c>
      <c r="C13" s="4">
        <v>303916.24085918366</v>
      </c>
      <c r="D13" s="4">
        <v>299622.11</v>
      </c>
      <c r="E13" s="68"/>
      <c r="F13" s="27">
        <v>74610.94</v>
      </c>
    </row>
    <row r="14" spans="1:9" s="3" customFormat="1" x14ac:dyDescent="0.2">
      <c r="A14" s="62" t="s">
        <v>31</v>
      </c>
      <c r="B14" s="62" t="s">
        <v>0</v>
      </c>
      <c r="C14" s="4"/>
      <c r="D14" s="4"/>
      <c r="E14" s="69"/>
    </row>
    <row r="15" spans="1:9" s="3" customFormat="1" x14ac:dyDescent="0.3">
      <c r="A15" s="312" t="s">
        <v>479</v>
      </c>
      <c r="B15" s="313" t="s">
        <v>480</v>
      </c>
      <c r="C15" s="4"/>
      <c r="D15" s="4"/>
      <c r="E15" s="69"/>
    </row>
    <row r="16" spans="1:9" s="7" customFormat="1" x14ac:dyDescent="0.2">
      <c r="A16" s="61">
        <v>1.2</v>
      </c>
      <c r="B16" s="61" t="s">
        <v>60</v>
      </c>
      <c r="C16" s="58">
        <f>SUM(C17,C20,C32,C33,C34,C35,C38,C39,C46:C50,C54,C55)</f>
        <v>830067.44</v>
      </c>
      <c r="D16" s="58">
        <f>SUM(D17,D20,D32,D33,D34,D35,D38,D39,D46:D50,D54,D55)</f>
        <v>830067.44</v>
      </c>
      <c r="E16" s="185"/>
      <c r="I16" s="377"/>
    </row>
    <row r="17" spans="1:8" s="3" customFormat="1" x14ac:dyDescent="0.2">
      <c r="A17" s="62" t="s">
        <v>32</v>
      </c>
      <c r="B17" s="62" t="s">
        <v>1</v>
      </c>
      <c r="C17" s="57">
        <f>SUM(C18:C19)</f>
        <v>14716.720000000001</v>
      </c>
      <c r="D17" s="549">
        <f>SUM(D18:D19)</f>
        <v>14716.720000000001</v>
      </c>
      <c r="E17" s="551"/>
      <c r="F17" s="551">
        <v>960</v>
      </c>
    </row>
    <row r="18" spans="1:8" s="3" customFormat="1" x14ac:dyDescent="0.2">
      <c r="A18" s="71" t="s">
        <v>98</v>
      </c>
      <c r="B18" s="71" t="s">
        <v>61</v>
      </c>
      <c r="C18" s="4">
        <v>8220.82</v>
      </c>
      <c r="D18" s="186">
        <v>8220.82</v>
      </c>
      <c r="E18" s="69"/>
    </row>
    <row r="19" spans="1:8" s="3" customFormat="1" x14ac:dyDescent="0.2">
      <c r="A19" s="71" t="s">
        <v>99</v>
      </c>
      <c r="B19" s="71" t="s">
        <v>62</v>
      </c>
      <c r="C19" s="4">
        <v>6495.9000000000005</v>
      </c>
      <c r="D19" s="186">
        <v>6495.9000000000005</v>
      </c>
      <c r="E19" s="69"/>
    </row>
    <row r="20" spans="1:8" s="3" customFormat="1" x14ac:dyDescent="0.2">
      <c r="A20" s="62" t="s">
        <v>33</v>
      </c>
      <c r="B20" s="62" t="s">
        <v>2</v>
      </c>
      <c r="C20" s="57">
        <f>SUM(C21:C26,C31)</f>
        <v>175696.81</v>
      </c>
      <c r="D20" s="57">
        <f>SUM(D21:D26,D31)</f>
        <v>175696.81</v>
      </c>
      <c r="E20" s="187"/>
      <c r="F20" s="188"/>
    </row>
    <row r="21" spans="1:8" s="191" customFormat="1" ht="30" x14ac:dyDescent="0.3">
      <c r="A21" s="71" t="s">
        <v>12</v>
      </c>
      <c r="B21" s="71" t="s">
        <v>245</v>
      </c>
      <c r="C21" s="544">
        <v>22190.29</v>
      </c>
      <c r="D21" s="557">
        <v>22190.29</v>
      </c>
      <c r="E21" s="190"/>
      <c r="F21" s="375">
        <v>2194.3000000000002</v>
      </c>
    </row>
    <row r="22" spans="1:8" s="191" customFormat="1" x14ac:dyDescent="0.3">
      <c r="A22" s="71" t="s">
        <v>13</v>
      </c>
      <c r="B22" s="71" t="s">
        <v>14</v>
      </c>
      <c r="C22" s="543">
        <v>3200</v>
      </c>
      <c r="D22" s="552">
        <v>3200</v>
      </c>
      <c r="E22" s="190"/>
      <c r="F22" s="191">
        <v>1200</v>
      </c>
    </row>
    <row r="23" spans="1:8" s="191" customFormat="1" ht="30" x14ac:dyDescent="0.3">
      <c r="A23" s="71" t="s">
        <v>276</v>
      </c>
      <c r="B23" s="71" t="s">
        <v>22</v>
      </c>
      <c r="C23" s="375">
        <v>22186.010000000002</v>
      </c>
      <c r="D23" s="376">
        <v>22186.010000000002</v>
      </c>
      <c r="E23" s="190"/>
      <c r="F23" s="376">
        <v>1362</v>
      </c>
    </row>
    <row r="24" spans="1:8" s="191" customFormat="1" ht="16.5" customHeight="1" x14ac:dyDescent="0.3">
      <c r="A24" s="71" t="s">
        <v>277</v>
      </c>
      <c r="B24" s="71" t="s">
        <v>15</v>
      </c>
      <c r="C24" s="375">
        <v>53719.539999999994</v>
      </c>
      <c r="D24" s="376">
        <v>53719.539999999994</v>
      </c>
      <c r="E24" s="190"/>
      <c r="F24" s="31">
        <v>15441.41</v>
      </c>
    </row>
    <row r="25" spans="1:8" s="191" customFormat="1" ht="16.5" customHeight="1" x14ac:dyDescent="0.3">
      <c r="A25" s="71" t="s">
        <v>278</v>
      </c>
      <c r="B25" s="71" t="s">
        <v>16</v>
      </c>
      <c r="C25" s="375">
        <v>1923.0999999999997</v>
      </c>
      <c r="D25" s="555">
        <v>1923.0999999999997</v>
      </c>
      <c r="E25" s="550"/>
      <c r="F25" s="556">
        <v>448.59999999999997</v>
      </c>
    </row>
    <row r="26" spans="1:8" s="191" customFormat="1" ht="16.5" customHeight="1" x14ac:dyDescent="0.2">
      <c r="A26" s="71" t="s">
        <v>279</v>
      </c>
      <c r="B26" s="71" t="s">
        <v>17</v>
      </c>
      <c r="C26" s="57">
        <f>SUM(C27:C30)</f>
        <v>72477.869999999981</v>
      </c>
      <c r="D26" s="549">
        <f>SUM(D27:D30)</f>
        <v>72477.869999999981</v>
      </c>
      <c r="E26" s="550"/>
      <c r="F26" s="550">
        <v>15501.9</v>
      </c>
    </row>
    <row r="27" spans="1:8" s="191" customFormat="1" ht="16.5" customHeight="1" x14ac:dyDescent="0.3">
      <c r="A27" s="192" t="s">
        <v>280</v>
      </c>
      <c r="B27" s="192" t="s">
        <v>18</v>
      </c>
      <c r="C27" s="375">
        <v>53024.679999999986</v>
      </c>
      <c r="D27" s="376">
        <v>53024.679999999986</v>
      </c>
      <c r="E27" s="190"/>
      <c r="H27" s="547"/>
    </row>
    <row r="28" spans="1:8" s="191" customFormat="1" ht="16.5" customHeight="1" x14ac:dyDescent="0.3">
      <c r="A28" s="192" t="s">
        <v>281</v>
      </c>
      <c r="B28" s="192" t="s">
        <v>19</v>
      </c>
      <c r="C28" s="375">
        <v>4225.6799999999994</v>
      </c>
      <c r="D28" s="376">
        <v>4225.6799999999994</v>
      </c>
      <c r="E28" s="190"/>
    </row>
    <row r="29" spans="1:8" s="191" customFormat="1" ht="16.5" customHeight="1" x14ac:dyDescent="0.3">
      <c r="A29" s="192" t="s">
        <v>282</v>
      </c>
      <c r="B29" s="192" t="s">
        <v>20</v>
      </c>
      <c r="C29" s="375">
        <v>14851.810000000001</v>
      </c>
      <c r="D29" s="376">
        <v>14851.810000000001</v>
      </c>
      <c r="E29" s="190"/>
    </row>
    <row r="30" spans="1:8" s="191" customFormat="1" ht="16.5" customHeight="1" x14ac:dyDescent="0.3">
      <c r="A30" s="192" t="s">
        <v>283</v>
      </c>
      <c r="B30" s="192" t="s">
        <v>23</v>
      </c>
      <c r="C30" s="375">
        <v>375.7000000000001</v>
      </c>
      <c r="D30" s="375">
        <v>375.7000000000001</v>
      </c>
      <c r="E30" s="190"/>
    </row>
    <row r="31" spans="1:8" s="191" customFormat="1" ht="16.5" customHeight="1" x14ac:dyDescent="0.2">
      <c r="A31" s="71" t="s">
        <v>284</v>
      </c>
      <c r="B31" s="71" t="s">
        <v>21</v>
      </c>
      <c r="C31" s="189"/>
      <c r="D31" s="32"/>
      <c r="E31" s="190"/>
    </row>
    <row r="32" spans="1:8" s="3" customFormat="1" ht="16.5" customHeight="1" x14ac:dyDescent="0.2">
      <c r="A32" s="62" t="s">
        <v>34</v>
      </c>
      <c r="B32" s="62" t="s">
        <v>3</v>
      </c>
      <c r="C32" s="4">
        <v>1850.8799999999999</v>
      </c>
      <c r="D32" s="553">
        <v>1850.8799999999999</v>
      </c>
      <c r="E32" s="187"/>
      <c r="F32" s="27">
        <v>477.78</v>
      </c>
    </row>
    <row r="33" spans="1:9" s="3" customFormat="1" ht="16.5" customHeight="1" x14ac:dyDescent="0.2">
      <c r="A33" s="62" t="s">
        <v>35</v>
      </c>
      <c r="B33" s="62" t="s">
        <v>4</v>
      </c>
      <c r="C33" s="4"/>
      <c r="D33" s="186"/>
      <c r="E33" s="69"/>
    </row>
    <row r="34" spans="1:9" s="3" customFormat="1" ht="16.5" customHeight="1" x14ac:dyDescent="0.2">
      <c r="A34" s="62" t="s">
        <v>36</v>
      </c>
      <c r="B34" s="62" t="s">
        <v>5</v>
      </c>
      <c r="C34" s="4"/>
      <c r="D34" s="186"/>
      <c r="E34" s="69"/>
    </row>
    <row r="35" spans="1:9" s="3" customFormat="1" x14ac:dyDescent="0.2">
      <c r="A35" s="62" t="s">
        <v>37</v>
      </c>
      <c r="B35" s="62" t="s">
        <v>63</v>
      </c>
      <c r="C35" s="57">
        <f>SUM(C36:C37)</f>
        <v>63282.05</v>
      </c>
      <c r="D35" s="549">
        <f>SUM(D36:D37)</f>
        <v>63282.05</v>
      </c>
      <c r="E35" s="551"/>
      <c r="F35" s="551">
        <v>5920</v>
      </c>
    </row>
    <row r="36" spans="1:9" s="3" customFormat="1" ht="16.5" customHeight="1" x14ac:dyDescent="0.3">
      <c r="A36" s="71" t="s">
        <v>285</v>
      </c>
      <c r="B36" s="71" t="s">
        <v>56</v>
      </c>
      <c r="C36" s="545">
        <v>39799</v>
      </c>
      <c r="D36" s="546">
        <v>39799</v>
      </c>
      <c r="E36" s="69"/>
    </row>
    <row r="37" spans="1:9" s="3" customFormat="1" ht="16.5" customHeight="1" x14ac:dyDescent="0.3">
      <c r="A37" s="71" t="s">
        <v>286</v>
      </c>
      <c r="B37" s="71" t="s">
        <v>55</v>
      </c>
      <c r="C37" s="545">
        <v>23483.050000000003</v>
      </c>
      <c r="D37" s="546">
        <v>23483.050000000003</v>
      </c>
      <c r="E37" s="69"/>
    </row>
    <row r="38" spans="1:9" s="3" customFormat="1" ht="16.5" customHeight="1" x14ac:dyDescent="0.2">
      <c r="A38" s="62" t="s">
        <v>38</v>
      </c>
      <c r="B38" s="62" t="s">
        <v>49</v>
      </c>
      <c r="C38" s="4">
        <v>196.44</v>
      </c>
      <c r="D38" s="4">
        <v>196.44</v>
      </c>
      <c r="E38" s="69"/>
    </row>
    <row r="39" spans="1:9" s="3" customFormat="1" ht="16.5" customHeight="1" x14ac:dyDescent="0.2">
      <c r="A39" s="62" t="s">
        <v>39</v>
      </c>
      <c r="B39" s="62" t="s">
        <v>386</v>
      </c>
      <c r="C39" s="57">
        <f>SUM(C40:C45)</f>
        <v>53685.34</v>
      </c>
      <c r="D39" s="549">
        <f>SUM(D40:D45)</f>
        <v>53685.34</v>
      </c>
      <c r="E39" s="551"/>
      <c r="F39" s="551">
        <v>51461</v>
      </c>
      <c r="G39" s="551">
        <v>444</v>
      </c>
      <c r="H39" s="551">
        <v>5157</v>
      </c>
      <c r="I39" s="548"/>
    </row>
    <row r="40" spans="1:9" s="3" customFormat="1" ht="16.5" customHeight="1" x14ac:dyDescent="0.2">
      <c r="A40" s="17" t="s">
        <v>341</v>
      </c>
      <c r="B40" s="17" t="s">
        <v>345</v>
      </c>
      <c r="C40" s="4"/>
      <c r="D40" s="186"/>
      <c r="E40" s="69"/>
    </row>
    <row r="41" spans="1:9" s="3" customFormat="1" ht="16.5" customHeight="1" x14ac:dyDescent="0.2">
      <c r="A41" s="17" t="s">
        <v>342</v>
      </c>
      <c r="B41" s="17" t="s">
        <v>346</v>
      </c>
      <c r="C41" s="4">
        <v>1375</v>
      </c>
      <c r="D41" s="186">
        <v>1375</v>
      </c>
      <c r="E41" s="69"/>
    </row>
    <row r="42" spans="1:9" s="3" customFormat="1" ht="16.5" customHeight="1" x14ac:dyDescent="0.2">
      <c r="A42" s="17" t="s">
        <v>343</v>
      </c>
      <c r="B42" s="17" t="s">
        <v>349</v>
      </c>
      <c r="C42" s="4">
        <v>35.97</v>
      </c>
      <c r="D42" s="186">
        <v>35.97</v>
      </c>
      <c r="E42" s="69"/>
    </row>
    <row r="43" spans="1:9" s="3" customFormat="1" ht="16.5" customHeight="1" x14ac:dyDescent="0.2">
      <c r="A43" s="17" t="s">
        <v>348</v>
      </c>
      <c r="B43" s="17" t="s">
        <v>350</v>
      </c>
      <c r="C43" s="4">
        <v>7400</v>
      </c>
      <c r="D43" s="186">
        <v>7400</v>
      </c>
      <c r="E43" s="69"/>
    </row>
    <row r="44" spans="1:9" s="3" customFormat="1" ht="16.5" customHeight="1" x14ac:dyDescent="0.2">
      <c r="A44" s="17" t="s">
        <v>351</v>
      </c>
      <c r="B44" s="17" t="s">
        <v>462</v>
      </c>
      <c r="C44" s="4"/>
      <c r="D44" s="186"/>
      <c r="E44" s="69"/>
    </row>
    <row r="45" spans="1:9" s="3" customFormat="1" ht="16.5" customHeight="1" x14ac:dyDescent="0.2">
      <c r="A45" s="17" t="s">
        <v>463</v>
      </c>
      <c r="B45" s="17" t="s">
        <v>347</v>
      </c>
      <c r="C45" s="186">
        <v>44874.369999999995</v>
      </c>
      <c r="D45" s="186">
        <v>44874.369999999995</v>
      </c>
      <c r="E45" s="69"/>
    </row>
    <row r="46" spans="1:9" s="3" customFormat="1" ht="30" x14ac:dyDescent="0.2">
      <c r="A46" s="62" t="s">
        <v>40</v>
      </c>
      <c r="B46" s="62" t="s">
        <v>28</v>
      </c>
      <c r="C46" s="4">
        <v>11286</v>
      </c>
      <c r="D46" s="553">
        <v>11286</v>
      </c>
      <c r="E46" s="69"/>
      <c r="F46" s="27">
        <v>5109.7</v>
      </c>
    </row>
    <row r="47" spans="1:9" s="3" customFormat="1" ht="16.5" customHeight="1" x14ac:dyDescent="0.2">
      <c r="A47" s="62" t="s">
        <v>41</v>
      </c>
      <c r="B47" s="62" t="s">
        <v>24</v>
      </c>
      <c r="C47" s="4">
        <v>190697.25</v>
      </c>
      <c r="D47" s="186">
        <v>190697.25</v>
      </c>
      <c r="E47" s="69"/>
      <c r="F47" s="3">
        <v>938</v>
      </c>
    </row>
    <row r="48" spans="1:9" s="3" customFormat="1" ht="16.5" customHeight="1" x14ac:dyDescent="0.2">
      <c r="A48" s="62" t="s">
        <v>42</v>
      </c>
      <c r="B48" s="62" t="s">
        <v>25</v>
      </c>
      <c r="C48" s="4">
        <v>10500</v>
      </c>
      <c r="D48" s="553">
        <v>10500</v>
      </c>
      <c r="E48" s="69"/>
      <c r="F48" s="27">
        <v>750</v>
      </c>
    </row>
    <row r="49" spans="1:6" s="3" customFormat="1" ht="16.5" customHeight="1" x14ac:dyDescent="0.2">
      <c r="A49" s="62" t="s">
        <v>43</v>
      </c>
      <c r="B49" s="62" t="s">
        <v>26</v>
      </c>
      <c r="C49" s="4">
        <v>560</v>
      </c>
      <c r="D49" s="553">
        <v>560</v>
      </c>
      <c r="E49" s="69"/>
      <c r="F49" s="3">
        <v>80</v>
      </c>
    </row>
    <row r="50" spans="1:6" s="3" customFormat="1" ht="16.5" customHeight="1" x14ac:dyDescent="0.2">
      <c r="A50" s="62" t="s">
        <v>44</v>
      </c>
      <c r="B50" s="62" t="s">
        <v>387</v>
      </c>
      <c r="C50" s="57">
        <f>SUM(C51:C53)</f>
        <v>285346.45</v>
      </c>
      <c r="D50" s="57">
        <f>SUM(D51:D53)</f>
        <v>285346.45</v>
      </c>
      <c r="E50" s="69"/>
    </row>
    <row r="51" spans="1:6" s="3" customFormat="1" ht="16.5" customHeight="1" x14ac:dyDescent="0.2">
      <c r="A51" s="71" t="s">
        <v>357</v>
      </c>
      <c r="B51" s="71" t="s">
        <v>360</v>
      </c>
      <c r="C51" s="186">
        <v>285346.45</v>
      </c>
      <c r="D51" s="186">
        <v>285346.45</v>
      </c>
      <c r="E51" s="69"/>
      <c r="F51" s="27">
        <v>84040.139999999985</v>
      </c>
    </row>
    <row r="52" spans="1:6" s="3" customFormat="1" ht="16.5" customHeight="1" x14ac:dyDescent="0.2">
      <c r="A52" s="71" t="s">
        <v>358</v>
      </c>
      <c r="B52" s="71" t="s">
        <v>359</v>
      </c>
      <c r="C52" s="4"/>
      <c r="D52" s="186"/>
      <c r="E52" s="69"/>
    </row>
    <row r="53" spans="1:6" s="3" customFormat="1" ht="16.5" customHeight="1" x14ac:dyDescent="0.2">
      <c r="A53" s="71" t="s">
        <v>361</v>
      </c>
      <c r="B53" s="71" t="s">
        <v>362</v>
      </c>
      <c r="C53" s="4"/>
      <c r="D53" s="186"/>
      <c r="E53" s="69"/>
    </row>
    <row r="54" spans="1:6" s="3" customFormat="1" x14ac:dyDescent="0.2">
      <c r="A54" s="62" t="s">
        <v>45</v>
      </c>
      <c r="B54" s="62" t="s">
        <v>29</v>
      </c>
      <c r="C54" s="4"/>
      <c r="D54" s="186"/>
      <c r="E54" s="69"/>
    </row>
    <row r="55" spans="1:6" s="3" customFormat="1" ht="16.5" customHeight="1" x14ac:dyDescent="0.2">
      <c r="A55" s="62" t="s">
        <v>46</v>
      </c>
      <c r="B55" s="62" t="s">
        <v>6</v>
      </c>
      <c r="C55" s="4">
        <v>22249.5</v>
      </c>
      <c r="D55" s="4">
        <v>22249.5</v>
      </c>
      <c r="E55" s="187"/>
      <c r="F55" s="188"/>
    </row>
    <row r="56" spans="1:6" s="3" customFormat="1" ht="30" x14ac:dyDescent="0.2">
      <c r="A56" s="61">
        <v>1.3</v>
      </c>
      <c r="B56" s="61" t="s">
        <v>392</v>
      </c>
      <c r="C56" s="58">
        <f>SUM(C57:C58)</f>
        <v>0</v>
      </c>
      <c r="D56" s="58">
        <f>SUM(D57:D58)</f>
        <v>0</v>
      </c>
      <c r="E56" s="187"/>
      <c r="F56" s="188"/>
    </row>
    <row r="57" spans="1:6" s="3" customFormat="1" ht="30" x14ac:dyDescent="0.2">
      <c r="A57" s="62" t="s">
        <v>50</v>
      </c>
      <c r="B57" s="62" t="s">
        <v>48</v>
      </c>
      <c r="C57" s="4"/>
      <c r="D57" s="186"/>
      <c r="E57" s="187"/>
      <c r="F57" s="188"/>
    </row>
    <row r="58" spans="1:6" s="3" customFormat="1" ht="16.5" customHeight="1" x14ac:dyDescent="0.2">
      <c r="A58" s="62" t="s">
        <v>51</v>
      </c>
      <c r="B58" s="62" t="s">
        <v>47</v>
      </c>
      <c r="C58" s="4"/>
      <c r="D58" s="186"/>
      <c r="E58" s="187"/>
      <c r="F58" s="188"/>
    </row>
    <row r="59" spans="1:6" s="3" customFormat="1" x14ac:dyDescent="0.2">
      <c r="A59" s="61">
        <v>1.4</v>
      </c>
      <c r="B59" s="61" t="s">
        <v>394</v>
      </c>
      <c r="C59" s="4"/>
      <c r="D59" s="186"/>
      <c r="E59" s="187"/>
      <c r="F59" s="188"/>
    </row>
    <row r="60" spans="1:6" s="191" customFormat="1" x14ac:dyDescent="0.2">
      <c r="A60" s="61">
        <v>1.5</v>
      </c>
      <c r="B60" s="61" t="s">
        <v>7</v>
      </c>
      <c r="C60" s="189"/>
      <c r="D60" s="31"/>
      <c r="E60" s="190"/>
    </row>
    <row r="61" spans="1:6" s="191" customFormat="1" x14ac:dyDescent="0.3">
      <c r="A61" s="61">
        <v>1.6</v>
      </c>
      <c r="B61" s="36" t="s">
        <v>8</v>
      </c>
      <c r="C61" s="59">
        <f>SUM(C62:C66)</f>
        <v>47525.37</v>
      </c>
      <c r="D61" s="60">
        <f>SUM(D62:D66)</f>
        <v>41782.049999997646</v>
      </c>
      <c r="E61" s="190"/>
    </row>
    <row r="62" spans="1:6" s="191" customFormat="1" x14ac:dyDescent="0.3">
      <c r="A62" s="62" t="s">
        <v>292</v>
      </c>
      <c r="B62" s="37" t="s">
        <v>52</v>
      </c>
      <c r="C62" s="376">
        <v>7193.83</v>
      </c>
      <c r="D62" s="376">
        <v>7193.83</v>
      </c>
      <c r="E62" s="190"/>
      <c r="F62" s="31">
        <v>1820.1499999999999</v>
      </c>
    </row>
    <row r="63" spans="1:6" s="191" customFormat="1" ht="30" x14ac:dyDescent="0.3">
      <c r="A63" s="62" t="s">
        <v>293</v>
      </c>
      <c r="B63" s="37" t="s">
        <v>54</v>
      </c>
      <c r="C63" s="375">
        <v>8636.5300000000025</v>
      </c>
      <c r="D63" s="376">
        <v>2893.2099999976417</v>
      </c>
      <c r="E63" s="190"/>
      <c r="F63" s="31">
        <v>4292.5</v>
      </c>
    </row>
    <row r="64" spans="1:6" s="191" customFormat="1" x14ac:dyDescent="0.2">
      <c r="A64" s="62" t="s">
        <v>294</v>
      </c>
      <c r="B64" s="37" t="s">
        <v>53</v>
      </c>
      <c r="C64" s="31"/>
      <c r="D64" s="31"/>
      <c r="E64" s="190"/>
    </row>
    <row r="65" spans="1:5" s="191" customFormat="1" x14ac:dyDescent="0.2">
      <c r="A65" s="62" t="s">
        <v>295</v>
      </c>
      <c r="B65" s="37" t="s">
        <v>27</v>
      </c>
      <c r="C65" s="378">
        <v>31319.85</v>
      </c>
      <c r="D65" s="378">
        <v>31319.85</v>
      </c>
      <c r="E65" s="190"/>
    </row>
    <row r="66" spans="1:5" s="191" customFormat="1" x14ac:dyDescent="0.3">
      <c r="A66" s="62" t="s">
        <v>323</v>
      </c>
      <c r="B66" s="37" t="s">
        <v>324</v>
      </c>
      <c r="C66" s="375">
        <v>375.16000000000105</v>
      </c>
      <c r="D66" s="376">
        <v>375.16000000000105</v>
      </c>
      <c r="E66" s="190"/>
    </row>
    <row r="67" spans="1:5" x14ac:dyDescent="0.3">
      <c r="A67" s="184">
        <v>2</v>
      </c>
      <c r="B67" s="184" t="s">
        <v>388</v>
      </c>
      <c r="C67" s="193"/>
      <c r="D67" s="59">
        <f>SUM(D68:D74)</f>
        <v>0</v>
      </c>
      <c r="E67" s="70"/>
    </row>
    <row r="68" spans="1:5" x14ac:dyDescent="0.3">
      <c r="A68" s="72">
        <v>2.1</v>
      </c>
      <c r="B68" s="194" t="s">
        <v>100</v>
      </c>
      <c r="C68" s="195"/>
      <c r="D68" s="21"/>
      <c r="E68" s="70"/>
    </row>
    <row r="69" spans="1:5" x14ac:dyDescent="0.3">
      <c r="A69" s="72">
        <v>2.2000000000000002</v>
      </c>
      <c r="B69" s="194" t="s">
        <v>389</v>
      </c>
      <c r="C69" s="195"/>
      <c r="D69" s="21"/>
      <c r="E69" s="70"/>
    </row>
    <row r="70" spans="1:5" x14ac:dyDescent="0.3">
      <c r="A70" s="72">
        <v>2.2999999999999998</v>
      </c>
      <c r="B70" s="194" t="s">
        <v>104</v>
      </c>
      <c r="C70" s="195"/>
      <c r="D70" s="21"/>
      <c r="E70" s="70"/>
    </row>
    <row r="71" spans="1:5" x14ac:dyDescent="0.3">
      <c r="A71" s="72">
        <v>2.4</v>
      </c>
      <c r="B71" s="194" t="s">
        <v>103</v>
      </c>
      <c r="C71" s="195"/>
      <c r="D71" s="21"/>
      <c r="E71" s="70"/>
    </row>
    <row r="72" spans="1:5" x14ac:dyDescent="0.3">
      <c r="A72" s="72">
        <v>2.5</v>
      </c>
      <c r="B72" s="194" t="s">
        <v>390</v>
      </c>
      <c r="C72" s="195"/>
      <c r="D72" s="21"/>
      <c r="E72" s="70"/>
    </row>
    <row r="73" spans="1:5" x14ac:dyDescent="0.3">
      <c r="A73" s="72">
        <v>2.6</v>
      </c>
      <c r="B73" s="194" t="s">
        <v>101</v>
      </c>
      <c r="C73" s="195"/>
      <c r="D73" s="21"/>
      <c r="E73" s="70"/>
    </row>
    <row r="74" spans="1:5" x14ac:dyDescent="0.3">
      <c r="A74" s="72">
        <v>2.7</v>
      </c>
      <c r="B74" s="194" t="s">
        <v>102</v>
      </c>
      <c r="C74" s="196"/>
      <c r="D74" s="21"/>
      <c r="E74" s="70"/>
    </row>
    <row r="75" spans="1:5" x14ac:dyDescent="0.3">
      <c r="A75" s="184">
        <v>3</v>
      </c>
      <c r="B75" s="184" t="s">
        <v>417</v>
      </c>
      <c r="C75" s="59"/>
      <c r="D75" s="21"/>
      <c r="E75" s="70"/>
    </row>
    <row r="76" spans="1:5" x14ac:dyDescent="0.3">
      <c r="A76" s="184">
        <v>4</v>
      </c>
      <c r="B76" s="184" t="s">
        <v>247</v>
      </c>
      <c r="C76" s="59"/>
      <c r="D76" s="59">
        <f>SUM(D77:D78)</f>
        <v>0</v>
      </c>
      <c r="E76" s="70"/>
    </row>
    <row r="77" spans="1:5" x14ac:dyDescent="0.3">
      <c r="A77" s="72">
        <v>4.0999999999999996</v>
      </c>
      <c r="B77" s="72" t="s">
        <v>248</v>
      </c>
      <c r="C77" s="195"/>
      <c r="D77" s="8"/>
      <c r="E77" s="70"/>
    </row>
    <row r="78" spans="1:5" x14ac:dyDescent="0.3">
      <c r="A78" s="72">
        <v>4.2</v>
      </c>
      <c r="B78" s="72" t="s">
        <v>249</v>
      </c>
      <c r="C78" s="196"/>
      <c r="D78" s="8"/>
      <c r="E78" s="70"/>
    </row>
    <row r="79" spans="1:5" x14ac:dyDescent="0.3">
      <c r="A79" s="184">
        <v>5</v>
      </c>
      <c r="B79" s="184" t="s">
        <v>274</v>
      </c>
      <c r="C79" s="212"/>
      <c r="D79" s="196"/>
      <c r="E79" s="70"/>
    </row>
    <row r="80" spans="1:5" x14ac:dyDescent="0.3">
      <c r="B80" s="35"/>
    </row>
    <row r="81" spans="1:9" x14ac:dyDescent="0.3">
      <c r="A81" s="573" t="s">
        <v>464</v>
      </c>
      <c r="B81" s="573"/>
      <c r="C81" s="573"/>
      <c r="D81" s="573"/>
      <c r="E81" s="366"/>
    </row>
    <row r="82" spans="1:9" x14ac:dyDescent="0.3">
      <c r="B82" s="35"/>
    </row>
    <row r="83" spans="1:9" s="22" customFormat="1" ht="12.75" x14ac:dyDescent="0.2"/>
    <row r="84" spans="1:9" x14ac:dyDescent="0.3">
      <c r="A84" s="47" t="s">
        <v>107</v>
      </c>
      <c r="E84" s="366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47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44" t="s">
        <v>139</v>
      </c>
    </row>
    <row r="90" spans="1:9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48" t="s">
        <v>313</v>
      </c>
      <c r="B1" s="51"/>
      <c r="C1" s="569" t="s">
        <v>109</v>
      </c>
      <c r="D1" s="569"/>
      <c r="E1" s="65"/>
    </row>
    <row r="2" spans="1:5" s="6" customFormat="1" x14ac:dyDescent="0.3">
      <c r="A2" s="48" t="s">
        <v>314</v>
      </c>
      <c r="B2" s="51"/>
      <c r="C2" s="567" t="str">
        <f>'ფორმა N1'!L2</f>
        <v>01/01/2019-12/31/2019</v>
      </c>
      <c r="D2" s="567"/>
      <c r="E2" s="65"/>
    </row>
    <row r="3" spans="1:5" s="6" customFormat="1" x14ac:dyDescent="0.3">
      <c r="A3" s="50" t="s">
        <v>140</v>
      </c>
      <c r="B3" s="48"/>
      <c r="C3" s="122"/>
      <c r="D3" s="122"/>
      <c r="E3" s="65"/>
    </row>
    <row r="4" spans="1:5" s="6" customFormat="1" x14ac:dyDescent="0.3">
      <c r="A4" s="50"/>
      <c r="B4" s="50"/>
      <c r="C4" s="122"/>
      <c r="D4" s="122"/>
      <c r="E4" s="65"/>
    </row>
    <row r="5" spans="1:5" x14ac:dyDescent="0.3">
      <c r="A5" s="51" t="str">
        <f>'ფორმა N2'!A4</f>
        <v>ანგარიშვალდებული პირის დასახელება:</v>
      </c>
      <c r="B5" s="51"/>
      <c r="C5" s="50"/>
      <c r="D5" s="50"/>
      <c r="E5" s="66"/>
    </row>
    <row r="6" spans="1:5" x14ac:dyDescent="0.3">
      <c r="A6" s="357" t="str">
        <f>'ფორმა N1'!A5</f>
        <v>მპგ „ერთიანი ნაციონალური მოძრაობა“</v>
      </c>
      <c r="B6" s="54"/>
      <c r="C6" s="55"/>
      <c r="D6" s="55"/>
      <c r="E6" s="66"/>
    </row>
    <row r="7" spans="1:5" x14ac:dyDescent="0.3">
      <c r="A7" s="51"/>
      <c r="B7" s="51"/>
      <c r="C7" s="50"/>
      <c r="D7" s="50"/>
      <c r="E7" s="66"/>
    </row>
    <row r="8" spans="1:5" s="6" customFormat="1" x14ac:dyDescent="0.3">
      <c r="A8" s="121"/>
      <c r="B8" s="121"/>
      <c r="C8" s="52"/>
      <c r="D8" s="52"/>
      <c r="E8" s="65"/>
    </row>
    <row r="9" spans="1:5" s="6" customFormat="1" ht="30" x14ac:dyDescent="0.3">
      <c r="A9" s="63" t="s">
        <v>64</v>
      </c>
      <c r="B9" s="63" t="s">
        <v>319</v>
      </c>
      <c r="C9" s="53" t="s">
        <v>10</v>
      </c>
      <c r="D9" s="53" t="s">
        <v>9</v>
      </c>
      <c r="E9" s="65"/>
    </row>
    <row r="10" spans="1:5" s="9" customFormat="1" ht="18" x14ac:dyDescent="0.2">
      <c r="A10" s="72" t="s">
        <v>315</v>
      </c>
      <c r="B10" s="72"/>
      <c r="C10" s="4"/>
      <c r="D10" s="4"/>
      <c r="E10" s="67"/>
    </row>
    <row r="11" spans="1:5" s="10" customFormat="1" x14ac:dyDescent="0.2">
      <c r="A11" s="72" t="s">
        <v>316</v>
      </c>
      <c r="B11" s="72"/>
      <c r="C11" s="4"/>
      <c r="D11" s="4"/>
      <c r="E11" s="68"/>
    </row>
    <row r="12" spans="1:5" s="10" customFormat="1" x14ac:dyDescent="0.2">
      <c r="A12" s="61" t="s">
        <v>273</v>
      </c>
      <c r="B12" s="61"/>
      <c r="C12" s="4"/>
      <c r="D12" s="4"/>
      <c r="E12" s="68"/>
    </row>
    <row r="13" spans="1:5" s="10" customFormat="1" x14ac:dyDescent="0.2">
      <c r="A13" s="61" t="s">
        <v>273</v>
      </c>
      <c r="B13" s="61"/>
      <c r="C13" s="4"/>
      <c r="D13" s="4"/>
      <c r="E13" s="68"/>
    </row>
    <row r="14" spans="1:5" s="10" customFormat="1" x14ac:dyDescent="0.2">
      <c r="A14" s="61" t="s">
        <v>273</v>
      </c>
      <c r="B14" s="61"/>
      <c r="C14" s="4"/>
      <c r="D14" s="4"/>
      <c r="E14" s="68"/>
    </row>
    <row r="15" spans="1:5" s="10" customFormat="1" x14ac:dyDescent="0.2">
      <c r="A15" s="61" t="s">
        <v>273</v>
      </c>
      <c r="B15" s="61"/>
      <c r="C15" s="4"/>
      <c r="D15" s="4"/>
      <c r="E15" s="68"/>
    </row>
    <row r="16" spans="1:5" s="10" customFormat="1" x14ac:dyDescent="0.2">
      <c r="A16" s="61" t="s">
        <v>273</v>
      </c>
      <c r="B16" s="61"/>
      <c r="C16" s="4"/>
      <c r="D16" s="4"/>
      <c r="E16" s="68"/>
    </row>
    <row r="17" spans="1:5" s="10" customFormat="1" ht="17.25" customHeight="1" x14ac:dyDescent="0.2">
      <c r="A17" s="72" t="s">
        <v>317</v>
      </c>
      <c r="B17" s="61"/>
      <c r="C17" s="4"/>
      <c r="D17" s="4"/>
      <c r="E17" s="68"/>
    </row>
    <row r="18" spans="1:5" s="10" customFormat="1" ht="18" customHeight="1" x14ac:dyDescent="0.2">
      <c r="A18" s="72" t="s">
        <v>318</v>
      </c>
      <c r="B18" s="61"/>
      <c r="C18" s="4"/>
      <c r="D18" s="4"/>
      <c r="E18" s="68"/>
    </row>
    <row r="19" spans="1:5" s="10" customFormat="1" x14ac:dyDescent="0.2">
      <c r="A19" s="61" t="s">
        <v>273</v>
      </c>
      <c r="B19" s="61"/>
      <c r="C19" s="4"/>
      <c r="D19" s="4"/>
      <c r="E19" s="68"/>
    </row>
    <row r="20" spans="1:5" s="10" customFormat="1" x14ac:dyDescent="0.2">
      <c r="A20" s="61" t="s">
        <v>273</v>
      </c>
      <c r="B20" s="61"/>
      <c r="C20" s="4"/>
      <c r="D20" s="4"/>
      <c r="E20" s="68"/>
    </row>
    <row r="21" spans="1:5" s="10" customFormat="1" x14ac:dyDescent="0.2">
      <c r="A21" s="61" t="s">
        <v>273</v>
      </c>
      <c r="B21" s="61"/>
      <c r="C21" s="4"/>
      <c r="D21" s="4"/>
      <c r="E21" s="68"/>
    </row>
    <row r="22" spans="1:5" s="10" customFormat="1" x14ac:dyDescent="0.2">
      <c r="A22" s="61" t="s">
        <v>273</v>
      </c>
      <c r="B22" s="61"/>
      <c r="C22" s="4"/>
      <c r="D22" s="4"/>
      <c r="E22" s="68"/>
    </row>
    <row r="23" spans="1:5" s="10" customFormat="1" x14ac:dyDescent="0.2">
      <c r="A23" s="61" t="s">
        <v>273</v>
      </c>
      <c r="B23" s="61"/>
      <c r="C23" s="4"/>
      <c r="D23" s="4"/>
      <c r="E23" s="68"/>
    </row>
    <row r="24" spans="1:5" x14ac:dyDescent="0.3">
      <c r="A24" s="73"/>
      <c r="B24" s="73" t="s">
        <v>322</v>
      </c>
      <c r="C24" s="60">
        <f>SUM(C10:C23)</f>
        <v>0</v>
      </c>
      <c r="D24" s="60">
        <f>SUM(D10:D23)</f>
        <v>0</v>
      </c>
      <c r="E24" s="70"/>
    </row>
    <row r="25" spans="1:5" x14ac:dyDescent="0.3">
      <c r="A25" s="35"/>
      <c r="B25" s="35"/>
    </row>
    <row r="26" spans="1:5" x14ac:dyDescent="0.3">
      <c r="A26" s="205" t="s">
        <v>407</v>
      </c>
      <c r="E26" s="5"/>
    </row>
    <row r="27" spans="1:5" x14ac:dyDescent="0.3">
      <c r="A27" s="2" t="s">
        <v>408</v>
      </c>
    </row>
    <row r="28" spans="1:5" x14ac:dyDescent="0.3">
      <c r="A28" s="162" t="s">
        <v>409</v>
      </c>
    </row>
    <row r="29" spans="1:5" x14ac:dyDescent="0.3">
      <c r="A29" s="162"/>
    </row>
    <row r="30" spans="1:5" x14ac:dyDescent="0.3">
      <c r="A30" s="162" t="s">
        <v>337</v>
      </c>
    </row>
    <row r="31" spans="1:5" s="22" customFormat="1" ht="12.75" x14ac:dyDescent="0.2"/>
    <row r="32" spans="1:5" x14ac:dyDescent="0.3">
      <c r="A32" s="47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47"/>
      <c r="B35" s="47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44"/>
      <c r="B37" s="44" t="s">
        <v>139</v>
      </c>
    </row>
    <row r="38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7"/>
  <sheetViews>
    <sheetView view="pageBreakPreview" topLeftCell="C355" zoomScale="90" zoomScaleNormal="100" zoomScaleSheetLayoutView="90" workbookViewId="0">
      <selection activeCell="I387" sqref="I387:I388"/>
    </sheetView>
  </sheetViews>
  <sheetFormatPr defaultRowHeight="12.75" x14ac:dyDescent="0.2"/>
  <cols>
    <col min="1" max="1" width="7" style="146" customWidth="1"/>
    <col min="2" max="2" width="17.85546875" style="146" customWidth="1"/>
    <col min="3" max="3" width="29.42578125" style="146" customWidth="1"/>
    <col min="4" max="4" width="17" style="465" customWidth="1"/>
    <col min="5" max="5" width="71.42578125" style="146" customWidth="1"/>
    <col min="6" max="6" width="14.7109375" style="146" customWidth="1"/>
    <col min="7" max="7" width="15.5703125" style="146" customWidth="1"/>
    <col min="8" max="8" width="14.7109375" style="146" customWidth="1"/>
    <col min="9" max="9" width="29.7109375" style="146" customWidth="1"/>
    <col min="10" max="10" width="0" style="146" hidden="1" customWidth="1"/>
    <col min="11" max="16384" width="9.140625" style="146"/>
  </cols>
  <sheetData>
    <row r="1" spans="1:10" ht="15" x14ac:dyDescent="0.3">
      <c r="A1" s="48" t="s">
        <v>391</v>
      </c>
      <c r="B1" s="48"/>
      <c r="C1" s="51"/>
      <c r="D1" s="450"/>
      <c r="E1" s="51"/>
      <c r="F1" s="51"/>
      <c r="G1" s="430"/>
      <c r="H1" s="430"/>
      <c r="I1" s="569" t="s">
        <v>109</v>
      </c>
      <c r="J1" s="569"/>
    </row>
    <row r="2" spans="1:10" ht="15" x14ac:dyDescent="0.3">
      <c r="A2" s="50" t="s">
        <v>140</v>
      </c>
      <c r="B2" s="48"/>
      <c r="C2" s="51"/>
      <c r="D2" s="450"/>
      <c r="E2" s="51"/>
      <c r="F2" s="51"/>
      <c r="G2" s="430"/>
      <c r="H2" s="430"/>
      <c r="I2" s="567" t="str">
        <f>'ფორმა N1'!L2</f>
        <v>01/01/2019-12/31/2019</v>
      </c>
      <c r="J2" s="567"/>
    </row>
    <row r="3" spans="1:10" ht="15" x14ac:dyDescent="0.3">
      <c r="A3" s="50"/>
      <c r="B3" s="50"/>
      <c r="C3" s="48"/>
      <c r="D3" s="451"/>
      <c r="E3" s="48"/>
      <c r="F3" s="48"/>
      <c r="G3" s="430"/>
      <c r="H3" s="430"/>
      <c r="I3" s="430"/>
    </row>
    <row r="4" spans="1:10" ht="15" x14ac:dyDescent="0.3">
      <c r="A4" s="51" t="str">
        <f>'[3]ფორმა N2'!A4</f>
        <v>ანგარიშვალდებული პირის დასახელება:</v>
      </c>
      <c r="B4" s="51"/>
      <c r="C4" s="51"/>
      <c r="D4" s="450"/>
      <c r="E4" s="51"/>
      <c r="F4" s="51"/>
      <c r="G4" s="50"/>
      <c r="H4" s="50"/>
      <c r="I4" s="50"/>
    </row>
    <row r="5" spans="1:10" ht="15" x14ac:dyDescent="0.3">
      <c r="A5" s="170" t="str">
        <f>'ფორმა N1'!A5:F5</f>
        <v>მპგ „ერთიანი ნაციონალური მოძრაობა“</v>
      </c>
      <c r="B5" s="54"/>
      <c r="C5" s="54"/>
      <c r="D5" s="452"/>
      <c r="E5" s="54"/>
      <c r="F5" s="54"/>
      <c r="G5" s="55"/>
      <c r="H5" s="55"/>
      <c r="I5" s="55"/>
    </row>
    <row r="6" spans="1:10" ht="15" x14ac:dyDescent="0.3">
      <c r="A6" s="51"/>
      <c r="B6" s="51"/>
      <c r="C6" s="51"/>
      <c r="D6" s="450"/>
      <c r="E6" s="51"/>
      <c r="F6" s="51"/>
      <c r="G6" s="50"/>
      <c r="H6" s="50"/>
      <c r="I6" s="50"/>
    </row>
    <row r="7" spans="1:10" ht="15" x14ac:dyDescent="0.2">
      <c r="A7" s="429"/>
      <c r="B7" s="429"/>
      <c r="C7" s="429"/>
      <c r="D7" s="453"/>
      <c r="E7" s="429"/>
      <c r="F7" s="429"/>
      <c r="G7" s="52"/>
      <c r="H7" s="52"/>
      <c r="I7" s="52"/>
    </row>
    <row r="8" spans="1:10" ht="45" x14ac:dyDescent="0.2">
      <c r="A8" s="64" t="s">
        <v>64</v>
      </c>
      <c r="B8" s="64" t="s">
        <v>326</v>
      </c>
      <c r="C8" s="64" t="s">
        <v>327</v>
      </c>
      <c r="D8" s="454" t="s">
        <v>227</v>
      </c>
      <c r="E8" s="64" t="s">
        <v>331</v>
      </c>
      <c r="F8" s="64" t="s">
        <v>335</v>
      </c>
      <c r="G8" s="53" t="s">
        <v>10</v>
      </c>
      <c r="H8" s="53" t="s">
        <v>9</v>
      </c>
      <c r="I8" s="53" t="s">
        <v>376</v>
      </c>
      <c r="J8" s="177" t="s">
        <v>334</v>
      </c>
    </row>
    <row r="9" spans="1:10" s="84" customFormat="1" ht="15" x14ac:dyDescent="0.2">
      <c r="A9" s="72"/>
      <c r="B9" s="72"/>
      <c r="C9" s="72"/>
      <c r="D9" s="455"/>
      <c r="E9" s="72"/>
      <c r="F9" s="72"/>
      <c r="G9" s="456"/>
      <c r="H9" s="456"/>
      <c r="I9" s="456"/>
      <c r="J9" s="457"/>
    </row>
    <row r="10" spans="1:10" s="84" customFormat="1" ht="15" x14ac:dyDescent="0.2">
      <c r="A10" s="72">
        <v>1</v>
      </c>
      <c r="B10" s="61" t="s">
        <v>609</v>
      </c>
      <c r="C10" s="61" t="s">
        <v>546</v>
      </c>
      <c r="D10" s="458" t="s">
        <v>610</v>
      </c>
      <c r="E10" s="61" t="s">
        <v>608</v>
      </c>
      <c r="F10" s="72" t="s">
        <v>334</v>
      </c>
      <c r="G10" s="456">
        <v>5402.5484693877552</v>
      </c>
      <c r="H10" s="456">
        <v>5402.55</v>
      </c>
      <c r="I10" s="456">
        <v>1058.7249999999999</v>
      </c>
      <c r="J10" s="457" t="s">
        <v>0</v>
      </c>
    </row>
    <row r="11" spans="1:10" s="84" customFormat="1" ht="15" x14ac:dyDescent="0.2">
      <c r="A11" s="72">
        <v>2</v>
      </c>
      <c r="B11" s="61" t="s">
        <v>548</v>
      </c>
      <c r="C11" s="61" t="s">
        <v>578</v>
      </c>
      <c r="D11" s="458" t="s">
        <v>579</v>
      </c>
      <c r="E11" s="61" t="s">
        <v>580</v>
      </c>
      <c r="F11" s="72" t="s">
        <v>0</v>
      </c>
      <c r="G11" s="456">
        <v>4839.8999999999996</v>
      </c>
      <c r="H11" s="456">
        <v>4840</v>
      </c>
      <c r="I11" s="456">
        <v>930</v>
      </c>
    </row>
    <row r="12" spans="1:10" s="84" customFormat="1" ht="15" x14ac:dyDescent="0.2">
      <c r="A12" s="72">
        <v>3</v>
      </c>
      <c r="B12" s="61" t="s">
        <v>534</v>
      </c>
      <c r="C12" s="61" t="s">
        <v>535</v>
      </c>
      <c r="D12" s="458" t="s">
        <v>536</v>
      </c>
      <c r="E12" s="61" t="s">
        <v>537</v>
      </c>
      <c r="F12" s="72" t="s">
        <v>334</v>
      </c>
      <c r="G12" s="456">
        <v>23431.762500000001</v>
      </c>
      <c r="H12" s="456">
        <v>23432</v>
      </c>
      <c r="I12" s="456">
        <v>4642.3525</v>
      </c>
    </row>
    <row r="13" spans="1:10" s="84" customFormat="1" ht="15" x14ac:dyDescent="0.2">
      <c r="A13" s="72">
        <v>4</v>
      </c>
      <c r="B13" s="61" t="s">
        <v>526</v>
      </c>
      <c r="C13" s="61" t="s">
        <v>527</v>
      </c>
      <c r="D13" s="458" t="s">
        <v>528</v>
      </c>
      <c r="E13" s="61" t="s">
        <v>529</v>
      </c>
      <c r="F13" s="72" t="s">
        <v>334</v>
      </c>
      <c r="G13" s="456">
        <v>14041.591071428571</v>
      </c>
      <c r="H13" s="456">
        <v>14042</v>
      </c>
      <c r="I13" s="456">
        <v>2721.7174999999997</v>
      </c>
    </row>
    <row r="14" spans="1:10" s="84" customFormat="1" ht="15" x14ac:dyDescent="0.2">
      <c r="A14" s="72">
        <v>5</v>
      </c>
      <c r="B14" s="61" t="s">
        <v>538</v>
      </c>
      <c r="C14" s="61" t="s">
        <v>539</v>
      </c>
      <c r="D14" s="458" t="s">
        <v>540</v>
      </c>
      <c r="E14" s="61" t="s">
        <v>529</v>
      </c>
      <c r="F14" s="72" t="s">
        <v>334</v>
      </c>
      <c r="G14" s="456">
        <v>15300</v>
      </c>
      <c r="H14" s="456">
        <v>15300</v>
      </c>
      <c r="I14" s="456">
        <v>2940</v>
      </c>
    </row>
    <row r="15" spans="1:10" s="84" customFormat="1" ht="15" x14ac:dyDescent="0.2">
      <c r="A15" s="72">
        <v>6</v>
      </c>
      <c r="B15" s="61" t="s">
        <v>541</v>
      </c>
      <c r="C15" s="61" t="s">
        <v>542</v>
      </c>
      <c r="D15" s="458" t="s">
        <v>543</v>
      </c>
      <c r="E15" s="61" t="s">
        <v>544</v>
      </c>
      <c r="F15" s="72" t="s">
        <v>334</v>
      </c>
      <c r="G15" s="456">
        <v>5380.7749999999996</v>
      </c>
      <c r="H15" s="456">
        <v>5381</v>
      </c>
      <c r="I15" s="456">
        <v>1055.155</v>
      </c>
    </row>
    <row r="16" spans="1:10" s="84" customFormat="1" ht="15" x14ac:dyDescent="0.2">
      <c r="A16" s="72">
        <v>7</v>
      </c>
      <c r="B16" s="61" t="s">
        <v>530</v>
      </c>
      <c r="C16" s="61" t="s">
        <v>531</v>
      </c>
      <c r="D16" s="458" t="s">
        <v>532</v>
      </c>
      <c r="E16" s="61" t="s">
        <v>937</v>
      </c>
      <c r="F16" s="72" t="s">
        <v>334</v>
      </c>
      <c r="G16" s="456">
        <v>6451.0249999999996</v>
      </c>
      <c r="H16" s="456">
        <v>6451.0249999999996</v>
      </c>
      <c r="I16" s="456">
        <v>1266.2049999999999</v>
      </c>
    </row>
    <row r="17" spans="1:9" s="84" customFormat="1" ht="15" x14ac:dyDescent="0.2">
      <c r="A17" s="72">
        <v>8</v>
      </c>
      <c r="B17" s="61" t="s">
        <v>556</v>
      </c>
      <c r="C17" s="61" t="s">
        <v>557</v>
      </c>
      <c r="D17" s="458" t="s">
        <v>558</v>
      </c>
      <c r="E17" s="61" t="s">
        <v>559</v>
      </c>
      <c r="F17" s="72" t="s">
        <v>334</v>
      </c>
      <c r="G17" s="456">
        <v>5345</v>
      </c>
      <c r="H17" s="456">
        <v>5345</v>
      </c>
      <c r="I17" s="456">
        <v>1027.0400000000002</v>
      </c>
    </row>
    <row r="18" spans="1:9" s="84" customFormat="1" ht="15" x14ac:dyDescent="0.2">
      <c r="A18" s="72">
        <v>9</v>
      </c>
      <c r="B18" s="61" t="s">
        <v>548</v>
      </c>
      <c r="C18" s="61" t="s">
        <v>568</v>
      </c>
      <c r="D18" s="458" t="s">
        <v>569</v>
      </c>
      <c r="E18" s="61" t="s">
        <v>570</v>
      </c>
      <c r="F18" s="72" t="s">
        <v>334</v>
      </c>
      <c r="G18" s="456">
        <v>8160</v>
      </c>
      <c r="H18" s="456">
        <v>8160</v>
      </c>
      <c r="I18" s="456">
        <v>1568</v>
      </c>
    </row>
    <row r="19" spans="1:9" s="84" customFormat="1" ht="15" x14ac:dyDescent="0.2">
      <c r="A19" s="72">
        <v>10</v>
      </c>
      <c r="B19" s="61" t="s">
        <v>548</v>
      </c>
      <c r="C19" s="61" t="s">
        <v>578</v>
      </c>
      <c r="D19" s="458" t="s">
        <v>579</v>
      </c>
      <c r="E19" s="61" t="s">
        <v>580</v>
      </c>
      <c r="F19" s="72" t="s">
        <v>334</v>
      </c>
      <c r="G19" s="456">
        <v>9945</v>
      </c>
      <c r="H19" s="456">
        <v>9945</v>
      </c>
      <c r="I19" s="456">
        <v>1911</v>
      </c>
    </row>
    <row r="20" spans="1:9" s="84" customFormat="1" ht="15" x14ac:dyDescent="0.2">
      <c r="A20" s="72">
        <v>11</v>
      </c>
      <c r="B20" s="61" t="s">
        <v>560</v>
      </c>
      <c r="C20" s="61" t="s">
        <v>561</v>
      </c>
      <c r="D20" s="458" t="s">
        <v>562</v>
      </c>
      <c r="E20" s="61" t="s">
        <v>938</v>
      </c>
      <c r="F20" s="72" t="s">
        <v>334</v>
      </c>
      <c r="G20" s="456">
        <v>12945</v>
      </c>
      <c r="H20" s="456">
        <v>12945</v>
      </c>
      <c r="I20" s="456">
        <v>2524.9875000000002</v>
      </c>
    </row>
    <row r="21" spans="1:9" s="84" customFormat="1" ht="15" x14ac:dyDescent="0.2">
      <c r="A21" s="72">
        <v>12</v>
      </c>
      <c r="B21" s="61" t="s">
        <v>564</v>
      </c>
      <c r="C21" s="61" t="s">
        <v>565</v>
      </c>
      <c r="D21" s="458" t="s">
        <v>566</v>
      </c>
      <c r="E21" s="61" t="s">
        <v>939</v>
      </c>
      <c r="F21" s="72" t="s">
        <v>334</v>
      </c>
      <c r="G21" s="456">
        <v>8160</v>
      </c>
      <c r="H21" s="456">
        <v>8160</v>
      </c>
      <c r="I21" s="456">
        <v>1568</v>
      </c>
    </row>
    <row r="22" spans="1:9" s="84" customFormat="1" ht="15" x14ac:dyDescent="0.2">
      <c r="A22" s="72">
        <v>13</v>
      </c>
      <c r="B22" s="61" t="s">
        <v>623</v>
      </c>
      <c r="C22" s="61" t="s">
        <v>600</v>
      </c>
      <c r="D22" s="458" t="s">
        <v>624</v>
      </c>
      <c r="E22" s="61" t="s">
        <v>940</v>
      </c>
      <c r="F22" s="72" t="s">
        <v>334</v>
      </c>
      <c r="G22" s="456">
        <v>4125</v>
      </c>
      <c r="H22" s="456">
        <v>4125</v>
      </c>
      <c r="I22" s="456">
        <v>825</v>
      </c>
    </row>
    <row r="23" spans="1:9" s="84" customFormat="1" ht="15" x14ac:dyDescent="0.2">
      <c r="A23" s="72">
        <v>14</v>
      </c>
      <c r="B23" s="61" t="s">
        <v>548</v>
      </c>
      <c r="C23" s="61" t="s">
        <v>620</v>
      </c>
      <c r="D23" s="458" t="s">
        <v>621</v>
      </c>
      <c r="E23" s="61" t="s">
        <v>613</v>
      </c>
      <c r="F23" s="72" t="s">
        <v>334</v>
      </c>
      <c r="G23" s="456">
        <v>6375</v>
      </c>
      <c r="H23" s="456">
        <v>6375</v>
      </c>
      <c r="I23" s="456">
        <v>1225</v>
      </c>
    </row>
    <row r="24" spans="1:9" s="84" customFormat="1" ht="15" x14ac:dyDescent="0.2">
      <c r="A24" s="72">
        <v>15</v>
      </c>
      <c r="B24" s="61" t="s">
        <v>548</v>
      </c>
      <c r="C24" s="61" t="s">
        <v>618</v>
      </c>
      <c r="D24" s="458" t="s">
        <v>619</v>
      </c>
      <c r="E24" s="61" t="s">
        <v>613</v>
      </c>
      <c r="F24" s="72" t="s">
        <v>334</v>
      </c>
      <c r="G24" s="456">
        <v>5100</v>
      </c>
      <c r="H24" s="456">
        <v>5100</v>
      </c>
      <c r="I24" s="456">
        <v>980</v>
      </c>
    </row>
    <row r="25" spans="1:9" s="84" customFormat="1" ht="15" x14ac:dyDescent="0.2">
      <c r="A25" s="72">
        <v>16</v>
      </c>
      <c r="B25" s="61" t="s">
        <v>534</v>
      </c>
      <c r="C25" s="61" t="s">
        <v>616</v>
      </c>
      <c r="D25" s="458" t="s">
        <v>617</v>
      </c>
      <c r="E25" s="61" t="s">
        <v>613</v>
      </c>
      <c r="F25" s="72" t="s">
        <v>334</v>
      </c>
      <c r="G25" s="456">
        <v>5100</v>
      </c>
      <c r="H25" s="456">
        <v>5100</v>
      </c>
      <c r="I25" s="456">
        <v>980</v>
      </c>
    </row>
    <row r="26" spans="1:9" s="84" customFormat="1" ht="15" x14ac:dyDescent="0.2">
      <c r="A26" s="72">
        <v>17</v>
      </c>
      <c r="B26" s="61" t="s">
        <v>597</v>
      </c>
      <c r="C26" s="61" t="s">
        <v>614</v>
      </c>
      <c r="D26" s="458" t="s">
        <v>615</v>
      </c>
      <c r="E26" s="61" t="s">
        <v>613</v>
      </c>
      <c r="F26" s="72" t="s">
        <v>334</v>
      </c>
      <c r="G26" s="456">
        <v>5100</v>
      </c>
      <c r="H26" s="456">
        <v>5100</v>
      </c>
      <c r="I26" s="456">
        <v>980</v>
      </c>
    </row>
    <row r="27" spans="1:9" s="84" customFormat="1" ht="15" x14ac:dyDescent="0.2">
      <c r="A27" s="72">
        <v>18</v>
      </c>
      <c r="B27" s="61" t="s">
        <v>941</v>
      </c>
      <c r="C27" s="61" t="s">
        <v>598</v>
      </c>
      <c r="D27" s="458" t="s">
        <v>612</v>
      </c>
      <c r="E27" s="61" t="s">
        <v>613</v>
      </c>
      <c r="F27" s="72" t="s">
        <v>334</v>
      </c>
      <c r="G27" s="456">
        <v>6375</v>
      </c>
      <c r="H27" s="456">
        <v>6375</v>
      </c>
      <c r="I27" s="456">
        <v>1225</v>
      </c>
    </row>
    <row r="28" spans="1:9" s="84" customFormat="1" ht="15" x14ac:dyDescent="0.2">
      <c r="A28" s="72">
        <v>19</v>
      </c>
      <c r="B28" s="61" t="s">
        <v>581</v>
      </c>
      <c r="C28" s="61" t="s">
        <v>606</v>
      </c>
      <c r="D28" s="458" t="s">
        <v>607</v>
      </c>
      <c r="E28" s="61" t="s">
        <v>608</v>
      </c>
      <c r="F28" s="72" t="s">
        <v>334</v>
      </c>
      <c r="G28" s="456">
        <v>5250</v>
      </c>
      <c r="H28" s="456">
        <v>5250</v>
      </c>
      <c r="I28" s="456">
        <v>1050</v>
      </c>
    </row>
    <row r="29" spans="1:9" s="84" customFormat="1" ht="15" x14ac:dyDescent="0.2">
      <c r="A29" s="72">
        <v>20</v>
      </c>
      <c r="B29" s="61" t="s">
        <v>602</v>
      </c>
      <c r="C29" s="61" t="s">
        <v>603</v>
      </c>
      <c r="D29" s="458" t="s">
        <v>604</v>
      </c>
      <c r="E29" s="61" t="s">
        <v>605</v>
      </c>
      <c r="F29" s="72" t="s">
        <v>334</v>
      </c>
      <c r="G29" s="456">
        <v>6375</v>
      </c>
      <c r="H29" s="456">
        <v>6375</v>
      </c>
      <c r="I29" s="456">
        <v>1225</v>
      </c>
    </row>
    <row r="30" spans="1:9" s="84" customFormat="1" ht="15" x14ac:dyDescent="0.2">
      <c r="A30" s="72">
        <v>21</v>
      </c>
      <c r="B30" s="61" t="s">
        <v>548</v>
      </c>
      <c r="C30" s="61" t="s">
        <v>600</v>
      </c>
      <c r="D30" s="458" t="s">
        <v>601</v>
      </c>
      <c r="E30" s="61" t="s">
        <v>942</v>
      </c>
      <c r="F30" s="72" t="s">
        <v>334</v>
      </c>
      <c r="G30" s="456">
        <v>6375</v>
      </c>
      <c r="H30" s="456">
        <v>6375</v>
      </c>
      <c r="I30" s="456">
        <v>1225</v>
      </c>
    </row>
    <row r="31" spans="1:9" s="84" customFormat="1" ht="15" x14ac:dyDescent="0.2">
      <c r="A31" s="72">
        <v>22</v>
      </c>
      <c r="B31" s="61" t="s">
        <v>590</v>
      </c>
      <c r="C31" s="61" t="s">
        <v>591</v>
      </c>
      <c r="D31" s="458" t="s">
        <v>592</v>
      </c>
      <c r="E31" s="61" t="s">
        <v>943</v>
      </c>
      <c r="F31" s="72" t="s">
        <v>334</v>
      </c>
      <c r="G31" s="456">
        <v>9255</v>
      </c>
      <c r="H31" s="456">
        <v>9255</v>
      </c>
      <c r="I31" s="456">
        <v>1816.8225000000002</v>
      </c>
    </row>
    <row r="32" spans="1:9" s="84" customFormat="1" ht="15" x14ac:dyDescent="0.2">
      <c r="A32" s="72">
        <v>23</v>
      </c>
      <c r="B32" s="61" t="s">
        <v>944</v>
      </c>
      <c r="C32" s="61" t="s">
        <v>598</v>
      </c>
      <c r="D32" s="458" t="s">
        <v>599</v>
      </c>
      <c r="E32" s="61" t="s">
        <v>942</v>
      </c>
      <c r="F32" s="72" t="s">
        <v>334</v>
      </c>
      <c r="G32" s="456">
        <v>6375</v>
      </c>
      <c r="H32" s="456">
        <v>6375</v>
      </c>
      <c r="I32" s="456">
        <v>1225</v>
      </c>
    </row>
    <row r="33" spans="1:9" s="84" customFormat="1" ht="15" x14ac:dyDescent="0.2">
      <c r="A33" s="72">
        <v>24</v>
      </c>
      <c r="B33" s="61" t="s">
        <v>594</v>
      </c>
      <c r="C33" s="61" t="s">
        <v>595</v>
      </c>
      <c r="D33" s="458" t="s">
        <v>596</v>
      </c>
      <c r="E33" s="61" t="s">
        <v>942</v>
      </c>
      <c r="F33" s="72" t="s">
        <v>334</v>
      </c>
      <c r="G33" s="456">
        <v>6375</v>
      </c>
      <c r="H33" s="456">
        <v>6375</v>
      </c>
      <c r="I33" s="456">
        <v>1225</v>
      </c>
    </row>
    <row r="34" spans="1:9" s="84" customFormat="1" ht="15" x14ac:dyDescent="0.2">
      <c r="A34" s="72">
        <v>25</v>
      </c>
      <c r="B34" s="61" t="s">
        <v>587</v>
      </c>
      <c r="C34" s="61" t="s">
        <v>588</v>
      </c>
      <c r="D34" s="458" t="s">
        <v>589</v>
      </c>
      <c r="E34" s="61" t="s">
        <v>573</v>
      </c>
      <c r="F34" s="72" t="s">
        <v>334</v>
      </c>
      <c r="G34" s="456">
        <v>5345</v>
      </c>
      <c r="H34" s="456">
        <v>5345</v>
      </c>
      <c r="I34" s="456">
        <v>1027.0400000000002</v>
      </c>
    </row>
    <row r="35" spans="1:9" s="84" customFormat="1" ht="15" x14ac:dyDescent="0.2">
      <c r="A35" s="72">
        <v>26</v>
      </c>
      <c r="B35" s="61" t="s">
        <v>574</v>
      </c>
      <c r="C35" s="61" t="s">
        <v>575</v>
      </c>
      <c r="D35" s="458" t="s">
        <v>576</v>
      </c>
      <c r="E35" s="61" t="s">
        <v>577</v>
      </c>
      <c r="F35" s="72" t="s">
        <v>334</v>
      </c>
      <c r="G35" s="456">
        <v>13872</v>
      </c>
      <c r="H35" s="456">
        <v>13872</v>
      </c>
      <c r="I35" s="456">
        <v>2665.6</v>
      </c>
    </row>
    <row r="36" spans="1:9" s="84" customFormat="1" ht="15" x14ac:dyDescent="0.2">
      <c r="A36" s="72">
        <v>27</v>
      </c>
      <c r="B36" s="61" t="s">
        <v>534</v>
      </c>
      <c r="C36" s="61" t="s">
        <v>571</v>
      </c>
      <c r="D36" s="458" t="s">
        <v>572</v>
      </c>
      <c r="E36" s="61" t="s">
        <v>573</v>
      </c>
      <c r="F36" s="72" t="s">
        <v>334</v>
      </c>
      <c r="G36" s="456">
        <v>8160</v>
      </c>
      <c r="H36" s="456">
        <v>8160</v>
      </c>
      <c r="I36" s="456">
        <v>1568</v>
      </c>
    </row>
    <row r="37" spans="1:9" s="84" customFormat="1" ht="15" x14ac:dyDescent="0.2">
      <c r="A37" s="72">
        <v>28</v>
      </c>
      <c r="B37" s="61" t="s">
        <v>534</v>
      </c>
      <c r="C37" s="61" t="s">
        <v>542</v>
      </c>
      <c r="D37" s="458" t="s">
        <v>584</v>
      </c>
      <c r="E37" s="61" t="s">
        <v>573</v>
      </c>
      <c r="F37" s="72" t="s">
        <v>334</v>
      </c>
      <c r="G37" s="456">
        <v>5380.7749999999996</v>
      </c>
      <c r="H37" s="456">
        <v>5380.7749999999996</v>
      </c>
      <c r="I37" s="456">
        <v>1055.155</v>
      </c>
    </row>
    <row r="38" spans="1:9" s="84" customFormat="1" ht="15" x14ac:dyDescent="0.2">
      <c r="A38" s="72">
        <v>29</v>
      </c>
      <c r="B38" s="61" t="s">
        <v>581</v>
      </c>
      <c r="C38" s="61" t="s">
        <v>582</v>
      </c>
      <c r="D38" s="458" t="s">
        <v>583</v>
      </c>
      <c r="E38" s="61" t="s">
        <v>573</v>
      </c>
      <c r="F38" s="72" t="s">
        <v>334</v>
      </c>
      <c r="G38" s="456">
        <v>6293.8125</v>
      </c>
      <c r="H38" s="456">
        <v>6293.8125</v>
      </c>
      <c r="I38" s="456">
        <v>1235.7625</v>
      </c>
    </row>
    <row r="39" spans="1:9" s="84" customFormat="1" ht="15" x14ac:dyDescent="0.2">
      <c r="A39" s="72">
        <v>30</v>
      </c>
      <c r="B39" s="61" t="s">
        <v>534</v>
      </c>
      <c r="C39" s="61" t="s">
        <v>535</v>
      </c>
      <c r="D39" s="458" t="s">
        <v>536</v>
      </c>
      <c r="E39" s="61" t="s">
        <v>537</v>
      </c>
      <c r="F39" s="72" t="s">
        <v>0</v>
      </c>
      <c r="G39" s="456">
        <v>5465</v>
      </c>
      <c r="H39" s="456">
        <v>5465</v>
      </c>
      <c r="I39" s="456">
        <v>1050.075</v>
      </c>
    </row>
    <row r="40" spans="1:9" s="84" customFormat="1" ht="15" x14ac:dyDescent="0.2">
      <c r="A40" s="72">
        <v>31</v>
      </c>
      <c r="B40" s="61" t="s">
        <v>552</v>
      </c>
      <c r="C40" s="61" t="s">
        <v>553</v>
      </c>
      <c r="D40" s="458" t="s">
        <v>554</v>
      </c>
      <c r="E40" s="61" t="s">
        <v>555</v>
      </c>
      <c r="F40" s="72" t="s">
        <v>0</v>
      </c>
      <c r="G40" s="456">
        <v>2805</v>
      </c>
      <c r="H40" s="456">
        <v>2805</v>
      </c>
      <c r="I40" s="456">
        <v>539</v>
      </c>
    </row>
    <row r="41" spans="1:9" s="84" customFormat="1" ht="15" x14ac:dyDescent="0.2">
      <c r="A41" s="72">
        <v>32</v>
      </c>
      <c r="B41" s="61" t="s">
        <v>560</v>
      </c>
      <c r="C41" s="61" t="s">
        <v>561</v>
      </c>
      <c r="D41" s="458" t="s">
        <v>562</v>
      </c>
      <c r="E41" s="61" t="s">
        <v>938</v>
      </c>
      <c r="F41" s="72" t="s">
        <v>0</v>
      </c>
      <c r="G41" s="456">
        <v>2040</v>
      </c>
      <c r="H41" s="456">
        <v>2040</v>
      </c>
      <c r="I41" s="456">
        <v>392</v>
      </c>
    </row>
    <row r="42" spans="1:9" s="84" customFormat="1" ht="15" x14ac:dyDescent="0.2">
      <c r="A42" s="72">
        <v>33</v>
      </c>
      <c r="B42" s="61" t="s">
        <v>545</v>
      </c>
      <c r="C42" s="61" t="s">
        <v>546</v>
      </c>
      <c r="D42" s="458" t="s">
        <v>547</v>
      </c>
      <c r="E42" s="61" t="s">
        <v>529</v>
      </c>
      <c r="F42" s="72" t="s">
        <v>334</v>
      </c>
      <c r="G42" s="456">
        <v>826.29</v>
      </c>
      <c r="H42" s="456">
        <v>826.29</v>
      </c>
      <c r="I42" s="456">
        <v>158.75</v>
      </c>
    </row>
    <row r="43" spans="1:9" s="84" customFormat="1" ht="15" x14ac:dyDescent="0.2">
      <c r="A43" s="72">
        <v>34</v>
      </c>
      <c r="B43" s="61" t="s">
        <v>548</v>
      </c>
      <c r="C43" s="61" t="s">
        <v>549</v>
      </c>
      <c r="D43" s="458" t="s">
        <v>550</v>
      </c>
      <c r="E43" s="61" t="s">
        <v>945</v>
      </c>
      <c r="F43" s="72" t="s">
        <v>334</v>
      </c>
      <c r="G43" s="456">
        <v>1413.4404000000002</v>
      </c>
      <c r="H43" s="456">
        <v>1413.4404000000002</v>
      </c>
      <c r="I43" s="456">
        <v>0</v>
      </c>
    </row>
    <row r="44" spans="1:9" s="84" customFormat="1" ht="15" x14ac:dyDescent="0.2">
      <c r="A44" s="72">
        <v>35</v>
      </c>
      <c r="B44" s="61" t="s">
        <v>946</v>
      </c>
      <c r="C44" s="61" t="s">
        <v>553</v>
      </c>
      <c r="D44" s="458" t="s">
        <v>554</v>
      </c>
      <c r="E44" s="61" t="s">
        <v>555</v>
      </c>
      <c r="F44" s="72" t="s">
        <v>334</v>
      </c>
      <c r="G44" s="456">
        <v>3361</v>
      </c>
      <c r="H44" s="456">
        <v>3361</v>
      </c>
      <c r="I44" s="456">
        <v>2262.75</v>
      </c>
    </row>
    <row r="45" spans="1:9" s="84" customFormat="1" ht="15" x14ac:dyDescent="0.2">
      <c r="A45" s="72">
        <v>36</v>
      </c>
      <c r="B45" s="61" t="s">
        <v>548</v>
      </c>
      <c r="C45" s="61" t="s">
        <v>585</v>
      </c>
      <c r="D45" s="458" t="s">
        <v>586</v>
      </c>
      <c r="E45" s="61" t="s">
        <v>573</v>
      </c>
      <c r="F45" s="72" t="s">
        <v>334</v>
      </c>
      <c r="G45" s="456">
        <v>3794</v>
      </c>
      <c r="H45" s="456">
        <v>3794</v>
      </c>
      <c r="I45" s="456">
        <v>729.04000000000019</v>
      </c>
    </row>
    <row r="46" spans="1:9" s="84" customFormat="1" ht="15" x14ac:dyDescent="0.2">
      <c r="A46" s="72">
        <v>37</v>
      </c>
      <c r="B46" s="61" t="s">
        <v>526</v>
      </c>
      <c r="C46" s="61" t="s">
        <v>527</v>
      </c>
      <c r="D46" s="458" t="s">
        <v>528</v>
      </c>
      <c r="E46" s="61" t="s">
        <v>529</v>
      </c>
      <c r="F46" s="72" t="s">
        <v>0</v>
      </c>
      <c r="G46" s="456">
        <v>1302</v>
      </c>
      <c r="H46" s="456">
        <v>1302</v>
      </c>
      <c r="I46" s="456">
        <v>250.095</v>
      </c>
    </row>
    <row r="47" spans="1:9" s="84" customFormat="1" ht="15" x14ac:dyDescent="0.2">
      <c r="A47" s="72">
        <v>38</v>
      </c>
      <c r="B47" s="61" t="s">
        <v>590</v>
      </c>
      <c r="C47" s="61" t="s">
        <v>591</v>
      </c>
      <c r="D47" s="458" t="s">
        <v>592</v>
      </c>
      <c r="E47" s="61" t="s">
        <v>943</v>
      </c>
      <c r="F47" s="72" t="s">
        <v>0</v>
      </c>
      <c r="G47" s="456">
        <v>1302</v>
      </c>
      <c r="H47" s="456">
        <v>1302</v>
      </c>
      <c r="I47" s="456">
        <v>250.095</v>
      </c>
    </row>
    <row r="48" spans="1:9" s="84" customFormat="1" ht="15" x14ac:dyDescent="0.2">
      <c r="A48" s="72">
        <v>39</v>
      </c>
      <c r="B48" s="61" t="s">
        <v>611</v>
      </c>
      <c r="C48" s="61" t="s">
        <v>568</v>
      </c>
      <c r="D48" s="458" t="s">
        <v>622</v>
      </c>
      <c r="E48" s="61" t="s">
        <v>613</v>
      </c>
      <c r="F48" s="72" t="s">
        <v>334</v>
      </c>
      <c r="G48" s="456">
        <v>4590</v>
      </c>
      <c r="H48" s="456">
        <v>4590</v>
      </c>
      <c r="I48" s="456">
        <v>882</v>
      </c>
    </row>
    <row r="49" spans="1:9" s="84" customFormat="1" ht="15" x14ac:dyDescent="0.2">
      <c r="A49" s="72">
        <v>40</v>
      </c>
      <c r="B49" s="61" t="s">
        <v>548</v>
      </c>
      <c r="C49" s="61" t="s">
        <v>568</v>
      </c>
      <c r="D49" s="458" t="s">
        <v>569</v>
      </c>
      <c r="E49" s="61" t="s">
        <v>570</v>
      </c>
      <c r="F49" s="72" t="s">
        <v>0</v>
      </c>
      <c r="G49" s="456">
        <v>1953</v>
      </c>
      <c r="H49" s="456">
        <v>1953</v>
      </c>
      <c r="I49" s="456">
        <v>375.34</v>
      </c>
    </row>
    <row r="50" spans="1:9" s="84" customFormat="1" ht="15" x14ac:dyDescent="0.2">
      <c r="A50" s="72">
        <v>41</v>
      </c>
      <c r="B50" s="61" t="s">
        <v>530</v>
      </c>
      <c r="C50" s="61" t="s">
        <v>531</v>
      </c>
      <c r="D50" s="458" t="s">
        <v>532</v>
      </c>
      <c r="E50" s="61" t="s">
        <v>937</v>
      </c>
      <c r="F50" s="72" t="s">
        <v>0</v>
      </c>
      <c r="G50" s="456">
        <v>1953</v>
      </c>
      <c r="H50" s="456">
        <v>1953</v>
      </c>
      <c r="I50" s="456">
        <v>375.34</v>
      </c>
    </row>
    <row r="51" spans="1:9" s="84" customFormat="1" ht="15" x14ac:dyDescent="0.2">
      <c r="A51" s="72">
        <v>42</v>
      </c>
      <c r="B51" s="61" t="s">
        <v>581</v>
      </c>
      <c r="C51" s="61" t="s">
        <v>582</v>
      </c>
      <c r="D51" s="458" t="s">
        <v>583</v>
      </c>
      <c r="E51" s="61" t="s">
        <v>573</v>
      </c>
      <c r="F51" s="72" t="s">
        <v>0</v>
      </c>
      <c r="G51" s="456">
        <v>652.79999999999995</v>
      </c>
      <c r="H51" s="456">
        <v>652.79999999999995</v>
      </c>
      <c r="I51" s="456">
        <v>125.44000000000001</v>
      </c>
    </row>
    <row r="52" spans="1:9" s="84" customFormat="1" ht="15" x14ac:dyDescent="0.2">
      <c r="A52" s="72">
        <v>43</v>
      </c>
      <c r="B52" s="61" t="s">
        <v>556</v>
      </c>
      <c r="C52" s="61" t="s">
        <v>557</v>
      </c>
      <c r="D52" s="458" t="s">
        <v>558</v>
      </c>
      <c r="E52" s="61" t="s">
        <v>559</v>
      </c>
      <c r="F52" s="72" t="s">
        <v>0</v>
      </c>
      <c r="G52" s="456">
        <v>910.50612244897957</v>
      </c>
      <c r="H52" s="456">
        <v>910.50612244898002</v>
      </c>
      <c r="I52" s="456">
        <v>174.95999999999998</v>
      </c>
    </row>
    <row r="53" spans="1:9" s="84" customFormat="1" ht="15" x14ac:dyDescent="0.2">
      <c r="A53" s="72">
        <v>44</v>
      </c>
      <c r="B53" s="61" t="s">
        <v>609</v>
      </c>
      <c r="C53" s="61" t="s">
        <v>546</v>
      </c>
      <c r="D53" s="458" t="s">
        <v>610</v>
      </c>
      <c r="E53" s="61" t="s">
        <v>608</v>
      </c>
      <c r="F53" s="72" t="s">
        <v>0</v>
      </c>
      <c r="G53" s="456">
        <v>651</v>
      </c>
      <c r="H53" s="456">
        <v>651</v>
      </c>
      <c r="I53" s="456">
        <v>125.05000000000001</v>
      </c>
    </row>
    <row r="54" spans="1:9" s="84" customFormat="1" ht="15" x14ac:dyDescent="0.2">
      <c r="A54" s="72">
        <v>45</v>
      </c>
      <c r="B54" s="61" t="s">
        <v>944</v>
      </c>
      <c r="C54" s="61" t="s">
        <v>598</v>
      </c>
      <c r="D54" s="458" t="s">
        <v>599</v>
      </c>
      <c r="E54" s="61" t="s">
        <v>947</v>
      </c>
      <c r="F54" s="72" t="s">
        <v>0</v>
      </c>
      <c r="G54" s="456">
        <v>1067</v>
      </c>
      <c r="H54" s="456">
        <v>1067</v>
      </c>
      <c r="I54" s="456">
        <v>205.05500000000001</v>
      </c>
    </row>
    <row r="55" spans="1:9" s="84" customFormat="1" ht="15" x14ac:dyDescent="0.2">
      <c r="A55" s="72">
        <v>46</v>
      </c>
      <c r="B55" s="61" t="s">
        <v>948</v>
      </c>
      <c r="C55" s="61" t="s">
        <v>949</v>
      </c>
      <c r="D55" s="458" t="s">
        <v>950</v>
      </c>
      <c r="E55" s="61" t="s">
        <v>951</v>
      </c>
      <c r="F55" s="72" t="s">
        <v>952</v>
      </c>
      <c r="G55" s="456">
        <v>694</v>
      </c>
      <c r="H55" s="456">
        <v>694</v>
      </c>
      <c r="I55" s="456">
        <v>133.28</v>
      </c>
    </row>
    <row r="56" spans="1:9" s="84" customFormat="1" ht="15" x14ac:dyDescent="0.2">
      <c r="A56" s="72">
        <v>47</v>
      </c>
      <c r="B56" s="61" t="s">
        <v>953</v>
      </c>
      <c r="C56" s="61" t="s">
        <v>954</v>
      </c>
      <c r="D56" s="458" t="s">
        <v>955</v>
      </c>
      <c r="E56" s="61" t="s">
        <v>951</v>
      </c>
      <c r="F56" s="72" t="s">
        <v>952</v>
      </c>
      <c r="G56" s="456">
        <v>2259</v>
      </c>
      <c r="H56" s="456">
        <v>2259</v>
      </c>
      <c r="I56" s="456">
        <v>434.14749999999998</v>
      </c>
    </row>
    <row r="57" spans="1:9" s="84" customFormat="1" ht="15" x14ac:dyDescent="0.2">
      <c r="A57" s="72">
        <v>48</v>
      </c>
      <c r="B57" s="61" t="s">
        <v>548</v>
      </c>
      <c r="C57" s="61" t="s">
        <v>956</v>
      </c>
      <c r="D57" s="458" t="s">
        <v>957</v>
      </c>
      <c r="E57" s="61" t="s">
        <v>958</v>
      </c>
      <c r="F57" s="72" t="s">
        <v>952</v>
      </c>
      <c r="G57" s="456">
        <v>913</v>
      </c>
      <c r="H57" s="456">
        <v>913</v>
      </c>
      <c r="I57" s="456">
        <v>175.42</v>
      </c>
    </row>
    <row r="58" spans="1:9" s="84" customFormat="1" ht="15" x14ac:dyDescent="0.2">
      <c r="A58" s="72">
        <v>49</v>
      </c>
      <c r="B58" s="61" t="s">
        <v>534</v>
      </c>
      <c r="C58" s="61" t="s">
        <v>616</v>
      </c>
      <c r="D58" s="458" t="s">
        <v>617</v>
      </c>
      <c r="E58" s="61" t="s">
        <v>613</v>
      </c>
      <c r="F58" s="72" t="s">
        <v>0</v>
      </c>
      <c r="G58" s="456">
        <v>510</v>
      </c>
      <c r="H58" s="456">
        <v>510</v>
      </c>
      <c r="I58" s="456">
        <v>98</v>
      </c>
    </row>
    <row r="59" spans="1:9" s="84" customFormat="1" ht="15" x14ac:dyDescent="0.2">
      <c r="A59" s="72">
        <v>50</v>
      </c>
      <c r="B59" s="61" t="s">
        <v>959</v>
      </c>
      <c r="C59" s="61" t="s">
        <v>960</v>
      </c>
      <c r="D59" s="458" t="s">
        <v>961</v>
      </c>
      <c r="E59" s="61" t="s">
        <v>951</v>
      </c>
      <c r="F59" s="72" t="s">
        <v>952</v>
      </c>
      <c r="G59" s="456">
        <v>1301.5147959183673</v>
      </c>
      <c r="H59" s="456">
        <v>1301.5147959183673</v>
      </c>
      <c r="I59" s="456">
        <v>250.095</v>
      </c>
    </row>
    <row r="60" spans="1:9" s="84" customFormat="1" ht="15" x14ac:dyDescent="0.2">
      <c r="A60" s="72">
        <v>51</v>
      </c>
      <c r="B60" s="61" t="s">
        <v>597</v>
      </c>
      <c r="C60" s="61" t="s">
        <v>962</v>
      </c>
      <c r="D60" s="458" t="s">
        <v>963</v>
      </c>
      <c r="E60" s="61" t="s">
        <v>951</v>
      </c>
      <c r="F60" s="72" t="s">
        <v>952</v>
      </c>
      <c r="G60" s="456">
        <v>390</v>
      </c>
      <c r="H60" s="456">
        <v>390</v>
      </c>
      <c r="I60" s="456">
        <v>74.999999999999986</v>
      </c>
    </row>
    <row r="61" spans="1:9" s="84" customFormat="1" ht="15" x14ac:dyDescent="0.2">
      <c r="A61" s="72">
        <v>52</v>
      </c>
      <c r="B61" s="61" t="s">
        <v>964</v>
      </c>
      <c r="C61" s="61" t="s">
        <v>965</v>
      </c>
      <c r="D61" s="458" t="s">
        <v>966</v>
      </c>
      <c r="E61" s="61" t="s">
        <v>967</v>
      </c>
      <c r="F61" s="72" t="s">
        <v>334</v>
      </c>
      <c r="G61" s="456">
        <v>153</v>
      </c>
      <c r="H61" s="456">
        <v>153</v>
      </c>
      <c r="I61" s="456">
        <v>29.400000000000002</v>
      </c>
    </row>
    <row r="62" spans="1:9" s="84" customFormat="1" ht="15" x14ac:dyDescent="0.2">
      <c r="A62" s="72">
        <v>53</v>
      </c>
      <c r="B62" s="61" t="s">
        <v>968</v>
      </c>
      <c r="C62" s="61" t="s">
        <v>969</v>
      </c>
      <c r="D62" s="458" t="s">
        <v>970</v>
      </c>
      <c r="E62" s="61" t="s">
        <v>971</v>
      </c>
      <c r="F62" s="72" t="s">
        <v>334</v>
      </c>
      <c r="G62" s="456">
        <v>102</v>
      </c>
      <c r="H62" s="456">
        <v>102</v>
      </c>
      <c r="I62" s="456">
        <v>19.600000000000001</v>
      </c>
    </row>
    <row r="63" spans="1:9" s="84" customFormat="1" ht="15" x14ac:dyDescent="0.2">
      <c r="A63" s="72">
        <v>54</v>
      </c>
      <c r="B63" s="61" t="s">
        <v>972</v>
      </c>
      <c r="C63" s="61" t="s">
        <v>973</v>
      </c>
      <c r="D63" s="458" t="s">
        <v>974</v>
      </c>
      <c r="E63" s="61" t="s">
        <v>967</v>
      </c>
      <c r="F63" s="72" t="s">
        <v>334</v>
      </c>
      <c r="G63" s="456">
        <v>153</v>
      </c>
      <c r="H63" s="456">
        <v>153</v>
      </c>
      <c r="I63" s="456">
        <v>29.400000000000002</v>
      </c>
    </row>
    <row r="64" spans="1:9" s="84" customFormat="1" ht="15" x14ac:dyDescent="0.2">
      <c r="A64" s="72">
        <v>55</v>
      </c>
      <c r="B64" s="61" t="s">
        <v>975</v>
      </c>
      <c r="C64" s="61" t="s">
        <v>976</v>
      </c>
      <c r="D64" s="458" t="s">
        <v>977</v>
      </c>
      <c r="E64" s="61" t="s">
        <v>971</v>
      </c>
      <c r="F64" s="72" t="s">
        <v>334</v>
      </c>
      <c r="G64" s="456">
        <v>100</v>
      </c>
      <c r="H64" s="456">
        <v>100</v>
      </c>
      <c r="I64" s="456">
        <v>20</v>
      </c>
    </row>
    <row r="65" spans="1:9" s="84" customFormat="1" ht="15" x14ac:dyDescent="0.2">
      <c r="A65" s="72">
        <v>56</v>
      </c>
      <c r="B65" s="61" t="s">
        <v>978</v>
      </c>
      <c r="C65" s="61" t="s">
        <v>979</v>
      </c>
      <c r="D65" s="458" t="s">
        <v>980</v>
      </c>
      <c r="E65" s="61" t="s">
        <v>971</v>
      </c>
      <c r="F65" s="72" t="s">
        <v>334</v>
      </c>
      <c r="G65" s="456">
        <v>102</v>
      </c>
      <c r="H65" s="456">
        <v>102</v>
      </c>
      <c r="I65" s="456">
        <v>19.600000000000001</v>
      </c>
    </row>
    <row r="66" spans="1:9" s="84" customFormat="1" ht="15" x14ac:dyDescent="0.2">
      <c r="A66" s="72">
        <v>57</v>
      </c>
      <c r="B66" s="61" t="s">
        <v>981</v>
      </c>
      <c r="C66" s="61" t="s">
        <v>546</v>
      </c>
      <c r="D66" s="458" t="s">
        <v>982</v>
      </c>
      <c r="E66" s="61" t="s">
        <v>971</v>
      </c>
      <c r="F66" s="72" t="s">
        <v>334</v>
      </c>
      <c r="G66" s="456">
        <v>100</v>
      </c>
      <c r="H66" s="456">
        <v>100</v>
      </c>
      <c r="I66" s="456">
        <v>20</v>
      </c>
    </row>
    <row r="67" spans="1:9" s="84" customFormat="1" ht="15" x14ac:dyDescent="0.2">
      <c r="A67" s="72">
        <v>58</v>
      </c>
      <c r="B67" s="61" t="s">
        <v>983</v>
      </c>
      <c r="C67" s="61" t="s">
        <v>984</v>
      </c>
      <c r="D67" s="458" t="s">
        <v>985</v>
      </c>
      <c r="E67" s="61" t="s">
        <v>971</v>
      </c>
      <c r="F67" s="72" t="s">
        <v>334</v>
      </c>
      <c r="G67" s="456">
        <v>102</v>
      </c>
      <c r="H67" s="456">
        <v>102</v>
      </c>
      <c r="I67" s="456">
        <v>19.600000000000001</v>
      </c>
    </row>
    <row r="68" spans="1:9" s="84" customFormat="1" ht="15" x14ac:dyDescent="0.2">
      <c r="A68" s="72">
        <v>59</v>
      </c>
      <c r="B68" s="61" t="s">
        <v>986</v>
      </c>
      <c r="C68" s="61" t="s">
        <v>987</v>
      </c>
      <c r="D68" s="458" t="s">
        <v>988</v>
      </c>
      <c r="E68" s="61" t="s">
        <v>971</v>
      </c>
      <c r="F68" s="72" t="s">
        <v>334</v>
      </c>
      <c r="G68" s="456">
        <v>102</v>
      </c>
      <c r="H68" s="456">
        <v>102</v>
      </c>
      <c r="I68" s="456">
        <v>19.600000000000001</v>
      </c>
    </row>
    <row r="69" spans="1:9" s="84" customFormat="1" ht="15" x14ac:dyDescent="0.2">
      <c r="A69" s="72">
        <v>60</v>
      </c>
      <c r="B69" s="61" t="s">
        <v>989</v>
      </c>
      <c r="C69" s="61" t="s">
        <v>990</v>
      </c>
      <c r="D69" s="458" t="s">
        <v>991</v>
      </c>
      <c r="E69" s="61" t="s">
        <v>971</v>
      </c>
      <c r="F69" s="72" t="s">
        <v>334</v>
      </c>
      <c r="G69" s="456">
        <v>100</v>
      </c>
      <c r="H69" s="456">
        <v>100</v>
      </c>
      <c r="I69" s="456">
        <v>20</v>
      </c>
    </row>
    <row r="70" spans="1:9" s="84" customFormat="1" ht="15" x14ac:dyDescent="0.2">
      <c r="A70" s="72">
        <v>61</v>
      </c>
      <c r="B70" s="61" t="s">
        <v>983</v>
      </c>
      <c r="C70" s="61" t="s">
        <v>992</v>
      </c>
      <c r="D70" s="458" t="s">
        <v>993</v>
      </c>
      <c r="E70" s="61" t="s">
        <v>971</v>
      </c>
      <c r="F70" s="72" t="s">
        <v>334</v>
      </c>
      <c r="G70" s="456">
        <v>102</v>
      </c>
      <c r="H70" s="456">
        <v>102</v>
      </c>
      <c r="I70" s="456">
        <v>19.600000000000001</v>
      </c>
    </row>
    <row r="71" spans="1:9" s="84" customFormat="1" ht="15" x14ac:dyDescent="0.2">
      <c r="A71" s="72">
        <v>62</v>
      </c>
      <c r="B71" s="61" t="s">
        <v>994</v>
      </c>
      <c r="C71" s="61" t="s">
        <v>995</v>
      </c>
      <c r="D71" s="458" t="s">
        <v>996</v>
      </c>
      <c r="E71" s="61" t="s">
        <v>971</v>
      </c>
      <c r="F71" s="72" t="s">
        <v>334</v>
      </c>
      <c r="G71" s="456">
        <v>102</v>
      </c>
      <c r="H71" s="456">
        <v>102</v>
      </c>
      <c r="I71" s="456">
        <v>19.600000000000001</v>
      </c>
    </row>
    <row r="72" spans="1:9" s="84" customFormat="1" ht="15" x14ac:dyDescent="0.2">
      <c r="A72" s="72">
        <v>63</v>
      </c>
      <c r="B72" s="61" t="s">
        <v>997</v>
      </c>
      <c r="C72" s="61" t="s">
        <v>998</v>
      </c>
      <c r="D72" s="458" t="s">
        <v>999</v>
      </c>
      <c r="E72" s="61" t="s">
        <v>971</v>
      </c>
      <c r="F72" s="72" t="s">
        <v>334</v>
      </c>
      <c r="G72" s="456">
        <v>100</v>
      </c>
      <c r="H72" s="456">
        <v>100</v>
      </c>
      <c r="I72" s="456">
        <v>20</v>
      </c>
    </row>
    <row r="73" spans="1:9" s="84" customFormat="1" ht="15" x14ac:dyDescent="0.2">
      <c r="A73" s="72">
        <v>64</v>
      </c>
      <c r="B73" s="61" t="s">
        <v>1000</v>
      </c>
      <c r="C73" s="61" t="s">
        <v>1001</v>
      </c>
      <c r="D73" s="458" t="s">
        <v>1002</v>
      </c>
      <c r="E73" s="61" t="s">
        <v>971</v>
      </c>
      <c r="F73" s="72" t="s">
        <v>334</v>
      </c>
      <c r="G73" s="456">
        <v>100</v>
      </c>
      <c r="H73" s="456">
        <v>100</v>
      </c>
      <c r="I73" s="456">
        <v>20</v>
      </c>
    </row>
    <row r="74" spans="1:9" s="84" customFormat="1" ht="15" x14ac:dyDescent="0.2">
      <c r="A74" s="72">
        <v>65</v>
      </c>
      <c r="B74" s="61" t="s">
        <v>548</v>
      </c>
      <c r="C74" s="61" t="s">
        <v>1003</v>
      </c>
      <c r="D74" s="458" t="s">
        <v>1004</v>
      </c>
      <c r="E74" s="61" t="s">
        <v>971</v>
      </c>
      <c r="F74" s="72" t="s">
        <v>334</v>
      </c>
      <c r="G74" s="456">
        <v>102</v>
      </c>
      <c r="H74" s="456">
        <v>102</v>
      </c>
      <c r="I74" s="456">
        <v>19.600000000000001</v>
      </c>
    </row>
    <row r="75" spans="1:9" s="84" customFormat="1" ht="15" x14ac:dyDescent="0.2">
      <c r="A75" s="72">
        <v>66</v>
      </c>
      <c r="B75" s="61" t="s">
        <v>1005</v>
      </c>
      <c r="C75" s="61" t="s">
        <v>1006</v>
      </c>
      <c r="D75" s="458" t="s">
        <v>1007</v>
      </c>
      <c r="E75" s="61" t="s">
        <v>971</v>
      </c>
      <c r="F75" s="72" t="s">
        <v>334</v>
      </c>
      <c r="G75" s="456">
        <v>102</v>
      </c>
      <c r="H75" s="456">
        <v>102</v>
      </c>
      <c r="I75" s="456">
        <v>19.600000000000001</v>
      </c>
    </row>
    <row r="76" spans="1:9" s="84" customFormat="1" ht="15" x14ac:dyDescent="0.2">
      <c r="A76" s="72">
        <v>67</v>
      </c>
      <c r="B76" s="61" t="s">
        <v>1008</v>
      </c>
      <c r="C76" s="61" t="s">
        <v>1009</v>
      </c>
      <c r="D76" s="458" t="s">
        <v>1010</v>
      </c>
      <c r="E76" s="61" t="s">
        <v>971</v>
      </c>
      <c r="F76" s="72" t="s">
        <v>334</v>
      </c>
      <c r="G76" s="456">
        <v>102</v>
      </c>
      <c r="H76" s="456">
        <v>102</v>
      </c>
      <c r="I76" s="456">
        <v>19.600000000000001</v>
      </c>
    </row>
    <row r="77" spans="1:9" s="84" customFormat="1" ht="15" x14ac:dyDescent="0.2">
      <c r="A77" s="72">
        <v>68</v>
      </c>
      <c r="B77" s="61" t="s">
        <v>997</v>
      </c>
      <c r="C77" s="61" t="s">
        <v>1011</v>
      </c>
      <c r="D77" s="458" t="s">
        <v>1012</v>
      </c>
      <c r="E77" s="61" t="s">
        <v>971</v>
      </c>
      <c r="F77" s="72" t="s">
        <v>334</v>
      </c>
      <c r="G77" s="456">
        <v>102</v>
      </c>
      <c r="H77" s="456">
        <v>102</v>
      </c>
      <c r="I77" s="456">
        <v>19.600000000000001</v>
      </c>
    </row>
    <row r="78" spans="1:9" s="84" customFormat="1" ht="15" x14ac:dyDescent="0.2">
      <c r="A78" s="72">
        <v>69</v>
      </c>
      <c r="B78" s="61" t="s">
        <v>1013</v>
      </c>
      <c r="C78" s="61" t="s">
        <v>1014</v>
      </c>
      <c r="D78" s="458" t="s">
        <v>1015</v>
      </c>
      <c r="E78" s="61" t="s">
        <v>971</v>
      </c>
      <c r="F78" s="72" t="s">
        <v>334</v>
      </c>
      <c r="G78" s="456">
        <v>102</v>
      </c>
      <c r="H78" s="456">
        <v>102</v>
      </c>
      <c r="I78" s="456">
        <v>19.600000000000001</v>
      </c>
    </row>
    <row r="79" spans="1:9" s="84" customFormat="1" ht="15" x14ac:dyDescent="0.2">
      <c r="A79" s="72">
        <v>70</v>
      </c>
      <c r="B79" s="61" t="s">
        <v>1016</v>
      </c>
      <c r="C79" s="61" t="s">
        <v>1017</v>
      </c>
      <c r="D79" s="458" t="s">
        <v>1018</v>
      </c>
      <c r="E79" s="61" t="s">
        <v>971</v>
      </c>
      <c r="F79" s="72" t="s">
        <v>334</v>
      </c>
      <c r="G79" s="456">
        <v>100</v>
      </c>
      <c r="H79" s="456">
        <v>100</v>
      </c>
      <c r="I79" s="456">
        <v>20</v>
      </c>
    </row>
    <row r="80" spans="1:9" s="84" customFormat="1" ht="15" x14ac:dyDescent="0.2">
      <c r="A80" s="72">
        <v>71</v>
      </c>
      <c r="B80" s="61" t="s">
        <v>1019</v>
      </c>
      <c r="C80" s="61" t="s">
        <v>1020</v>
      </c>
      <c r="D80" s="458" t="s">
        <v>1021</v>
      </c>
      <c r="E80" s="61" t="s">
        <v>971</v>
      </c>
      <c r="F80" s="72" t="s">
        <v>334</v>
      </c>
      <c r="G80" s="456">
        <v>102</v>
      </c>
      <c r="H80" s="456">
        <v>102</v>
      </c>
      <c r="I80" s="456">
        <v>19.600000000000001</v>
      </c>
    </row>
    <row r="81" spans="1:9" s="84" customFormat="1" ht="15" x14ac:dyDescent="0.2">
      <c r="A81" s="72">
        <v>72</v>
      </c>
      <c r="B81" s="61" t="s">
        <v>597</v>
      </c>
      <c r="C81" s="61" t="s">
        <v>542</v>
      </c>
      <c r="D81" s="458" t="s">
        <v>1022</v>
      </c>
      <c r="E81" s="61" t="s">
        <v>971</v>
      </c>
      <c r="F81" s="72" t="s">
        <v>334</v>
      </c>
      <c r="G81" s="456">
        <v>102</v>
      </c>
      <c r="H81" s="456">
        <v>102</v>
      </c>
      <c r="I81" s="456">
        <v>19.600000000000001</v>
      </c>
    </row>
    <row r="82" spans="1:9" s="84" customFormat="1" ht="15" x14ac:dyDescent="0.2">
      <c r="A82" s="72">
        <v>73</v>
      </c>
      <c r="B82" s="61" t="s">
        <v>1023</v>
      </c>
      <c r="C82" s="61" t="s">
        <v>1024</v>
      </c>
      <c r="D82" s="458" t="s">
        <v>1025</v>
      </c>
      <c r="E82" s="61" t="s">
        <v>971</v>
      </c>
      <c r="F82" s="72" t="s">
        <v>334</v>
      </c>
      <c r="G82" s="456">
        <v>102</v>
      </c>
      <c r="H82" s="456">
        <v>102</v>
      </c>
      <c r="I82" s="456">
        <v>19.600000000000001</v>
      </c>
    </row>
    <row r="83" spans="1:9" s="84" customFormat="1" ht="15" x14ac:dyDescent="0.2">
      <c r="A83" s="72">
        <v>74</v>
      </c>
      <c r="B83" s="61" t="s">
        <v>1026</v>
      </c>
      <c r="C83" s="61" t="s">
        <v>1027</v>
      </c>
      <c r="D83" s="458" t="s">
        <v>1028</v>
      </c>
      <c r="E83" s="61" t="s">
        <v>971</v>
      </c>
      <c r="F83" s="72" t="s">
        <v>334</v>
      </c>
      <c r="G83" s="456">
        <v>102</v>
      </c>
      <c r="H83" s="456">
        <v>102</v>
      </c>
      <c r="I83" s="456">
        <v>19.600000000000001</v>
      </c>
    </row>
    <row r="84" spans="1:9" s="84" customFormat="1" ht="15" x14ac:dyDescent="0.2">
      <c r="A84" s="72">
        <v>75</v>
      </c>
      <c r="B84" s="61" t="s">
        <v>1005</v>
      </c>
      <c r="C84" s="61" t="s">
        <v>1029</v>
      </c>
      <c r="D84" s="458" t="s">
        <v>1030</v>
      </c>
      <c r="E84" s="61" t="s">
        <v>971</v>
      </c>
      <c r="F84" s="72" t="s">
        <v>334</v>
      </c>
      <c r="G84" s="456">
        <v>102</v>
      </c>
      <c r="H84" s="456">
        <v>102</v>
      </c>
      <c r="I84" s="456">
        <v>19.600000000000001</v>
      </c>
    </row>
    <row r="85" spans="1:9" s="84" customFormat="1" ht="15" x14ac:dyDescent="0.2">
      <c r="A85" s="72">
        <v>76</v>
      </c>
      <c r="B85" s="61" t="s">
        <v>548</v>
      </c>
      <c r="C85" s="61" t="s">
        <v>1031</v>
      </c>
      <c r="D85" s="458" t="s">
        <v>1032</v>
      </c>
      <c r="E85" s="61" t="s">
        <v>971</v>
      </c>
      <c r="F85" s="72" t="s">
        <v>334</v>
      </c>
      <c r="G85" s="456">
        <v>102</v>
      </c>
      <c r="H85" s="456">
        <v>102</v>
      </c>
      <c r="I85" s="456">
        <v>19.600000000000001</v>
      </c>
    </row>
    <row r="86" spans="1:9" s="84" customFormat="1" ht="15" x14ac:dyDescent="0.2">
      <c r="A86" s="72">
        <v>77</v>
      </c>
      <c r="B86" s="61" t="s">
        <v>530</v>
      </c>
      <c r="C86" s="61" t="s">
        <v>1033</v>
      </c>
      <c r="D86" s="458" t="s">
        <v>1034</v>
      </c>
      <c r="E86" s="61" t="s">
        <v>971</v>
      </c>
      <c r="F86" s="72" t="s">
        <v>334</v>
      </c>
      <c r="G86" s="456">
        <v>102</v>
      </c>
      <c r="H86" s="456">
        <v>102</v>
      </c>
      <c r="I86" s="456">
        <v>19.600000000000001</v>
      </c>
    </row>
    <row r="87" spans="1:9" s="84" customFormat="1" ht="15" x14ac:dyDescent="0.2">
      <c r="A87" s="72">
        <v>78</v>
      </c>
      <c r="B87" s="61" t="s">
        <v>1035</v>
      </c>
      <c r="C87" s="61" t="s">
        <v>1036</v>
      </c>
      <c r="D87" s="458" t="s">
        <v>1037</v>
      </c>
      <c r="E87" s="61" t="s">
        <v>971</v>
      </c>
      <c r="F87" s="72" t="s">
        <v>334</v>
      </c>
      <c r="G87" s="456">
        <v>102</v>
      </c>
      <c r="H87" s="456">
        <v>102</v>
      </c>
      <c r="I87" s="456">
        <v>19.600000000000001</v>
      </c>
    </row>
    <row r="88" spans="1:9" s="84" customFormat="1" ht="15" x14ac:dyDescent="0.2">
      <c r="A88" s="72">
        <v>79</v>
      </c>
      <c r="B88" s="61" t="s">
        <v>1038</v>
      </c>
      <c r="C88" s="61" t="s">
        <v>1039</v>
      </c>
      <c r="D88" s="458" t="s">
        <v>1040</v>
      </c>
      <c r="E88" s="61" t="s">
        <v>971</v>
      </c>
      <c r="F88" s="72" t="s">
        <v>334</v>
      </c>
      <c r="G88" s="456">
        <v>102</v>
      </c>
      <c r="H88" s="456">
        <v>102</v>
      </c>
      <c r="I88" s="456">
        <v>19.600000000000001</v>
      </c>
    </row>
    <row r="89" spans="1:9" s="84" customFormat="1" ht="15" x14ac:dyDescent="0.2">
      <c r="A89" s="72">
        <v>80</v>
      </c>
      <c r="B89" s="61" t="s">
        <v>548</v>
      </c>
      <c r="C89" s="61" t="s">
        <v>1041</v>
      </c>
      <c r="D89" s="458" t="s">
        <v>1042</v>
      </c>
      <c r="E89" s="61" t="s">
        <v>971</v>
      </c>
      <c r="F89" s="72" t="s">
        <v>334</v>
      </c>
      <c r="G89" s="456">
        <v>102</v>
      </c>
      <c r="H89" s="456">
        <v>102</v>
      </c>
      <c r="I89" s="456">
        <v>19.600000000000001</v>
      </c>
    </row>
    <row r="90" spans="1:9" s="84" customFormat="1" ht="15" x14ac:dyDescent="0.2">
      <c r="A90" s="72">
        <v>81</v>
      </c>
      <c r="B90" s="61" t="s">
        <v>1043</v>
      </c>
      <c r="C90" s="61" t="s">
        <v>1044</v>
      </c>
      <c r="D90" s="458" t="s">
        <v>1045</v>
      </c>
      <c r="E90" s="61" t="s">
        <v>971</v>
      </c>
      <c r="F90" s="72" t="s">
        <v>334</v>
      </c>
      <c r="G90" s="456">
        <v>102</v>
      </c>
      <c r="H90" s="456">
        <v>102</v>
      </c>
      <c r="I90" s="456">
        <v>19.600000000000001</v>
      </c>
    </row>
    <row r="91" spans="1:9" s="84" customFormat="1" ht="15" x14ac:dyDescent="0.2">
      <c r="A91" s="72">
        <v>82</v>
      </c>
      <c r="B91" s="61" t="s">
        <v>1046</v>
      </c>
      <c r="C91" s="61" t="s">
        <v>1047</v>
      </c>
      <c r="D91" s="458" t="s">
        <v>1048</v>
      </c>
      <c r="E91" s="61" t="s">
        <v>971</v>
      </c>
      <c r="F91" s="72" t="s">
        <v>334</v>
      </c>
      <c r="G91" s="456">
        <v>102</v>
      </c>
      <c r="H91" s="456">
        <v>102</v>
      </c>
      <c r="I91" s="456">
        <v>19.600000000000001</v>
      </c>
    </row>
    <row r="92" spans="1:9" s="84" customFormat="1" ht="15" x14ac:dyDescent="0.2">
      <c r="A92" s="72">
        <v>83</v>
      </c>
      <c r="B92" s="61" t="s">
        <v>1049</v>
      </c>
      <c r="C92" s="61" t="s">
        <v>1050</v>
      </c>
      <c r="D92" s="458" t="s">
        <v>1051</v>
      </c>
      <c r="E92" s="61" t="s">
        <v>971</v>
      </c>
      <c r="F92" s="72" t="s">
        <v>334</v>
      </c>
      <c r="G92" s="456">
        <v>100</v>
      </c>
      <c r="H92" s="456">
        <v>100</v>
      </c>
      <c r="I92" s="456">
        <v>20</v>
      </c>
    </row>
    <row r="93" spans="1:9" s="84" customFormat="1" ht="15" x14ac:dyDescent="0.2">
      <c r="A93" s="72">
        <v>84</v>
      </c>
      <c r="B93" s="61" t="s">
        <v>1052</v>
      </c>
      <c r="C93" s="61" t="s">
        <v>1053</v>
      </c>
      <c r="D93" s="458" t="s">
        <v>1054</v>
      </c>
      <c r="E93" s="61" t="s">
        <v>971</v>
      </c>
      <c r="F93" s="72" t="s">
        <v>334</v>
      </c>
      <c r="G93" s="456">
        <v>102</v>
      </c>
      <c r="H93" s="456">
        <v>102</v>
      </c>
      <c r="I93" s="456">
        <v>19.600000000000001</v>
      </c>
    </row>
    <row r="94" spans="1:9" s="84" customFormat="1" ht="15" x14ac:dyDescent="0.2">
      <c r="A94" s="72">
        <v>85</v>
      </c>
      <c r="B94" s="61" t="s">
        <v>1055</v>
      </c>
      <c r="C94" s="61" t="s">
        <v>1056</v>
      </c>
      <c r="D94" s="458" t="s">
        <v>1057</v>
      </c>
      <c r="E94" s="61" t="s">
        <v>971</v>
      </c>
      <c r="F94" s="72" t="s">
        <v>334</v>
      </c>
      <c r="G94" s="456">
        <v>102</v>
      </c>
      <c r="H94" s="456">
        <v>102</v>
      </c>
      <c r="I94" s="456">
        <v>19.600000000000001</v>
      </c>
    </row>
    <row r="95" spans="1:9" s="84" customFormat="1" ht="15" x14ac:dyDescent="0.2">
      <c r="A95" s="72">
        <v>86</v>
      </c>
      <c r="B95" s="61" t="s">
        <v>1058</v>
      </c>
      <c r="C95" s="61" t="s">
        <v>1059</v>
      </c>
      <c r="D95" s="458" t="s">
        <v>1060</v>
      </c>
      <c r="E95" s="61" t="s">
        <v>971</v>
      </c>
      <c r="F95" s="72" t="s">
        <v>334</v>
      </c>
      <c r="G95" s="456">
        <v>100</v>
      </c>
      <c r="H95" s="456">
        <v>100</v>
      </c>
      <c r="I95" s="456">
        <v>20</v>
      </c>
    </row>
    <row r="96" spans="1:9" s="84" customFormat="1" ht="15" x14ac:dyDescent="0.2">
      <c r="A96" s="72">
        <v>87</v>
      </c>
      <c r="B96" s="61" t="s">
        <v>1061</v>
      </c>
      <c r="C96" s="61" t="s">
        <v>1062</v>
      </c>
      <c r="D96" s="458" t="s">
        <v>1063</v>
      </c>
      <c r="E96" s="61" t="s">
        <v>971</v>
      </c>
      <c r="F96" s="72" t="s">
        <v>334</v>
      </c>
      <c r="G96" s="456">
        <v>102</v>
      </c>
      <c r="H96" s="456">
        <v>102</v>
      </c>
      <c r="I96" s="456">
        <v>19.600000000000001</v>
      </c>
    </row>
    <row r="97" spans="1:9" s="84" customFormat="1" ht="15" x14ac:dyDescent="0.2">
      <c r="A97" s="72">
        <v>88</v>
      </c>
      <c r="B97" s="61" t="s">
        <v>526</v>
      </c>
      <c r="C97" s="61" t="s">
        <v>1064</v>
      </c>
      <c r="D97" s="458" t="s">
        <v>1065</v>
      </c>
      <c r="E97" s="61" t="s">
        <v>971</v>
      </c>
      <c r="F97" s="72" t="s">
        <v>334</v>
      </c>
      <c r="G97" s="456">
        <v>100</v>
      </c>
      <c r="H97" s="456">
        <v>100</v>
      </c>
      <c r="I97" s="456">
        <v>20</v>
      </c>
    </row>
    <row r="98" spans="1:9" s="84" customFormat="1" ht="15" x14ac:dyDescent="0.2">
      <c r="A98" s="72">
        <v>89</v>
      </c>
      <c r="B98" s="61" t="s">
        <v>1066</v>
      </c>
      <c r="C98" s="61" t="s">
        <v>1067</v>
      </c>
      <c r="D98" s="458" t="s">
        <v>1068</v>
      </c>
      <c r="E98" s="61" t="s">
        <v>971</v>
      </c>
      <c r="F98" s="72" t="s">
        <v>334</v>
      </c>
      <c r="G98" s="456">
        <v>102</v>
      </c>
      <c r="H98" s="456">
        <v>102</v>
      </c>
      <c r="I98" s="456">
        <v>19.600000000000001</v>
      </c>
    </row>
    <row r="99" spans="1:9" s="84" customFormat="1" ht="15" x14ac:dyDescent="0.2">
      <c r="A99" s="72">
        <v>90</v>
      </c>
      <c r="B99" s="61" t="s">
        <v>1069</v>
      </c>
      <c r="C99" s="61" t="s">
        <v>979</v>
      </c>
      <c r="D99" s="458" t="s">
        <v>1070</v>
      </c>
      <c r="E99" s="61" t="s">
        <v>971</v>
      </c>
      <c r="F99" s="72" t="s">
        <v>334</v>
      </c>
      <c r="G99" s="456">
        <v>100</v>
      </c>
      <c r="H99" s="456">
        <v>100</v>
      </c>
      <c r="I99" s="456">
        <v>20</v>
      </c>
    </row>
    <row r="100" spans="1:9" s="84" customFormat="1" ht="15" x14ac:dyDescent="0.2">
      <c r="A100" s="72">
        <v>91</v>
      </c>
      <c r="B100" s="61" t="s">
        <v>1071</v>
      </c>
      <c r="C100" s="61" t="s">
        <v>1072</v>
      </c>
      <c r="D100" s="458" t="s">
        <v>1073</v>
      </c>
      <c r="E100" s="61" t="s">
        <v>971</v>
      </c>
      <c r="F100" s="72" t="s">
        <v>334</v>
      </c>
      <c r="G100" s="456">
        <v>102</v>
      </c>
      <c r="H100" s="456">
        <v>102</v>
      </c>
      <c r="I100" s="456">
        <v>19.600000000000001</v>
      </c>
    </row>
    <row r="101" spans="1:9" s="84" customFormat="1" ht="15" x14ac:dyDescent="0.2">
      <c r="A101" s="72">
        <v>92</v>
      </c>
      <c r="B101" s="61" t="s">
        <v>1074</v>
      </c>
      <c r="C101" s="61" t="s">
        <v>1075</v>
      </c>
      <c r="D101" s="458" t="s">
        <v>1076</v>
      </c>
      <c r="E101" s="61" t="s">
        <v>971</v>
      </c>
      <c r="F101" s="72" t="s">
        <v>334</v>
      </c>
      <c r="G101" s="456">
        <v>102</v>
      </c>
      <c r="H101" s="456">
        <v>102</v>
      </c>
      <c r="I101" s="456">
        <v>19.600000000000001</v>
      </c>
    </row>
    <row r="102" spans="1:9" s="84" customFormat="1" ht="15" x14ac:dyDescent="0.2">
      <c r="A102" s="72">
        <v>93</v>
      </c>
      <c r="B102" s="61" t="s">
        <v>1077</v>
      </c>
      <c r="C102" s="61" t="s">
        <v>1078</v>
      </c>
      <c r="D102" s="458" t="s">
        <v>1079</v>
      </c>
      <c r="E102" s="61" t="s">
        <v>971</v>
      </c>
      <c r="F102" s="72" t="s">
        <v>334</v>
      </c>
      <c r="G102" s="456">
        <v>100</v>
      </c>
      <c r="H102" s="456">
        <v>100</v>
      </c>
      <c r="I102" s="456">
        <v>20</v>
      </c>
    </row>
    <row r="103" spans="1:9" s="84" customFormat="1" ht="15" x14ac:dyDescent="0.2">
      <c r="A103" s="72">
        <v>94</v>
      </c>
      <c r="B103" s="61" t="s">
        <v>1080</v>
      </c>
      <c r="C103" s="61" t="s">
        <v>1081</v>
      </c>
      <c r="D103" s="458" t="s">
        <v>1082</v>
      </c>
      <c r="E103" s="61" t="s">
        <v>971</v>
      </c>
      <c r="F103" s="72" t="s">
        <v>334</v>
      </c>
      <c r="G103" s="456">
        <v>102</v>
      </c>
      <c r="H103" s="456">
        <v>102</v>
      </c>
      <c r="I103" s="456">
        <v>19.600000000000001</v>
      </c>
    </row>
    <row r="104" spans="1:9" s="84" customFormat="1" ht="15" x14ac:dyDescent="0.2">
      <c r="A104" s="72">
        <v>95</v>
      </c>
      <c r="B104" s="61" t="s">
        <v>548</v>
      </c>
      <c r="C104" s="61" t="s">
        <v>1083</v>
      </c>
      <c r="D104" s="458" t="s">
        <v>1084</v>
      </c>
      <c r="E104" s="61" t="s">
        <v>971</v>
      </c>
      <c r="F104" s="72" t="s">
        <v>334</v>
      </c>
      <c r="G104" s="456">
        <v>102</v>
      </c>
      <c r="H104" s="456">
        <v>102</v>
      </c>
      <c r="I104" s="456">
        <v>19.600000000000001</v>
      </c>
    </row>
    <row r="105" spans="1:9" s="84" customFormat="1" ht="15" x14ac:dyDescent="0.2">
      <c r="A105" s="72">
        <v>96</v>
      </c>
      <c r="B105" s="61" t="s">
        <v>1085</v>
      </c>
      <c r="C105" s="61" t="s">
        <v>1086</v>
      </c>
      <c r="D105" s="458" t="s">
        <v>1087</v>
      </c>
      <c r="E105" s="61" t="s">
        <v>971</v>
      </c>
      <c r="F105" s="72" t="s">
        <v>334</v>
      </c>
      <c r="G105" s="456">
        <v>102</v>
      </c>
      <c r="H105" s="456">
        <v>102</v>
      </c>
      <c r="I105" s="456">
        <v>19.600000000000001</v>
      </c>
    </row>
    <row r="106" spans="1:9" s="84" customFormat="1" ht="15" x14ac:dyDescent="0.2">
      <c r="A106" s="72">
        <v>97</v>
      </c>
      <c r="B106" s="61" t="s">
        <v>1088</v>
      </c>
      <c r="C106" s="61" t="s">
        <v>1089</v>
      </c>
      <c r="D106" s="458" t="s">
        <v>1090</v>
      </c>
      <c r="E106" s="61" t="s">
        <v>971</v>
      </c>
      <c r="F106" s="72" t="s">
        <v>334</v>
      </c>
      <c r="G106" s="456">
        <v>102</v>
      </c>
      <c r="H106" s="456">
        <v>102</v>
      </c>
      <c r="I106" s="456">
        <v>19.600000000000001</v>
      </c>
    </row>
    <row r="107" spans="1:9" s="84" customFormat="1" ht="15" x14ac:dyDescent="0.2">
      <c r="A107" s="72">
        <v>98</v>
      </c>
      <c r="B107" s="61" t="s">
        <v>1091</v>
      </c>
      <c r="C107" s="61" t="s">
        <v>1092</v>
      </c>
      <c r="D107" s="458" t="s">
        <v>1093</v>
      </c>
      <c r="E107" s="61" t="s">
        <v>971</v>
      </c>
      <c r="F107" s="72" t="s">
        <v>334</v>
      </c>
      <c r="G107" s="456">
        <v>100</v>
      </c>
      <c r="H107" s="456">
        <v>100</v>
      </c>
      <c r="I107" s="456">
        <v>20</v>
      </c>
    </row>
    <row r="108" spans="1:9" s="84" customFormat="1" ht="15" x14ac:dyDescent="0.2">
      <c r="A108" s="72">
        <v>99</v>
      </c>
      <c r="B108" s="61" t="s">
        <v>1094</v>
      </c>
      <c r="C108" s="61" t="s">
        <v>1095</v>
      </c>
      <c r="D108" s="458" t="s">
        <v>1096</v>
      </c>
      <c r="E108" s="61" t="s">
        <v>971</v>
      </c>
      <c r="F108" s="72" t="s">
        <v>334</v>
      </c>
      <c r="G108" s="456">
        <v>102</v>
      </c>
      <c r="H108" s="456">
        <v>102</v>
      </c>
      <c r="I108" s="456">
        <v>19.600000000000001</v>
      </c>
    </row>
    <row r="109" spans="1:9" s="84" customFormat="1" ht="15" x14ac:dyDescent="0.2">
      <c r="A109" s="72">
        <v>100</v>
      </c>
      <c r="B109" s="61" t="s">
        <v>1058</v>
      </c>
      <c r="C109" s="61" t="s">
        <v>1097</v>
      </c>
      <c r="D109" s="458" t="s">
        <v>1098</v>
      </c>
      <c r="E109" s="61" t="s">
        <v>971</v>
      </c>
      <c r="F109" s="72" t="s">
        <v>334</v>
      </c>
      <c r="G109" s="456">
        <v>102</v>
      </c>
      <c r="H109" s="456">
        <v>102</v>
      </c>
      <c r="I109" s="456">
        <v>19.600000000000001</v>
      </c>
    </row>
    <row r="110" spans="1:9" s="84" customFormat="1" ht="15" x14ac:dyDescent="0.2">
      <c r="A110" s="72">
        <v>101</v>
      </c>
      <c r="B110" s="61" t="s">
        <v>1099</v>
      </c>
      <c r="C110" s="61" t="s">
        <v>1100</v>
      </c>
      <c r="D110" s="458" t="s">
        <v>1101</v>
      </c>
      <c r="E110" s="61" t="s">
        <v>971</v>
      </c>
      <c r="F110" s="72" t="s">
        <v>334</v>
      </c>
      <c r="G110" s="456">
        <v>300</v>
      </c>
      <c r="H110" s="456">
        <v>300</v>
      </c>
      <c r="I110" s="456">
        <v>60</v>
      </c>
    </row>
    <row r="111" spans="1:9" s="84" customFormat="1" ht="15" x14ac:dyDescent="0.2">
      <c r="A111" s="72">
        <v>102</v>
      </c>
      <c r="B111" s="61" t="s">
        <v>1102</v>
      </c>
      <c r="C111" s="61" t="s">
        <v>1103</v>
      </c>
      <c r="D111" s="458" t="s">
        <v>1104</v>
      </c>
      <c r="E111" s="61" t="s">
        <v>971</v>
      </c>
      <c r="F111" s="72" t="s">
        <v>334</v>
      </c>
      <c r="G111" s="456">
        <v>102</v>
      </c>
      <c r="H111" s="456">
        <v>102</v>
      </c>
      <c r="I111" s="456">
        <v>19.600000000000001</v>
      </c>
    </row>
    <row r="112" spans="1:9" s="84" customFormat="1" ht="15" x14ac:dyDescent="0.2">
      <c r="A112" s="72">
        <v>103</v>
      </c>
      <c r="B112" s="61" t="s">
        <v>1105</v>
      </c>
      <c r="C112" s="61" t="s">
        <v>588</v>
      </c>
      <c r="D112" s="458" t="s">
        <v>1106</v>
      </c>
      <c r="E112" s="61" t="s">
        <v>971</v>
      </c>
      <c r="F112" s="72" t="s">
        <v>334</v>
      </c>
      <c r="G112" s="456">
        <v>102</v>
      </c>
      <c r="H112" s="456">
        <v>102</v>
      </c>
      <c r="I112" s="456">
        <v>19.600000000000001</v>
      </c>
    </row>
    <row r="113" spans="1:9" s="84" customFormat="1" ht="15" x14ac:dyDescent="0.2">
      <c r="A113" s="72">
        <v>104</v>
      </c>
      <c r="B113" s="61" t="s">
        <v>1107</v>
      </c>
      <c r="C113" s="61" t="s">
        <v>1108</v>
      </c>
      <c r="D113" s="458" t="s">
        <v>1109</v>
      </c>
      <c r="E113" s="61" t="s">
        <v>971</v>
      </c>
      <c r="F113" s="72" t="s">
        <v>334</v>
      </c>
      <c r="G113" s="456">
        <v>102</v>
      </c>
      <c r="H113" s="456">
        <v>102</v>
      </c>
      <c r="I113" s="456">
        <v>19.600000000000001</v>
      </c>
    </row>
    <row r="114" spans="1:9" s="84" customFormat="1" ht="15" x14ac:dyDescent="0.2">
      <c r="A114" s="72">
        <v>105</v>
      </c>
      <c r="B114" s="61" t="s">
        <v>1110</v>
      </c>
      <c r="C114" s="61" t="s">
        <v>1111</v>
      </c>
      <c r="D114" s="458" t="s">
        <v>1112</v>
      </c>
      <c r="E114" s="61" t="s">
        <v>971</v>
      </c>
      <c r="F114" s="72" t="s">
        <v>334</v>
      </c>
      <c r="G114" s="456">
        <v>102</v>
      </c>
      <c r="H114" s="456">
        <v>102</v>
      </c>
      <c r="I114" s="456">
        <v>19.600000000000001</v>
      </c>
    </row>
    <row r="115" spans="1:9" s="84" customFormat="1" ht="15" x14ac:dyDescent="0.2">
      <c r="A115" s="72">
        <v>106</v>
      </c>
      <c r="B115" s="61" t="s">
        <v>1113</v>
      </c>
      <c r="C115" s="61" t="s">
        <v>1114</v>
      </c>
      <c r="D115" s="458" t="s">
        <v>1115</v>
      </c>
      <c r="E115" s="61" t="s">
        <v>971</v>
      </c>
      <c r="F115" s="72" t="s">
        <v>334</v>
      </c>
      <c r="G115" s="456">
        <v>102</v>
      </c>
      <c r="H115" s="456">
        <v>102</v>
      </c>
      <c r="I115" s="456">
        <v>19.600000000000001</v>
      </c>
    </row>
    <row r="116" spans="1:9" s="84" customFormat="1" ht="15" x14ac:dyDescent="0.2">
      <c r="A116" s="72">
        <v>107</v>
      </c>
      <c r="B116" s="61" t="s">
        <v>1116</v>
      </c>
      <c r="C116" s="61" t="s">
        <v>1117</v>
      </c>
      <c r="D116" s="458" t="s">
        <v>1118</v>
      </c>
      <c r="E116" s="61" t="s">
        <v>971</v>
      </c>
      <c r="F116" s="72" t="s">
        <v>334</v>
      </c>
      <c r="G116" s="456">
        <v>100</v>
      </c>
      <c r="H116" s="456">
        <v>100</v>
      </c>
      <c r="I116" s="456">
        <v>20</v>
      </c>
    </row>
    <row r="117" spans="1:9" s="84" customFormat="1" ht="15" x14ac:dyDescent="0.2">
      <c r="A117" s="72">
        <v>108</v>
      </c>
      <c r="B117" s="61" t="s">
        <v>1066</v>
      </c>
      <c r="C117" s="61" t="s">
        <v>1119</v>
      </c>
      <c r="D117" s="458" t="s">
        <v>1120</v>
      </c>
      <c r="E117" s="61" t="s">
        <v>971</v>
      </c>
      <c r="F117" s="72" t="s">
        <v>334</v>
      </c>
      <c r="G117" s="456">
        <v>100</v>
      </c>
      <c r="H117" s="456">
        <v>100</v>
      </c>
      <c r="I117" s="456">
        <v>20</v>
      </c>
    </row>
    <row r="118" spans="1:9" s="84" customFormat="1" ht="15" x14ac:dyDescent="0.2">
      <c r="A118" s="72">
        <v>109</v>
      </c>
      <c r="B118" s="61" t="s">
        <v>1121</v>
      </c>
      <c r="C118" s="61" t="s">
        <v>1122</v>
      </c>
      <c r="D118" s="458" t="s">
        <v>1123</v>
      </c>
      <c r="E118" s="61" t="s">
        <v>971</v>
      </c>
      <c r="F118" s="72" t="s">
        <v>334</v>
      </c>
      <c r="G118" s="456">
        <v>102</v>
      </c>
      <c r="H118" s="456">
        <v>102</v>
      </c>
      <c r="I118" s="456">
        <v>19.600000000000001</v>
      </c>
    </row>
    <row r="119" spans="1:9" s="84" customFormat="1" ht="15" x14ac:dyDescent="0.2">
      <c r="A119" s="72">
        <v>110</v>
      </c>
      <c r="B119" s="61" t="s">
        <v>1124</v>
      </c>
      <c r="C119" s="61" t="s">
        <v>1125</v>
      </c>
      <c r="D119" s="458" t="s">
        <v>1126</v>
      </c>
      <c r="E119" s="61" t="s">
        <v>971</v>
      </c>
      <c r="F119" s="72" t="s">
        <v>334</v>
      </c>
      <c r="G119" s="456">
        <v>100</v>
      </c>
      <c r="H119" s="456">
        <v>100</v>
      </c>
      <c r="I119" s="456">
        <v>20</v>
      </c>
    </row>
    <row r="120" spans="1:9" s="84" customFormat="1" ht="15" x14ac:dyDescent="0.2">
      <c r="A120" s="72">
        <v>111</v>
      </c>
      <c r="B120" s="61" t="s">
        <v>986</v>
      </c>
      <c r="C120" s="61" t="s">
        <v>1127</v>
      </c>
      <c r="D120" s="458" t="s">
        <v>1128</v>
      </c>
      <c r="E120" s="61" t="s">
        <v>971</v>
      </c>
      <c r="F120" s="72" t="s">
        <v>334</v>
      </c>
      <c r="G120" s="456">
        <v>100</v>
      </c>
      <c r="H120" s="456">
        <v>100</v>
      </c>
      <c r="I120" s="456">
        <v>20</v>
      </c>
    </row>
    <row r="121" spans="1:9" s="84" customFormat="1" ht="15" x14ac:dyDescent="0.2">
      <c r="A121" s="72">
        <v>112</v>
      </c>
      <c r="B121" s="61" t="s">
        <v>534</v>
      </c>
      <c r="C121" s="61" t="s">
        <v>1129</v>
      </c>
      <c r="D121" s="458" t="s">
        <v>1130</v>
      </c>
      <c r="E121" s="61" t="s">
        <v>971</v>
      </c>
      <c r="F121" s="72" t="s">
        <v>334</v>
      </c>
      <c r="G121" s="456">
        <v>102</v>
      </c>
      <c r="H121" s="456">
        <v>102</v>
      </c>
      <c r="I121" s="456">
        <v>19.600000000000001</v>
      </c>
    </row>
    <row r="122" spans="1:9" s="84" customFormat="1" ht="15" x14ac:dyDescent="0.2">
      <c r="A122" s="72">
        <v>113</v>
      </c>
      <c r="B122" s="61" t="s">
        <v>548</v>
      </c>
      <c r="C122" s="61" t="s">
        <v>1131</v>
      </c>
      <c r="D122" s="458" t="s">
        <v>1132</v>
      </c>
      <c r="E122" s="61" t="s">
        <v>971</v>
      </c>
      <c r="F122" s="72" t="s">
        <v>334</v>
      </c>
      <c r="G122" s="456">
        <v>102</v>
      </c>
      <c r="H122" s="456">
        <v>102</v>
      </c>
      <c r="I122" s="456">
        <v>19.600000000000001</v>
      </c>
    </row>
    <row r="123" spans="1:9" s="84" customFormat="1" ht="15" x14ac:dyDescent="0.2">
      <c r="A123" s="72">
        <v>114</v>
      </c>
      <c r="B123" s="61" t="s">
        <v>1133</v>
      </c>
      <c r="C123" s="61" t="s">
        <v>1134</v>
      </c>
      <c r="D123" s="458" t="s">
        <v>1135</v>
      </c>
      <c r="E123" s="61" t="s">
        <v>971</v>
      </c>
      <c r="F123" s="72" t="s">
        <v>334</v>
      </c>
      <c r="G123" s="456">
        <v>102</v>
      </c>
      <c r="H123" s="456">
        <v>102</v>
      </c>
      <c r="I123" s="456">
        <v>19.600000000000001</v>
      </c>
    </row>
    <row r="124" spans="1:9" s="84" customFormat="1" ht="15" x14ac:dyDescent="0.2">
      <c r="A124" s="72">
        <v>115</v>
      </c>
      <c r="B124" s="61" t="s">
        <v>1136</v>
      </c>
      <c r="C124" s="61" t="s">
        <v>1137</v>
      </c>
      <c r="D124" s="458" t="s">
        <v>1138</v>
      </c>
      <c r="E124" s="61" t="s">
        <v>971</v>
      </c>
      <c r="F124" s="72" t="s">
        <v>334</v>
      </c>
      <c r="G124" s="456">
        <v>100</v>
      </c>
      <c r="H124" s="456">
        <v>100</v>
      </c>
      <c r="I124" s="456">
        <v>20</v>
      </c>
    </row>
    <row r="125" spans="1:9" s="84" customFormat="1" ht="15" x14ac:dyDescent="0.2">
      <c r="A125" s="72">
        <v>116</v>
      </c>
      <c r="B125" s="61" t="s">
        <v>1139</v>
      </c>
      <c r="C125" s="61" t="s">
        <v>1140</v>
      </c>
      <c r="D125" s="458" t="s">
        <v>1141</v>
      </c>
      <c r="E125" s="61" t="s">
        <v>971</v>
      </c>
      <c r="F125" s="72" t="s">
        <v>334</v>
      </c>
      <c r="G125" s="456">
        <v>102</v>
      </c>
      <c r="H125" s="456">
        <v>102</v>
      </c>
      <c r="I125" s="456">
        <v>19.600000000000001</v>
      </c>
    </row>
    <row r="126" spans="1:9" s="84" customFormat="1" ht="15" x14ac:dyDescent="0.2">
      <c r="A126" s="72">
        <v>117</v>
      </c>
      <c r="B126" s="61" t="s">
        <v>1142</v>
      </c>
      <c r="C126" s="61" t="s">
        <v>1143</v>
      </c>
      <c r="D126" s="458" t="s">
        <v>1144</v>
      </c>
      <c r="E126" s="61" t="s">
        <v>971</v>
      </c>
      <c r="F126" s="72" t="s">
        <v>334</v>
      </c>
      <c r="G126" s="456">
        <v>102</v>
      </c>
      <c r="H126" s="456">
        <v>102</v>
      </c>
      <c r="I126" s="456">
        <v>19.600000000000001</v>
      </c>
    </row>
    <row r="127" spans="1:9" s="84" customFormat="1" ht="15" x14ac:dyDescent="0.2">
      <c r="A127" s="72">
        <v>118</v>
      </c>
      <c r="B127" s="61" t="s">
        <v>1145</v>
      </c>
      <c r="C127" s="61" t="s">
        <v>1146</v>
      </c>
      <c r="D127" s="458" t="s">
        <v>1147</v>
      </c>
      <c r="E127" s="61" t="s">
        <v>971</v>
      </c>
      <c r="F127" s="72" t="s">
        <v>334</v>
      </c>
      <c r="G127" s="456">
        <v>102</v>
      </c>
      <c r="H127" s="456">
        <v>102</v>
      </c>
      <c r="I127" s="456">
        <v>19.600000000000001</v>
      </c>
    </row>
    <row r="128" spans="1:9" s="84" customFormat="1" ht="15" x14ac:dyDescent="0.2">
      <c r="A128" s="72">
        <v>119</v>
      </c>
      <c r="B128" s="61" t="s">
        <v>526</v>
      </c>
      <c r="C128" s="61" t="s">
        <v>1148</v>
      </c>
      <c r="D128" s="458" t="s">
        <v>1149</v>
      </c>
      <c r="E128" s="61" t="s">
        <v>971</v>
      </c>
      <c r="F128" s="72" t="s">
        <v>334</v>
      </c>
      <c r="G128" s="456">
        <v>102</v>
      </c>
      <c r="H128" s="456">
        <v>102</v>
      </c>
      <c r="I128" s="456">
        <v>19.600000000000001</v>
      </c>
    </row>
    <row r="129" spans="1:9" s="84" customFormat="1" ht="15" x14ac:dyDescent="0.2">
      <c r="A129" s="72">
        <v>120</v>
      </c>
      <c r="B129" s="61" t="s">
        <v>1150</v>
      </c>
      <c r="C129" s="61" t="s">
        <v>1151</v>
      </c>
      <c r="D129" s="458" t="s">
        <v>1152</v>
      </c>
      <c r="E129" s="61" t="s">
        <v>971</v>
      </c>
      <c r="F129" s="72" t="s">
        <v>334</v>
      </c>
      <c r="G129" s="456">
        <v>102</v>
      </c>
      <c r="H129" s="456">
        <v>102</v>
      </c>
      <c r="I129" s="456">
        <v>19.600000000000001</v>
      </c>
    </row>
    <row r="130" spans="1:9" s="84" customFormat="1" ht="15" x14ac:dyDescent="0.2">
      <c r="A130" s="72">
        <v>121</v>
      </c>
      <c r="B130" s="61" t="s">
        <v>1153</v>
      </c>
      <c r="C130" s="61" t="s">
        <v>990</v>
      </c>
      <c r="D130" s="458" t="s">
        <v>1154</v>
      </c>
      <c r="E130" s="61" t="s">
        <v>971</v>
      </c>
      <c r="F130" s="72" t="s">
        <v>334</v>
      </c>
      <c r="G130" s="456">
        <v>100</v>
      </c>
      <c r="H130" s="456">
        <v>100</v>
      </c>
      <c r="I130" s="456">
        <v>20</v>
      </c>
    </row>
    <row r="131" spans="1:9" s="84" customFormat="1" ht="15" x14ac:dyDescent="0.2">
      <c r="A131" s="72">
        <v>122</v>
      </c>
      <c r="B131" s="61" t="s">
        <v>1085</v>
      </c>
      <c r="C131" s="61" t="s">
        <v>1155</v>
      </c>
      <c r="D131" s="458" t="s">
        <v>1156</v>
      </c>
      <c r="E131" s="61" t="s">
        <v>971</v>
      </c>
      <c r="F131" s="72" t="s">
        <v>334</v>
      </c>
      <c r="G131" s="456">
        <v>100</v>
      </c>
      <c r="H131" s="456">
        <v>100</v>
      </c>
      <c r="I131" s="456">
        <v>20</v>
      </c>
    </row>
    <row r="132" spans="1:9" s="84" customFormat="1" ht="15" x14ac:dyDescent="0.2">
      <c r="A132" s="72">
        <v>123</v>
      </c>
      <c r="B132" s="61" t="s">
        <v>1157</v>
      </c>
      <c r="C132" s="61" t="s">
        <v>1158</v>
      </c>
      <c r="D132" s="458" t="s">
        <v>1159</v>
      </c>
      <c r="E132" s="61" t="s">
        <v>971</v>
      </c>
      <c r="F132" s="72" t="s">
        <v>334</v>
      </c>
      <c r="G132" s="456">
        <v>102</v>
      </c>
      <c r="H132" s="456">
        <v>102</v>
      </c>
      <c r="I132" s="456">
        <v>19.600000000000001</v>
      </c>
    </row>
    <row r="133" spans="1:9" s="84" customFormat="1" ht="15" x14ac:dyDescent="0.2">
      <c r="A133" s="72">
        <v>124</v>
      </c>
      <c r="B133" s="61" t="s">
        <v>556</v>
      </c>
      <c r="C133" s="61" t="s">
        <v>1160</v>
      </c>
      <c r="D133" s="458" t="s">
        <v>1161</v>
      </c>
      <c r="E133" s="61" t="s">
        <v>971</v>
      </c>
      <c r="F133" s="72" t="s">
        <v>334</v>
      </c>
      <c r="G133" s="456">
        <v>102</v>
      </c>
      <c r="H133" s="456">
        <v>102</v>
      </c>
      <c r="I133" s="456">
        <v>19.600000000000001</v>
      </c>
    </row>
    <row r="134" spans="1:9" s="84" customFormat="1" ht="15" x14ac:dyDescent="0.2">
      <c r="A134" s="72">
        <v>125</v>
      </c>
      <c r="B134" s="61" t="s">
        <v>1162</v>
      </c>
      <c r="C134" s="61" t="s">
        <v>1163</v>
      </c>
      <c r="D134" s="458" t="s">
        <v>1164</v>
      </c>
      <c r="E134" s="61" t="s">
        <v>971</v>
      </c>
      <c r="F134" s="72" t="s">
        <v>334</v>
      </c>
      <c r="G134" s="456">
        <v>102</v>
      </c>
      <c r="H134" s="456">
        <v>102</v>
      </c>
      <c r="I134" s="456">
        <v>19.600000000000001</v>
      </c>
    </row>
    <row r="135" spans="1:9" s="84" customFormat="1" ht="15" x14ac:dyDescent="0.2">
      <c r="A135" s="72">
        <v>126</v>
      </c>
      <c r="B135" s="61" t="s">
        <v>1046</v>
      </c>
      <c r="C135" s="61" t="s">
        <v>549</v>
      </c>
      <c r="D135" s="458" t="s">
        <v>1165</v>
      </c>
      <c r="E135" s="61" t="s">
        <v>971</v>
      </c>
      <c r="F135" s="72" t="s">
        <v>334</v>
      </c>
      <c r="G135" s="456">
        <v>100</v>
      </c>
      <c r="H135" s="456">
        <v>100</v>
      </c>
      <c r="I135" s="456">
        <v>20</v>
      </c>
    </row>
    <row r="136" spans="1:9" s="84" customFormat="1" ht="15" x14ac:dyDescent="0.2">
      <c r="A136" s="72">
        <v>127</v>
      </c>
      <c r="B136" s="61" t="s">
        <v>1008</v>
      </c>
      <c r="C136" s="61" t="s">
        <v>1166</v>
      </c>
      <c r="D136" s="458" t="s">
        <v>1167</v>
      </c>
      <c r="E136" s="61" t="s">
        <v>971</v>
      </c>
      <c r="F136" s="72" t="s">
        <v>334</v>
      </c>
      <c r="G136" s="456">
        <v>102</v>
      </c>
      <c r="H136" s="456">
        <v>102</v>
      </c>
      <c r="I136" s="456">
        <v>19.600000000000001</v>
      </c>
    </row>
    <row r="137" spans="1:9" s="84" customFormat="1" ht="15" x14ac:dyDescent="0.2">
      <c r="A137" s="72">
        <v>128</v>
      </c>
      <c r="B137" s="61" t="s">
        <v>1168</v>
      </c>
      <c r="C137" s="61" t="s">
        <v>1169</v>
      </c>
      <c r="D137" s="458" t="s">
        <v>1170</v>
      </c>
      <c r="E137" s="61" t="s">
        <v>971</v>
      </c>
      <c r="F137" s="72" t="s">
        <v>334</v>
      </c>
      <c r="G137" s="456">
        <v>102</v>
      </c>
      <c r="H137" s="456">
        <v>102</v>
      </c>
      <c r="I137" s="456">
        <v>19.600000000000001</v>
      </c>
    </row>
    <row r="138" spans="1:9" s="84" customFormat="1" ht="15" x14ac:dyDescent="0.2">
      <c r="A138" s="72">
        <v>129</v>
      </c>
      <c r="B138" s="61" t="s">
        <v>1171</v>
      </c>
      <c r="C138" s="61" t="s">
        <v>1172</v>
      </c>
      <c r="D138" s="458" t="s">
        <v>1173</v>
      </c>
      <c r="E138" s="61" t="s">
        <v>971</v>
      </c>
      <c r="F138" s="72" t="s">
        <v>334</v>
      </c>
      <c r="G138" s="456">
        <v>102</v>
      </c>
      <c r="H138" s="456">
        <v>102</v>
      </c>
      <c r="I138" s="456">
        <v>19.600000000000001</v>
      </c>
    </row>
    <row r="139" spans="1:9" s="84" customFormat="1" ht="15" x14ac:dyDescent="0.2">
      <c r="A139" s="72">
        <v>130</v>
      </c>
      <c r="B139" s="61" t="s">
        <v>1150</v>
      </c>
      <c r="C139" s="61" t="s">
        <v>1174</v>
      </c>
      <c r="D139" s="458" t="s">
        <v>1175</v>
      </c>
      <c r="E139" s="61" t="s">
        <v>971</v>
      </c>
      <c r="F139" s="72" t="s">
        <v>334</v>
      </c>
      <c r="G139" s="456">
        <v>102</v>
      </c>
      <c r="H139" s="456">
        <v>102</v>
      </c>
      <c r="I139" s="456">
        <v>19.600000000000001</v>
      </c>
    </row>
    <row r="140" spans="1:9" s="84" customFormat="1" ht="15" x14ac:dyDescent="0.2">
      <c r="A140" s="72">
        <v>131</v>
      </c>
      <c r="B140" s="61" t="s">
        <v>1035</v>
      </c>
      <c r="C140" s="61" t="s">
        <v>1176</v>
      </c>
      <c r="D140" s="458" t="s">
        <v>1177</v>
      </c>
      <c r="E140" s="61" t="s">
        <v>971</v>
      </c>
      <c r="F140" s="72" t="s">
        <v>334</v>
      </c>
      <c r="G140" s="456">
        <v>102</v>
      </c>
      <c r="H140" s="456">
        <v>102</v>
      </c>
      <c r="I140" s="456">
        <v>19.600000000000001</v>
      </c>
    </row>
    <row r="141" spans="1:9" s="84" customFormat="1" ht="15" x14ac:dyDescent="0.2">
      <c r="A141" s="72">
        <v>132</v>
      </c>
      <c r="B141" s="61" t="s">
        <v>1178</v>
      </c>
      <c r="C141" s="61" t="s">
        <v>1179</v>
      </c>
      <c r="D141" s="458" t="s">
        <v>1180</v>
      </c>
      <c r="E141" s="61" t="s">
        <v>971</v>
      </c>
      <c r="F141" s="72" t="s">
        <v>334</v>
      </c>
      <c r="G141" s="456">
        <v>100</v>
      </c>
      <c r="H141" s="456">
        <v>100</v>
      </c>
      <c r="I141" s="456">
        <v>20</v>
      </c>
    </row>
    <row r="142" spans="1:9" s="84" customFormat="1" ht="15" x14ac:dyDescent="0.2">
      <c r="A142" s="72">
        <v>133</v>
      </c>
      <c r="B142" s="61" t="s">
        <v>597</v>
      </c>
      <c r="C142" s="61" t="s">
        <v>1181</v>
      </c>
      <c r="D142" s="458" t="s">
        <v>1182</v>
      </c>
      <c r="E142" s="61" t="s">
        <v>971</v>
      </c>
      <c r="F142" s="72" t="s">
        <v>334</v>
      </c>
      <c r="G142" s="456">
        <v>102</v>
      </c>
      <c r="H142" s="456">
        <v>102</v>
      </c>
      <c r="I142" s="456">
        <v>19.600000000000001</v>
      </c>
    </row>
    <row r="143" spans="1:9" s="84" customFormat="1" ht="15" x14ac:dyDescent="0.2">
      <c r="A143" s="72">
        <v>134</v>
      </c>
      <c r="B143" s="61" t="s">
        <v>1183</v>
      </c>
      <c r="C143" s="61" t="s">
        <v>1184</v>
      </c>
      <c r="D143" s="458" t="s">
        <v>1185</v>
      </c>
      <c r="E143" s="61" t="s">
        <v>971</v>
      </c>
      <c r="F143" s="72" t="s">
        <v>334</v>
      </c>
      <c r="G143" s="456">
        <v>102</v>
      </c>
      <c r="H143" s="456">
        <v>102</v>
      </c>
      <c r="I143" s="456">
        <v>19.600000000000001</v>
      </c>
    </row>
    <row r="144" spans="1:9" s="84" customFormat="1" ht="15" x14ac:dyDescent="0.2">
      <c r="A144" s="72">
        <v>135</v>
      </c>
      <c r="B144" s="61" t="s">
        <v>1046</v>
      </c>
      <c r="C144" s="61" t="s">
        <v>1186</v>
      </c>
      <c r="D144" s="458" t="s">
        <v>1187</v>
      </c>
      <c r="E144" s="61" t="s">
        <v>971</v>
      </c>
      <c r="F144" s="72" t="s">
        <v>334</v>
      </c>
      <c r="G144" s="456">
        <v>102</v>
      </c>
      <c r="H144" s="456">
        <v>102</v>
      </c>
      <c r="I144" s="456">
        <v>19.600000000000001</v>
      </c>
    </row>
    <row r="145" spans="1:9" s="84" customFormat="1" ht="15" x14ac:dyDescent="0.2">
      <c r="A145" s="72">
        <v>136</v>
      </c>
      <c r="B145" s="61" t="s">
        <v>983</v>
      </c>
      <c r="C145" s="61" t="s">
        <v>1188</v>
      </c>
      <c r="D145" s="458" t="s">
        <v>1189</v>
      </c>
      <c r="E145" s="61" t="s">
        <v>971</v>
      </c>
      <c r="F145" s="72" t="s">
        <v>334</v>
      </c>
      <c r="G145" s="456">
        <v>102</v>
      </c>
      <c r="H145" s="456">
        <v>102</v>
      </c>
      <c r="I145" s="456">
        <v>19.600000000000001</v>
      </c>
    </row>
    <row r="146" spans="1:9" s="84" customFormat="1" ht="15" x14ac:dyDescent="0.2">
      <c r="A146" s="72">
        <v>137</v>
      </c>
      <c r="B146" s="61" t="s">
        <v>1035</v>
      </c>
      <c r="C146" s="61" t="s">
        <v>1190</v>
      </c>
      <c r="D146" s="458" t="s">
        <v>1191</v>
      </c>
      <c r="E146" s="61" t="s">
        <v>971</v>
      </c>
      <c r="F146" s="72" t="s">
        <v>334</v>
      </c>
      <c r="G146" s="456">
        <v>102</v>
      </c>
      <c r="H146" s="456">
        <v>102</v>
      </c>
      <c r="I146" s="456">
        <v>19.600000000000001</v>
      </c>
    </row>
    <row r="147" spans="1:9" s="84" customFormat="1" ht="15" x14ac:dyDescent="0.2">
      <c r="A147" s="72">
        <v>138</v>
      </c>
      <c r="B147" s="61" t="s">
        <v>556</v>
      </c>
      <c r="C147" s="61" t="s">
        <v>1192</v>
      </c>
      <c r="D147" s="458" t="s">
        <v>1193</v>
      </c>
      <c r="E147" s="61" t="s">
        <v>971</v>
      </c>
      <c r="F147" s="72" t="s">
        <v>334</v>
      </c>
      <c r="G147" s="456">
        <v>102</v>
      </c>
      <c r="H147" s="456">
        <v>102</v>
      </c>
      <c r="I147" s="456">
        <v>19.600000000000001</v>
      </c>
    </row>
    <row r="148" spans="1:9" s="84" customFormat="1" ht="15" x14ac:dyDescent="0.2">
      <c r="A148" s="72">
        <v>139</v>
      </c>
      <c r="B148" s="61" t="s">
        <v>1194</v>
      </c>
      <c r="C148" s="61" t="s">
        <v>1195</v>
      </c>
      <c r="D148" s="458" t="s">
        <v>1196</v>
      </c>
      <c r="E148" s="61" t="s">
        <v>971</v>
      </c>
      <c r="F148" s="72" t="s">
        <v>334</v>
      </c>
      <c r="G148" s="456">
        <v>102</v>
      </c>
      <c r="H148" s="456">
        <v>102</v>
      </c>
      <c r="I148" s="456">
        <v>19.600000000000001</v>
      </c>
    </row>
    <row r="149" spans="1:9" s="84" customFormat="1" ht="15" x14ac:dyDescent="0.2">
      <c r="A149" s="72">
        <v>140</v>
      </c>
      <c r="B149" s="61" t="s">
        <v>1197</v>
      </c>
      <c r="C149" s="61" t="s">
        <v>1198</v>
      </c>
      <c r="D149" s="458" t="s">
        <v>1199</v>
      </c>
      <c r="E149" s="61" t="s">
        <v>971</v>
      </c>
      <c r="F149" s="72" t="s">
        <v>334</v>
      </c>
      <c r="G149" s="456">
        <v>102</v>
      </c>
      <c r="H149" s="456">
        <v>102</v>
      </c>
      <c r="I149" s="456">
        <v>19.600000000000001</v>
      </c>
    </row>
    <row r="150" spans="1:9" s="84" customFormat="1" ht="15" x14ac:dyDescent="0.2">
      <c r="A150" s="72">
        <v>141</v>
      </c>
      <c r="B150" s="61" t="s">
        <v>1200</v>
      </c>
      <c r="C150" s="61" t="s">
        <v>1064</v>
      </c>
      <c r="D150" s="458" t="s">
        <v>1201</v>
      </c>
      <c r="E150" s="61" t="s">
        <v>971</v>
      </c>
      <c r="F150" s="72" t="s">
        <v>334</v>
      </c>
      <c r="G150" s="456">
        <v>102</v>
      </c>
      <c r="H150" s="456">
        <v>102</v>
      </c>
      <c r="I150" s="456">
        <v>19.600000000000001</v>
      </c>
    </row>
    <row r="151" spans="1:9" s="84" customFormat="1" ht="15" x14ac:dyDescent="0.2">
      <c r="A151" s="72">
        <v>142</v>
      </c>
      <c r="B151" s="61" t="s">
        <v>1202</v>
      </c>
      <c r="C151" s="61" t="s">
        <v>1203</v>
      </c>
      <c r="D151" s="458" t="s">
        <v>1204</v>
      </c>
      <c r="E151" s="61" t="s">
        <v>971</v>
      </c>
      <c r="F151" s="72" t="s">
        <v>334</v>
      </c>
      <c r="G151" s="456">
        <v>102</v>
      </c>
      <c r="H151" s="456">
        <v>102</v>
      </c>
      <c r="I151" s="456">
        <v>19.600000000000001</v>
      </c>
    </row>
    <row r="152" spans="1:9" s="84" customFormat="1" ht="15" x14ac:dyDescent="0.2">
      <c r="A152" s="72">
        <v>143</v>
      </c>
      <c r="B152" s="61" t="s">
        <v>1205</v>
      </c>
      <c r="C152" s="61" t="s">
        <v>1206</v>
      </c>
      <c r="D152" s="458" t="s">
        <v>1207</v>
      </c>
      <c r="E152" s="61" t="s">
        <v>967</v>
      </c>
      <c r="F152" s="72" t="s">
        <v>334</v>
      </c>
      <c r="G152" s="456">
        <v>150</v>
      </c>
      <c r="H152" s="456">
        <v>150</v>
      </c>
      <c r="I152" s="456">
        <v>30</v>
      </c>
    </row>
    <row r="153" spans="1:9" s="84" customFormat="1" ht="15" x14ac:dyDescent="0.2">
      <c r="A153" s="72">
        <v>144</v>
      </c>
      <c r="B153" s="61" t="s">
        <v>548</v>
      </c>
      <c r="C153" s="61" t="s">
        <v>1208</v>
      </c>
      <c r="D153" s="458" t="s">
        <v>1209</v>
      </c>
      <c r="E153" s="61" t="s">
        <v>971</v>
      </c>
      <c r="F153" s="72" t="s">
        <v>334</v>
      </c>
      <c r="G153" s="456">
        <v>102</v>
      </c>
      <c r="H153" s="456">
        <v>102</v>
      </c>
      <c r="I153" s="456">
        <v>19.600000000000001</v>
      </c>
    </row>
    <row r="154" spans="1:9" s="84" customFormat="1" ht="15" x14ac:dyDescent="0.2">
      <c r="A154" s="72">
        <v>145</v>
      </c>
      <c r="B154" s="61" t="s">
        <v>1200</v>
      </c>
      <c r="C154" s="61" t="s">
        <v>1210</v>
      </c>
      <c r="D154" s="458" t="s">
        <v>1211</v>
      </c>
      <c r="E154" s="61" t="s">
        <v>971</v>
      </c>
      <c r="F154" s="72" t="s">
        <v>334</v>
      </c>
      <c r="G154" s="456">
        <v>100</v>
      </c>
      <c r="H154" s="456">
        <v>100</v>
      </c>
      <c r="I154" s="456">
        <v>20</v>
      </c>
    </row>
    <row r="155" spans="1:9" s="84" customFormat="1" ht="15" x14ac:dyDescent="0.2">
      <c r="A155" s="72">
        <v>146</v>
      </c>
      <c r="B155" s="61" t="s">
        <v>1066</v>
      </c>
      <c r="C155" s="61" t="s">
        <v>1103</v>
      </c>
      <c r="D155" s="458" t="s">
        <v>1212</v>
      </c>
      <c r="E155" s="61" t="s">
        <v>971</v>
      </c>
      <c r="F155" s="72" t="s">
        <v>334</v>
      </c>
      <c r="G155" s="456">
        <v>100</v>
      </c>
      <c r="H155" s="456">
        <v>100</v>
      </c>
      <c r="I155" s="456">
        <v>20</v>
      </c>
    </row>
    <row r="156" spans="1:9" s="84" customFormat="1" ht="15" x14ac:dyDescent="0.2">
      <c r="A156" s="72">
        <v>147</v>
      </c>
      <c r="B156" s="61" t="s">
        <v>1116</v>
      </c>
      <c r="C156" s="61" t="s">
        <v>1213</v>
      </c>
      <c r="D156" s="458" t="s">
        <v>1214</v>
      </c>
      <c r="E156" s="61" t="s">
        <v>971</v>
      </c>
      <c r="F156" s="72" t="s">
        <v>334</v>
      </c>
      <c r="G156" s="456">
        <v>102</v>
      </c>
      <c r="H156" s="456">
        <v>102</v>
      </c>
      <c r="I156" s="456">
        <v>19.600000000000001</v>
      </c>
    </row>
    <row r="157" spans="1:9" s="84" customFormat="1" ht="15" x14ac:dyDescent="0.2">
      <c r="A157" s="72">
        <v>148</v>
      </c>
      <c r="B157" s="61" t="s">
        <v>1153</v>
      </c>
      <c r="C157" s="61" t="s">
        <v>1215</v>
      </c>
      <c r="D157" s="458" t="s">
        <v>1216</v>
      </c>
      <c r="E157" s="61" t="s">
        <v>971</v>
      </c>
      <c r="F157" s="72" t="s">
        <v>334</v>
      </c>
      <c r="G157" s="456">
        <v>102</v>
      </c>
      <c r="H157" s="456">
        <v>102</v>
      </c>
      <c r="I157" s="456">
        <v>19.600000000000001</v>
      </c>
    </row>
    <row r="158" spans="1:9" s="84" customFormat="1" ht="15" x14ac:dyDescent="0.2">
      <c r="A158" s="72">
        <v>149</v>
      </c>
      <c r="B158" s="61" t="s">
        <v>1080</v>
      </c>
      <c r="C158" s="61" t="s">
        <v>1217</v>
      </c>
      <c r="D158" s="458" t="s">
        <v>1218</v>
      </c>
      <c r="E158" s="61" t="s">
        <v>971</v>
      </c>
      <c r="F158" s="72" t="s">
        <v>334</v>
      </c>
      <c r="G158" s="456">
        <v>102</v>
      </c>
      <c r="H158" s="456">
        <v>102</v>
      </c>
      <c r="I158" s="456">
        <v>19.600000000000001</v>
      </c>
    </row>
    <row r="159" spans="1:9" s="84" customFormat="1" ht="15" x14ac:dyDescent="0.2">
      <c r="A159" s="72">
        <v>150</v>
      </c>
      <c r="B159" s="61" t="s">
        <v>1219</v>
      </c>
      <c r="C159" s="61" t="s">
        <v>1220</v>
      </c>
      <c r="D159" s="458" t="s">
        <v>1221</v>
      </c>
      <c r="E159" s="61" t="s">
        <v>971</v>
      </c>
      <c r="F159" s="72" t="s">
        <v>334</v>
      </c>
      <c r="G159" s="456">
        <v>102</v>
      </c>
      <c r="H159" s="456">
        <v>102</v>
      </c>
      <c r="I159" s="456">
        <v>19.600000000000001</v>
      </c>
    </row>
    <row r="160" spans="1:9" s="84" customFormat="1" ht="15" x14ac:dyDescent="0.2">
      <c r="A160" s="72">
        <v>151</v>
      </c>
      <c r="B160" s="61" t="s">
        <v>574</v>
      </c>
      <c r="C160" s="61" t="s">
        <v>1222</v>
      </c>
      <c r="D160" s="458" t="s">
        <v>1223</v>
      </c>
      <c r="E160" s="61" t="s">
        <v>971</v>
      </c>
      <c r="F160" s="72" t="s">
        <v>334</v>
      </c>
      <c r="G160" s="456">
        <v>100</v>
      </c>
      <c r="H160" s="456">
        <v>100</v>
      </c>
      <c r="I160" s="456">
        <v>20</v>
      </c>
    </row>
    <row r="161" spans="1:9" s="84" customFormat="1" ht="15" x14ac:dyDescent="0.2">
      <c r="A161" s="72">
        <v>152</v>
      </c>
      <c r="B161" s="61" t="s">
        <v>1224</v>
      </c>
      <c r="C161" s="61" t="s">
        <v>1225</v>
      </c>
      <c r="D161" s="458" t="s">
        <v>1226</v>
      </c>
      <c r="E161" s="61" t="s">
        <v>971</v>
      </c>
      <c r="F161" s="72" t="s">
        <v>334</v>
      </c>
      <c r="G161" s="456">
        <v>102</v>
      </c>
      <c r="H161" s="456">
        <v>102</v>
      </c>
      <c r="I161" s="456">
        <v>19.600000000000001</v>
      </c>
    </row>
    <row r="162" spans="1:9" s="84" customFormat="1" ht="15" x14ac:dyDescent="0.2">
      <c r="A162" s="72">
        <v>153</v>
      </c>
      <c r="B162" s="61" t="s">
        <v>1227</v>
      </c>
      <c r="C162" s="61" t="s">
        <v>1122</v>
      </c>
      <c r="D162" s="458" t="s">
        <v>1228</v>
      </c>
      <c r="E162" s="61" t="s">
        <v>971</v>
      </c>
      <c r="F162" s="72" t="s">
        <v>334</v>
      </c>
      <c r="G162" s="456">
        <v>100</v>
      </c>
      <c r="H162" s="456">
        <v>100</v>
      </c>
      <c r="I162" s="456">
        <v>20</v>
      </c>
    </row>
    <row r="163" spans="1:9" s="84" customFormat="1" ht="15" x14ac:dyDescent="0.2">
      <c r="A163" s="72">
        <v>154</v>
      </c>
      <c r="B163" s="61" t="s">
        <v>1229</v>
      </c>
      <c r="C163" s="61" t="s">
        <v>1230</v>
      </c>
      <c r="D163" s="458" t="s">
        <v>1231</v>
      </c>
      <c r="E163" s="61" t="s">
        <v>971</v>
      </c>
      <c r="F163" s="72" t="s">
        <v>334</v>
      </c>
      <c r="G163" s="456">
        <v>102</v>
      </c>
      <c r="H163" s="456">
        <v>102</v>
      </c>
      <c r="I163" s="456">
        <v>19.600000000000001</v>
      </c>
    </row>
    <row r="164" spans="1:9" s="84" customFormat="1" ht="15" x14ac:dyDescent="0.2">
      <c r="A164" s="72">
        <v>155</v>
      </c>
      <c r="B164" s="61" t="s">
        <v>1232</v>
      </c>
      <c r="C164" s="61" t="s">
        <v>1233</v>
      </c>
      <c r="D164" s="458" t="s">
        <v>1234</v>
      </c>
      <c r="E164" s="61" t="s">
        <v>971</v>
      </c>
      <c r="F164" s="72" t="s">
        <v>334</v>
      </c>
      <c r="G164" s="456">
        <v>102</v>
      </c>
      <c r="H164" s="456">
        <v>102</v>
      </c>
      <c r="I164" s="456">
        <v>19.600000000000001</v>
      </c>
    </row>
    <row r="165" spans="1:9" s="84" customFormat="1" ht="15" x14ac:dyDescent="0.2">
      <c r="A165" s="72">
        <v>156</v>
      </c>
      <c r="B165" s="61" t="s">
        <v>1235</v>
      </c>
      <c r="C165" s="61" t="s">
        <v>1236</v>
      </c>
      <c r="D165" s="458" t="s">
        <v>1237</v>
      </c>
      <c r="E165" s="61" t="s">
        <v>971</v>
      </c>
      <c r="F165" s="72" t="s">
        <v>334</v>
      </c>
      <c r="G165" s="456">
        <v>102</v>
      </c>
      <c r="H165" s="456">
        <v>102</v>
      </c>
      <c r="I165" s="456">
        <v>19.600000000000001</v>
      </c>
    </row>
    <row r="166" spans="1:9" s="84" customFormat="1" ht="15" x14ac:dyDescent="0.2">
      <c r="A166" s="72">
        <v>157</v>
      </c>
      <c r="B166" s="61" t="s">
        <v>1142</v>
      </c>
      <c r="C166" s="61" t="s">
        <v>1238</v>
      </c>
      <c r="D166" s="458" t="s">
        <v>1239</v>
      </c>
      <c r="E166" s="61" t="s">
        <v>971</v>
      </c>
      <c r="F166" s="72" t="s">
        <v>334</v>
      </c>
      <c r="G166" s="456">
        <v>100</v>
      </c>
      <c r="H166" s="456">
        <v>80</v>
      </c>
      <c r="I166" s="456">
        <v>20</v>
      </c>
    </row>
    <row r="167" spans="1:9" s="84" customFormat="1" ht="15" x14ac:dyDescent="0.2">
      <c r="A167" s="72">
        <v>158</v>
      </c>
      <c r="B167" s="61" t="s">
        <v>1240</v>
      </c>
      <c r="C167" s="61" t="s">
        <v>1241</v>
      </c>
      <c r="D167" s="458" t="s">
        <v>1242</v>
      </c>
      <c r="E167" s="61" t="s">
        <v>971</v>
      </c>
      <c r="F167" s="72" t="s">
        <v>334</v>
      </c>
      <c r="G167" s="456">
        <v>102</v>
      </c>
      <c r="H167" s="456">
        <v>82.4</v>
      </c>
      <c r="I167" s="456">
        <v>19.600000000000001</v>
      </c>
    </row>
    <row r="168" spans="1:9" s="84" customFormat="1" ht="15" x14ac:dyDescent="0.2">
      <c r="A168" s="72">
        <v>159</v>
      </c>
      <c r="B168" s="61" t="s">
        <v>946</v>
      </c>
      <c r="C168" s="61" t="s">
        <v>1044</v>
      </c>
      <c r="D168" s="458" t="s">
        <v>1243</v>
      </c>
      <c r="E168" s="61" t="s">
        <v>971</v>
      </c>
      <c r="F168" s="72" t="s">
        <v>334</v>
      </c>
      <c r="G168" s="456">
        <v>100</v>
      </c>
      <c r="H168" s="456">
        <v>80</v>
      </c>
      <c r="I168" s="456">
        <v>20</v>
      </c>
    </row>
    <row r="169" spans="1:9" s="84" customFormat="1" ht="15" x14ac:dyDescent="0.2">
      <c r="A169" s="72">
        <v>160</v>
      </c>
      <c r="B169" s="61" t="s">
        <v>1244</v>
      </c>
      <c r="C169" s="61" t="s">
        <v>1245</v>
      </c>
      <c r="D169" s="458" t="s">
        <v>1246</v>
      </c>
      <c r="E169" s="61" t="s">
        <v>971</v>
      </c>
      <c r="F169" s="72" t="s">
        <v>334</v>
      </c>
      <c r="G169" s="456">
        <v>102</v>
      </c>
      <c r="H169" s="456">
        <v>82.4</v>
      </c>
      <c r="I169" s="456">
        <v>19.600000000000001</v>
      </c>
    </row>
    <row r="170" spans="1:9" s="84" customFormat="1" ht="15" x14ac:dyDescent="0.2">
      <c r="A170" s="72">
        <v>161</v>
      </c>
      <c r="B170" s="61" t="s">
        <v>1247</v>
      </c>
      <c r="C170" s="61" t="s">
        <v>1248</v>
      </c>
      <c r="D170" s="458" t="s">
        <v>1249</v>
      </c>
      <c r="E170" s="61" t="s">
        <v>971</v>
      </c>
      <c r="F170" s="72" t="s">
        <v>334</v>
      </c>
      <c r="G170" s="456">
        <v>102</v>
      </c>
      <c r="H170" s="456">
        <v>82.4</v>
      </c>
      <c r="I170" s="456">
        <v>19.600000000000001</v>
      </c>
    </row>
    <row r="171" spans="1:9" s="84" customFormat="1" ht="15" x14ac:dyDescent="0.2">
      <c r="A171" s="72">
        <v>162</v>
      </c>
      <c r="B171" s="61" t="s">
        <v>1250</v>
      </c>
      <c r="C171" s="61" t="s">
        <v>1251</v>
      </c>
      <c r="D171" s="458" t="s">
        <v>1252</v>
      </c>
      <c r="E171" s="61" t="s">
        <v>971</v>
      </c>
      <c r="F171" s="72" t="s">
        <v>334</v>
      </c>
      <c r="G171" s="456">
        <v>102</v>
      </c>
      <c r="H171" s="456">
        <v>82.4</v>
      </c>
      <c r="I171" s="456">
        <v>19.600000000000001</v>
      </c>
    </row>
    <row r="172" spans="1:9" s="84" customFormat="1" ht="15" x14ac:dyDescent="0.2">
      <c r="A172" s="72">
        <v>163</v>
      </c>
      <c r="B172" s="61" t="s">
        <v>1253</v>
      </c>
      <c r="C172" s="61" t="s">
        <v>1254</v>
      </c>
      <c r="D172" s="458" t="s">
        <v>1255</v>
      </c>
      <c r="E172" s="61" t="s">
        <v>971</v>
      </c>
      <c r="F172" s="72" t="s">
        <v>334</v>
      </c>
      <c r="G172" s="456">
        <v>102</v>
      </c>
      <c r="H172" s="456">
        <v>82.4</v>
      </c>
      <c r="I172" s="456">
        <v>19.600000000000001</v>
      </c>
    </row>
    <row r="173" spans="1:9" s="84" customFormat="1" ht="15" x14ac:dyDescent="0.2">
      <c r="A173" s="72">
        <v>164</v>
      </c>
      <c r="B173" s="61" t="s">
        <v>534</v>
      </c>
      <c r="C173" s="61" t="s">
        <v>1256</v>
      </c>
      <c r="D173" s="458" t="s">
        <v>1257</v>
      </c>
      <c r="E173" s="61" t="s">
        <v>971</v>
      </c>
      <c r="F173" s="72" t="s">
        <v>334</v>
      </c>
      <c r="G173" s="456">
        <v>102</v>
      </c>
      <c r="H173" s="456">
        <v>82.4</v>
      </c>
      <c r="I173" s="456">
        <v>19.600000000000001</v>
      </c>
    </row>
    <row r="174" spans="1:9" s="84" customFormat="1" ht="15" x14ac:dyDescent="0.2">
      <c r="A174" s="72">
        <v>165</v>
      </c>
      <c r="B174" s="61" t="s">
        <v>581</v>
      </c>
      <c r="C174" s="61" t="s">
        <v>1258</v>
      </c>
      <c r="D174" s="458" t="s">
        <v>1259</v>
      </c>
      <c r="E174" s="61" t="s">
        <v>971</v>
      </c>
      <c r="F174" s="72" t="s">
        <v>334</v>
      </c>
      <c r="G174" s="456">
        <v>102</v>
      </c>
      <c r="H174" s="456">
        <v>82.4</v>
      </c>
      <c r="I174" s="456">
        <v>19.600000000000001</v>
      </c>
    </row>
    <row r="175" spans="1:9" s="84" customFormat="1" ht="15" x14ac:dyDescent="0.2">
      <c r="A175" s="72">
        <v>166</v>
      </c>
      <c r="B175" s="61" t="s">
        <v>1260</v>
      </c>
      <c r="C175" s="61" t="s">
        <v>1261</v>
      </c>
      <c r="D175" s="458" t="s">
        <v>1262</v>
      </c>
      <c r="E175" s="61" t="s">
        <v>971</v>
      </c>
      <c r="F175" s="72" t="s">
        <v>334</v>
      </c>
      <c r="G175" s="456">
        <v>102</v>
      </c>
      <c r="H175" s="456">
        <v>82.4</v>
      </c>
      <c r="I175" s="456">
        <v>19.600000000000001</v>
      </c>
    </row>
    <row r="176" spans="1:9" s="84" customFormat="1" ht="15" x14ac:dyDescent="0.2">
      <c r="A176" s="72">
        <v>167</v>
      </c>
      <c r="B176" s="61" t="s">
        <v>548</v>
      </c>
      <c r="C176" s="61" t="s">
        <v>1263</v>
      </c>
      <c r="D176" s="458" t="s">
        <v>1264</v>
      </c>
      <c r="E176" s="61" t="s">
        <v>971</v>
      </c>
      <c r="F176" s="72" t="s">
        <v>334</v>
      </c>
      <c r="G176" s="456">
        <v>102</v>
      </c>
      <c r="H176" s="456">
        <v>82.4</v>
      </c>
      <c r="I176" s="456">
        <v>19.600000000000001</v>
      </c>
    </row>
    <row r="177" spans="1:9" s="84" customFormat="1" ht="15" x14ac:dyDescent="0.2">
      <c r="A177" s="72">
        <v>168</v>
      </c>
      <c r="B177" s="61" t="s">
        <v>1194</v>
      </c>
      <c r="C177" s="61" t="s">
        <v>1265</v>
      </c>
      <c r="D177" s="458" t="s">
        <v>1266</v>
      </c>
      <c r="E177" s="61" t="s">
        <v>971</v>
      </c>
      <c r="F177" s="72" t="s">
        <v>334</v>
      </c>
      <c r="G177" s="456">
        <v>102</v>
      </c>
      <c r="H177" s="456">
        <v>82.4</v>
      </c>
      <c r="I177" s="456">
        <v>19.600000000000001</v>
      </c>
    </row>
    <row r="178" spans="1:9" s="84" customFormat="1" ht="15" x14ac:dyDescent="0.2">
      <c r="A178" s="72">
        <v>169</v>
      </c>
      <c r="B178" s="61" t="s">
        <v>594</v>
      </c>
      <c r="C178" s="61" t="s">
        <v>1267</v>
      </c>
      <c r="D178" s="458" t="s">
        <v>1268</v>
      </c>
      <c r="E178" s="61" t="s">
        <v>971</v>
      </c>
      <c r="F178" s="72" t="s">
        <v>334</v>
      </c>
      <c r="G178" s="456">
        <v>102</v>
      </c>
      <c r="H178" s="456">
        <v>82.4</v>
      </c>
      <c r="I178" s="456">
        <v>19.600000000000001</v>
      </c>
    </row>
    <row r="179" spans="1:9" s="84" customFormat="1" ht="15" x14ac:dyDescent="0.2">
      <c r="A179" s="72">
        <v>170</v>
      </c>
      <c r="B179" s="61" t="s">
        <v>1269</v>
      </c>
      <c r="C179" s="61" t="s">
        <v>1270</v>
      </c>
      <c r="D179" s="458" t="s">
        <v>1271</v>
      </c>
      <c r="E179" s="61" t="s">
        <v>971</v>
      </c>
      <c r="F179" s="72" t="s">
        <v>334</v>
      </c>
      <c r="G179" s="456">
        <v>102</v>
      </c>
      <c r="H179" s="456">
        <v>82.4</v>
      </c>
      <c r="I179" s="456">
        <v>19.600000000000001</v>
      </c>
    </row>
    <row r="180" spans="1:9" s="84" customFormat="1" ht="15" x14ac:dyDescent="0.2">
      <c r="A180" s="72">
        <v>171</v>
      </c>
      <c r="B180" s="61" t="s">
        <v>1272</v>
      </c>
      <c r="C180" s="61" t="s">
        <v>1273</v>
      </c>
      <c r="D180" s="458" t="s">
        <v>1274</v>
      </c>
      <c r="E180" s="61" t="s">
        <v>971</v>
      </c>
      <c r="F180" s="72" t="s">
        <v>334</v>
      </c>
      <c r="G180" s="456">
        <v>102</v>
      </c>
      <c r="H180" s="456">
        <v>82.4</v>
      </c>
      <c r="I180" s="456">
        <v>19.600000000000001</v>
      </c>
    </row>
    <row r="181" spans="1:9" s="84" customFormat="1" ht="15" x14ac:dyDescent="0.2">
      <c r="A181" s="72">
        <v>172</v>
      </c>
      <c r="B181" s="61" t="s">
        <v>1275</v>
      </c>
      <c r="C181" s="61" t="s">
        <v>1265</v>
      </c>
      <c r="D181" s="458" t="s">
        <v>1276</v>
      </c>
      <c r="E181" s="61" t="s">
        <v>971</v>
      </c>
      <c r="F181" s="72" t="s">
        <v>334</v>
      </c>
      <c r="G181" s="456">
        <v>102</v>
      </c>
      <c r="H181" s="456">
        <v>82.4</v>
      </c>
      <c r="I181" s="456">
        <v>19.600000000000001</v>
      </c>
    </row>
    <row r="182" spans="1:9" s="84" customFormat="1" ht="15" x14ac:dyDescent="0.2">
      <c r="A182" s="72">
        <v>173</v>
      </c>
      <c r="B182" s="61" t="s">
        <v>1277</v>
      </c>
      <c r="C182" s="61" t="s">
        <v>1278</v>
      </c>
      <c r="D182" s="458" t="s">
        <v>1279</v>
      </c>
      <c r="E182" s="61" t="s">
        <v>971</v>
      </c>
      <c r="F182" s="72" t="s">
        <v>334</v>
      </c>
      <c r="G182" s="456">
        <v>102</v>
      </c>
      <c r="H182" s="456">
        <v>82.4</v>
      </c>
      <c r="I182" s="456">
        <v>19.600000000000001</v>
      </c>
    </row>
    <row r="183" spans="1:9" s="84" customFormat="1" ht="15" x14ac:dyDescent="0.2">
      <c r="A183" s="72">
        <v>174</v>
      </c>
      <c r="B183" s="61" t="s">
        <v>1232</v>
      </c>
      <c r="C183" s="61" t="s">
        <v>1280</v>
      </c>
      <c r="D183" s="458" t="s">
        <v>1281</v>
      </c>
      <c r="E183" s="61" t="s">
        <v>971</v>
      </c>
      <c r="F183" s="72" t="s">
        <v>334</v>
      </c>
      <c r="G183" s="456">
        <v>102</v>
      </c>
      <c r="H183" s="456">
        <v>82.4</v>
      </c>
      <c r="I183" s="456">
        <v>19.600000000000001</v>
      </c>
    </row>
    <row r="184" spans="1:9" s="84" customFormat="1" ht="15" x14ac:dyDescent="0.2">
      <c r="A184" s="72">
        <v>175</v>
      </c>
      <c r="B184" s="61" t="s">
        <v>602</v>
      </c>
      <c r="C184" s="61" t="s">
        <v>625</v>
      </c>
      <c r="D184" s="458" t="s">
        <v>1282</v>
      </c>
      <c r="E184" s="61" t="s">
        <v>971</v>
      </c>
      <c r="F184" s="72" t="s">
        <v>334</v>
      </c>
      <c r="G184" s="456">
        <v>102</v>
      </c>
      <c r="H184" s="456">
        <v>82.4</v>
      </c>
      <c r="I184" s="456">
        <v>19.600000000000001</v>
      </c>
    </row>
    <row r="185" spans="1:9" s="84" customFormat="1" ht="15" x14ac:dyDescent="0.2">
      <c r="A185" s="72">
        <v>176</v>
      </c>
      <c r="B185" s="61" t="s">
        <v>946</v>
      </c>
      <c r="C185" s="61" t="s">
        <v>1283</v>
      </c>
      <c r="D185" s="458" t="s">
        <v>1284</v>
      </c>
      <c r="E185" s="61" t="s">
        <v>971</v>
      </c>
      <c r="F185" s="72" t="s">
        <v>334</v>
      </c>
      <c r="G185" s="456">
        <v>102</v>
      </c>
      <c r="H185" s="456">
        <v>82.4</v>
      </c>
      <c r="I185" s="456">
        <v>19.600000000000001</v>
      </c>
    </row>
    <row r="186" spans="1:9" s="84" customFormat="1" ht="15" x14ac:dyDescent="0.2">
      <c r="A186" s="72">
        <v>177</v>
      </c>
      <c r="B186" s="61" t="s">
        <v>1285</v>
      </c>
      <c r="C186" s="61" t="s">
        <v>1286</v>
      </c>
      <c r="D186" s="458" t="s">
        <v>1287</v>
      </c>
      <c r="E186" s="61" t="s">
        <v>971</v>
      </c>
      <c r="F186" s="72" t="s">
        <v>334</v>
      </c>
      <c r="G186" s="456">
        <v>102</v>
      </c>
      <c r="H186" s="456">
        <v>82.4</v>
      </c>
      <c r="I186" s="456">
        <v>19.600000000000001</v>
      </c>
    </row>
    <row r="187" spans="1:9" s="84" customFormat="1" ht="15" x14ac:dyDescent="0.2">
      <c r="A187" s="72">
        <v>178</v>
      </c>
      <c r="B187" s="61" t="s">
        <v>587</v>
      </c>
      <c r="C187" s="61" t="s">
        <v>1288</v>
      </c>
      <c r="D187" s="458" t="s">
        <v>1289</v>
      </c>
      <c r="E187" s="61" t="s">
        <v>971</v>
      </c>
      <c r="F187" s="72" t="s">
        <v>334</v>
      </c>
      <c r="G187" s="456">
        <v>102</v>
      </c>
      <c r="H187" s="456">
        <v>82.4</v>
      </c>
      <c r="I187" s="456">
        <v>19.600000000000001</v>
      </c>
    </row>
    <row r="188" spans="1:9" s="84" customFormat="1" ht="15" x14ac:dyDescent="0.2">
      <c r="A188" s="72">
        <v>179</v>
      </c>
      <c r="B188" s="61" t="s">
        <v>1290</v>
      </c>
      <c r="C188" s="61" t="s">
        <v>1291</v>
      </c>
      <c r="D188" s="458" t="s">
        <v>1292</v>
      </c>
      <c r="E188" s="61" t="s">
        <v>971</v>
      </c>
      <c r="F188" s="72" t="s">
        <v>334</v>
      </c>
      <c r="G188" s="456">
        <v>102</v>
      </c>
      <c r="H188" s="456">
        <v>82.4</v>
      </c>
      <c r="I188" s="456">
        <v>19.600000000000001</v>
      </c>
    </row>
    <row r="189" spans="1:9" s="84" customFormat="1" ht="15" x14ac:dyDescent="0.2">
      <c r="A189" s="72">
        <v>180</v>
      </c>
      <c r="B189" s="61" t="s">
        <v>1293</v>
      </c>
      <c r="C189" s="61" t="s">
        <v>1294</v>
      </c>
      <c r="D189" s="458" t="s">
        <v>1295</v>
      </c>
      <c r="E189" s="61" t="s">
        <v>971</v>
      </c>
      <c r="F189" s="72" t="s">
        <v>334</v>
      </c>
      <c r="G189" s="456">
        <v>102</v>
      </c>
      <c r="H189" s="456">
        <v>82.4</v>
      </c>
      <c r="I189" s="456">
        <v>19.600000000000001</v>
      </c>
    </row>
    <row r="190" spans="1:9" s="84" customFormat="1" ht="15" x14ac:dyDescent="0.2">
      <c r="A190" s="72">
        <v>181</v>
      </c>
      <c r="B190" s="61" t="s">
        <v>1296</v>
      </c>
      <c r="C190" s="61" t="s">
        <v>1248</v>
      </c>
      <c r="D190" s="458" t="s">
        <v>1297</v>
      </c>
      <c r="E190" s="61" t="s">
        <v>971</v>
      </c>
      <c r="F190" s="72" t="s">
        <v>334</v>
      </c>
      <c r="G190" s="456">
        <v>100</v>
      </c>
      <c r="H190" s="456">
        <v>80</v>
      </c>
      <c r="I190" s="456">
        <v>20</v>
      </c>
    </row>
    <row r="191" spans="1:9" s="84" customFormat="1" ht="15" x14ac:dyDescent="0.2">
      <c r="A191" s="72">
        <v>182</v>
      </c>
      <c r="B191" s="61" t="s">
        <v>1298</v>
      </c>
      <c r="C191" s="61" t="s">
        <v>1299</v>
      </c>
      <c r="D191" s="458" t="s">
        <v>1300</v>
      </c>
      <c r="E191" s="61" t="s">
        <v>971</v>
      </c>
      <c r="F191" s="72" t="s">
        <v>334</v>
      </c>
      <c r="G191" s="456">
        <v>102</v>
      </c>
      <c r="H191" s="456">
        <v>82.4</v>
      </c>
      <c r="I191" s="456">
        <v>19.600000000000001</v>
      </c>
    </row>
    <row r="192" spans="1:9" s="84" customFormat="1" ht="15" x14ac:dyDescent="0.2">
      <c r="A192" s="72">
        <v>183</v>
      </c>
      <c r="B192" s="61" t="s">
        <v>953</v>
      </c>
      <c r="C192" s="61" t="s">
        <v>1195</v>
      </c>
      <c r="D192" s="458" t="s">
        <v>1301</v>
      </c>
      <c r="E192" s="61" t="s">
        <v>971</v>
      </c>
      <c r="F192" s="72" t="s">
        <v>334</v>
      </c>
      <c r="G192" s="456">
        <v>102</v>
      </c>
      <c r="H192" s="456">
        <v>82.4</v>
      </c>
      <c r="I192" s="456">
        <v>19.600000000000001</v>
      </c>
    </row>
    <row r="193" spans="1:9" s="84" customFormat="1" ht="15" x14ac:dyDescent="0.2">
      <c r="A193" s="72">
        <v>184</v>
      </c>
      <c r="B193" s="61" t="s">
        <v>1302</v>
      </c>
      <c r="C193" s="61" t="s">
        <v>954</v>
      </c>
      <c r="D193" s="458" t="s">
        <v>1303</v>
      </c>
      <c r="E193" s="61" t="s">
        <v>971</v>
      </c>
      <c r="F193" s="72" t="s">
        <v>334</v>
      </c>
      <c r="G193" s="456">
        <v>102</v>
      </c>
      <c r="H193" s="456">
        <v>82.4</v>
      </c>
      <c r="I193" s="456">
        <v>19.600000000000001</v>
      </c>
    </row>
    <row r="194" spans="1:9" s="84" customFormat="1" ht="15" x14ac:dyDescent="0.2">
      <c r="A194" s="72">
        <v>185</v>
      </c>
      <c r="B194" s="61" t="s">
        <v>548</v>
      </c>
      <c r="C194" s="61" t="s">
        <v>1304</v>
      </c>
      <c r="D194" s="458" t="s">
        <v>1305</v>
      </c>
      <c r="E194" s="61" t="s">
        <v>971</v>
      </c>
      <c r="F194" s="72" t="s">
        <v>334</v>
      </c>
      <c r="G194" s="456">
        <v>102</v>
      </c>
      <c r="H194" s="456">
        <v>82.4</v>
      </c>
      <c r="I194" s="456">
        <v>19.600000000000001</v>
      </c>
    </row>
    <row r="195" spans="1:9" s="84" customFormat="1" ht="15" x14ac:dyDescent="0.2">
      <c r="A195" s="72">
        <v>186</v>
      </c>
      <c r="B195" s="61" t="s">
        <v>972</v>
      </c>
      <c r="C195" s="61" t="s">
        <v>1033</v>
      </c>
      <c r="D195" s="458" t="s">
        <v>1306</v>
      </c>
      <c r="E195" s="61" t="s">
        <v>971</v>
      </c>
      <c r="F195" s="72" t="s">
        <v>334</v>
      </c>
      <c r="G195" s="456">
        <v>102</v>
      </c>
      <c r="H195" s="456">
        <v>82.4</v>
      </c>
      <c r="I195" s="456">
        <v>19.600000000000001</v>
      </c>
    </row>
    <row r="196" spans="1:9" s="84" customFormat="1" ht="15" x14ac:dyDescent="0.2">
      <c r="A196" s="72">
        <v>187</v>
      </c>
      <c r="B196" s="61" t="s">
        <v>1307</v>
      </c>
      <c r="C196" s="61" t="s">
        <v>1308</v>
      </c>
      <c r="D196" s="458" t="s">
        <v>1309</v>
      </c>
      <c r="E196" s="61" t="s">
        <v>971</v>
      </c>
      <c r="F196" s="72" t="s">
        <v>334</v>
      </c>
      <c r="G196" s="456">
        <v>100</v>
      </c>
      <c r="H196" s="456">
        <v>80</v>
      </c>
      <c r="I196" s="456">
        <v>20</v>
      </c>
    </row>
    <row r="197" spans="1:9" s="84" customFormat="1" ht="15" x14ac:dyDescent="0.2">
      <c r="A197" s="72">
        <v>188</v>
      </c>
      <c r="B197" s="61" t="s">
        <v>1293</v>
      </c>
      <c r="C197" s="61" t="s">
        <v>1310</v>
      </c>
      <c r="D197" s="458" t="s">
        <v>1311</v>
      </c>
      <c r="E197" s="61" t="s">
        <v>971</v>
      </c>
      <c r="F197" s="72" t="s">
        <v>334</v>
      </c>
      <c r="G197" s="456">
        <v>102</v>
      </c>
      <c r="H197" s="456">
        <v>82.4</v>
      </c>
      <c r="I197" s="456">
        <v>19.600000000000001</v>
      </c>
    </row>
    <row r="198" spans="1:9" s="84" customFormat="1" ht="15" x14ac:dyDescent="0.2">
      <c r="A198" s="72">
        <v>189</v>
      </c>
      <c r="B198" s="61" t="s">
        <v>1312</v>
      </c>
      <c r="C198" s="61" t="s">
        <v>1230</v>
      </c>
      <c r="D198" s="458" t="s">
        <v>1313</v>
      </c>
      <c r="E198" s="61" t="s">
        <v>971</v>
      </c>
      <c r="F198" s="72" t="s">
        <v>334</v>
      </c>
      <c r="G198" s="456">
        <v>100</v>
      </c>
      <c r="H198" s="456">
        <v>80</v>
      </c>
      <c r="I198" s="456">
        <v>20</v>
      </c>
    </row>
    <row r="199" spans="1:9" ht="15" x14ac:dyDescent="0.2">
      <c r="A199" s="72">
        <v>190</v>
      </c>
      <c r="B199" s="61" t="s">
        <v>1314</v>
      </c>
      <c r="C199" s="61" t="s">
        <v>1315</v>
      </c>
      <c r="D199" s="458" t="s">
        <v>1316</v>
      </c>
      <c r="E199" s="61" t="s">
        <v>971</v>
      </c>
      <c r="F199" s="72" t="s">
        <v>334</v>
      </c>
      <c r="G199" s="4">
        <v>102</v>
      </c>
      <c r="H199" s="456">
        <v>82.4</v>
      </c>
      <c r="I199" s="4">
        <v>19.600000000000001</v>
      </c>
    </row>
    <row r="200" spans="1:9" ht="15" x14ac:dyDescent="0.2">
      <c r="A200" s="72">
        <v>191</v>
      </c>
      <c r="B200" s="61" t="s">
        <v>1285</v>
      </c>
      <c r="C200" s="61" t="s">
        <v>1317</v>
      </c>
      <c r="D200" s="458" t="s">
        <v>1318</v>
      </c>
      <c r="E200" s="61" t="s">
        <v>971</v>
      </c>
      <c r="F200" s="72" t="s">
        <v>334</v>
      </c>
      <c r="G200" s="4">
        <v>102</v>
      </c>
      <c r="H200" s="456">
        <v>82.4</v>
      </c>
      <c r="I200" s="4">
        <v>19.600000000000001</v>
      </c>
    </row>
    <row r="201" spans="1:9" ht="15" x14ac:dyDescent="0.2">
      <c r="A201" s="72">
        <v>192</v>
      </c>
      <c r="B201" s="61" t="s">
        <v>1319</v>
      </c>
      <c r="C201" s="61" t="s">
        <v>1320</v>
      </c>
      <c r="D201" s="458" t="s">
        <v>1321</v>
      </c>
      <c r="E201" s="61" t="s">
        <v>971</v>
      </c>
      <c r="F201" s="72" t="s">
        <v>334</v>
      </c>
      <c r="G201" s="4">
        <v>102</v>
      </c>
      <c r="H201" s="456">
        <v>82.4</v>
      </c>
      <c r="I201" s="4">
        <v>19.600000000000001</v>
      </c>
    </row>
    <row r="202" spans="1:9" ht="15" x14ac:dyDescent="0.2">
      <c r="A202" s="72">
        <v>193</v>
      </c>
      <c r="B202" s="61" t="s">
        <v>1194</v>
      </c>
      <c r="C202" s="61" t="s">
        <v>1322</v>
      </c>
      <c r="D202" s="458" t="s">
        <v>1323</v>
      </c>
      <c r="E202" s="61" t="s">
        <v>971</v>
      </c>
      <c r="F202" s="72" t="s">
        <v>334</v>
      </c>
      <c r="G202" s="4">
        <v>102</v>
      </c>
      <c r="H202" s="456">
        <v>82.4</v>
      </c>
      <c r="I202" s="4">
        <v>19.600000000000001</v>
      </c>
    </row>
    <row r="203" spans="1:9" ht="15" x14ac:dyDescent="0.2">
      <c r="A203" s="72">
        <v>194</v>
      </c>
      <c r="B203" s="61" t="s">
        <v>1324</v>
      </c>
      <c r="C203" s="61" t="s">
        <v>1325</v>
      </c>
      <c r="D203" s="458" t="s">
        <v>1326</v>
      </c>
      <c r="E203" s="61" t="s">
        <v>971</v>
      </c>
      <c r="F203" s="72" t="s">
        <v>334</v>
      </c>
      <c r="G203" s="4">
        <v>102</v>
      </c>
      <c r="H203" s="456">
        <v>82.4</v>
      </c>
      <c r="I203" s="4">
        <v>19.600000000000001</v>
      </c>
    </row>
    <row r="204" spans="1:9" ht="15" x14ac:dyDescent="0.2">
      <c r="A204" s="72">
        <v>195</v>
      </c>
      <c r="B204" s="61" t="s">
        <v>1327</v>
      </c>
      <c r="C204" s="61" t="s">
        <v>1328</v>
      </c>
      <c r="D204" s="458" t="s">
        <v>1329</v>
      </c>
      <c r="E204" s="61" t="s">
        <v>971</v>
      </c>
      <c r="F204" s="72" t="s">
        <v>334</v>
      </c>
      <c r="G204" s="4">
        <v>102</v>
      </c>
      <c r="H204" s="456">
        <v>82.4</v>
      </c>
      <c r="I204" s="4">
        <v>19.600000000000001</v>
      </c>
    </row>
    <row r="205" spans="1:9" ht="15" x14ac:dyDescent="0.2">
      <c r="A205" s="72">
        <v>196</v>
      </c>
      <c r="B205" s="61" t="s">
        <v>1330</v>
      </c>
      <c r="C205" s="61" t="s">
        <v>625</v>
      </c>
      <c r="D205" s="458" t="s">
        <v>1331</v>
      </c>
      <c r="E205" s="61" t="s">
        <v>971</v>
      </c>
      <c r="F205" s="72" t="s">
        <v>334</v>
      </c>
      <c r="G205" s="4">
        <v>102</v>
      </c>
      <c r="H205" s="456">
        <v>82.4</v>
      </c>
      <c r="I205" s="4">
        <v>19.600000000000001</v>
      </c>
    </row>
    <row r="206" spans="1:9" ht="15" x14ac:dyDescent="0.2">
      <c r="A206" s="72">
        <v>197</v>
      </c>
      <c r="B206" s="61" t="s">
        <v>1332</v>
      </c>
      <c r="C206" s="61" t="s">
        <v>1143</v>
      </c>
      <c r="D206" s="458" t="s">
        <v>1333</v>
      </c>
      <c r="E206" s="61" t="s">
        <v>967</v>
      </c>
      <c r="F206" s="72" t="s">
        <v>334</v>
      </c>
      <c r="G206" s="4">
        <v>153</v>
      </c>
      <c r="H206" s="456">
        <v>124</v>
      </c>
      <c r="I206" s="4">
        <v>29</v>
      </c>
    </row>
    <row r="207" spans="1:9" ht="15" x14ac:dyDescent="0.2">
      <c r="A207" s="72">
        <v>198</v>
      </c>
      <c r="B207" s="61" t="s">
        <v>986</v>
      </c>
      <c r="C207" s="61" t="s">
        <v>1103</v>
      </c>
      <c r="D207" s="458" t="s">
        <v>1334</v>
      </c>
      <c r="E207" s="61" t="s">
        <v>971</v>
      </c>
      <c r="F207" s="72" t="s">
        <v>334</v>
      </c>
      <c r="G207" s="4">
        <v>100</v>
      </c>
      <c r="H207" s="456">
        <v>80</v>
      </c>
      <c r="I207" s="4">
        <v>20</v>
      </c>
    </row>
    <row r="208" spans="1:9" ht="15" x14ac:dyDescent="0.2">
      <c r="A208" s="72">
        <v>199</v>
      </c>
      <c r="B208" s="61" t="s">
        <v>1013</v>
      </c>
      <c r="C208" s="61" t="s">
        <v>1335</v>
      </c>
      <c r="D208" s="458" t="s">
        <v>1336</v>
      </c>
      <c r="E208" s="61" t="s">
        <v>971</v>
      </c>
      <c r="F208" s="72" t="s">
        <v>334</v>
      </c>
      <c r="G208" s="4">
        <v>100</v>
      </c>
      <c r="H208" s="456">
        <v>80</v>
      </c>
      <c r="I208" s="4">
        <v>20</v>
      </c>
    </row>
    <row r="209" spans="1:9" ht="15" x14ac:dyDescent="0.2">
      <c r="A209" s="72">
        <v>200</v>
      </c>
      <c r="B209" s="61" t="s">
        <v>1227</v>
      </c>
      <c r="C209" s="61" t="s">
        <v>1337</v>
      </c>
      <c r="D209" s="458" t="s">
        <v>1338</v>
      </c>
      <c r="E209" s="61" t="s">
        <v>971</v>
      </c>
      <c r="F209" s="72" t="s">
        <v>334</v>
      </c>
      <c r="G209" s="4">
        <v>102</v>
      </c>
      <c r="H209" s="456">
        <v>82.4</v>
      </c>
      <c r="I209" s="4">
        <v>19.600000000000001</v>
      </c>
    </row>
    <row r="210" spans="1:9" ht="15" x14ac:dyDescent="0.2">
      <c r="A210" s="72">
        <v>201</v>
      </c>
      <c r="B210" s="61" t="s">
        <v>989</v>
      </c>
      <c r="C210" s="61" t="s">
        <v>1339</v>
      </c>
      <c r="D210" s="458" t="s">
        <v>1340</v>
      </c>
      <c r="E210" s="61" t="s">
        <v>971</v>
      </c>
      <c r="F210" s="72" t="s">
        <v>334</v>
      </c>
      <c r="G210" s="4">
        <v>102</v>
      </c>
      <c r="H210" s="456">
        <v>82.4</v>
      </c>
      <c r="I210" s="4">
        <v>19.600000000000001</v>
      </c>
    </row>
    <row r="211" spans="1:9" ht="15" x14ac:dyDescent="0.2">
      <c r="A211" s="72">
        <v>202</v>
      </c>
      <c r="B211" s="61" t="s">
        <v>1341</v>
      </c>
      <c r="C211" s="61" t="s">
        <v>1342</v>
      </c>
      <c r="D211" s="458" t="s">
        <v>1343</v>
      </c>
      <c r="E211" s="61" t="s">
        <v>971</v>
      </c>
      <c r="F211" s="72" t="s">
        <v>334</v>
      </c>
      <c r="G211" s="4">
        <v>100</v>
      </c>
      <c r="H211" s="456">
        <v>80</v>
      </c>
      <c r="I211" s="4">
        <v>20</v>
      </c>
    </row>
    <row r="212" spans="1:9" ht="15" x14ac:dyDescent="0.2">
      <c r="A212" s="72">
        <v>203</v>
      </c>
      <c r="B212" s="61" t="s">
        <v>1085</v>
      </c>
      <c r="C212" s="61" t="s">
        <v>1344</v>
      </c>
      <c r="D212" s="458" t="s">
        <v>1345</v>
      </c>
      <c r="E212" s="61" t="s">
        <v>971</v>
      </c>
      <c r="F212" s="72" t="s">
        <v>334</v>
      </c>
      <c r="G212" s="4">
        <v>100</v>
      </c>
      <c r="H212" s="456">
        <v>80</v>
      </c>
      <c r="I212" s="4">
        <v>20</v>
      </c>
    </row>
    <row r="213" spans="1:9" ht="15" x14ac:dyDescent="0.2">
      <c r="A213" s="72">
        <v>204</v>
      </c>
      <c r="B213" s="61" t="s">
        <v>1085</v>
      </c>
      <c r="C213" s="61" t="s">
        <v>1346</v>
      </c>
      <c r="D213" s="458" t="s">
        <v>1347</v>
      </c>
      <c r="E213" s="61" t="s">
        <v>971</v>
      </c>
      <c r="F213" s="72" t="s">
        <v>334</v>
      </c>
      <c r="G213" s="4">
        <v>100</v>
      </c>
      <c r="H213" s="456">
        <v>80</v>
      </c>
      <c r="I213" s="4">
        <v>20</v>
      </c>
    </row>
    <row r="214" spans="1:9" ht="15" x14ac:dyDescent="0.2">
      <c r="A214" s="72">
        <v>205</v>
      </c>
      <c r="B214" s="61" t="s">
        <v>1348</v>
      </c>
      <c r="C214" s="61" t="s">
        <v>1349</v>
      </c>
      <c r="D214" s="458" t="s">
        <v>1350</v>
      </c>
      <c r="E214" s="61" t="s">
        <v>967</v>
      </c>
      <c r="F214" s="72" t="s">
        <v>334</v>
      </c>
      <c r="G214" s="4">
        <v>150</v>
      </c>
      <c r="H214" s="456">
        <v>120</v>
      </c>
      <c r="I214" s="4">
        <v>30</v>
      </c>
    </row>
    <row r="215" spans="1:9" ht="15" x14ac:dyDescent="0.2">
      <c r="A215" s="72">
        <v>206</v>
      </c>
      <c r="B215" s="61" t="s">
        <v>1153</v>
      </c>
      <c r="C215" s="61" t="s">
        <v>1346</v>
      </c>
      <c r="D215" s="458" t="s">
        <v>1351</v>
      </c>
      <c r="E215" s="61" t="s">
        <v>971</v>
      </c>
      <c r="F215" s="72" t="s">
        <v>334</v>
      </c>
      <c r="G215" s="4">
        <v>100</v>
      </c>
      <c r="H215" s="456">
        <v>80</v>
      </c>
      <c r="I215" s="4">
        <v>20</v>
      </c>
    </row>
    <row r="216" spans="1:9" ht="15" x14ac:dyDescent="0.2">
      <c r="A216" s="72">
        <v>207</v>
      </c>
      <c r="B216" s="61" t="s">
        <v>1352</v>
      </c>
      <c r="C216" s="61" t="s">
        <v>1353</v>
      </c>
      <c r="D216" s="458" t="s">
        <v>1354</v>
      </c>
      <c r="E216" s="61" t="s">
        <v>971</v>
      </c>
      <c r="F216" s="72" t="s">
        <v>334</v>
      </c>
      <c r="G216" s="4">
        <v>100</v>
      </c>
      <c r="H216" s="456">
        <v>80</v>
      </c>
      <c r="I216" s="4">
        <v>20</v>
      </c>
    </row>
    <row r="217" spans="1:9" ht="15" x14ac:dyDescent="0.2">
      <c r="A217" s="72">
        <v>208</v>
      </c>
      <c r="B217" s="61" t="s">
        <v>1355</v>
      </c>
      <c r="C217" s="61" t="s">
        <v>1356</v>
      </c>
      <c r="D217" s="458" t="s">
        <v>1357</v>
      </c>
      <c r="E217" s="61" t="s">
        <v>971</v>
      </c>
      <c r="F217" s="72" t="s">
        <v>334</v>
      </c>
      <c r="G217" s="4">
        <v>100</v>
      </c>
      <c r="H217" s="456">
        <v>80</v>
      </c>
      <c r="I217" s="4">
        <v>20</v>
      </c>
    </row>
    <row r="218" spans="1:9" ht="15" x14ac:dyDescent="0.2">
      <c r="A218" s="72">
        <v>209</v>
      </c>
      <c r="B218" s="61" t="s">
        <v>1358</v>
      </c>
      <c r="C218" s="61" t="s">
        <v>1359</v>
      </c>
      <c r="D218" s="458" t="s">
        <v>1360</v>
      </c>
      <c r="E218" s="61" t="s">
        <v>971</v>
      </c>
      <c r="F218" s="72" t="s">
        <v>334</v>
      </c>
      <c r="G218" s="4">
        <v>100</v>
      </c>
      <c r="H218" s="456">
        <v>80</v>
      </c>
      <c r="I218" s="4">
        <v>20</v>
      </c>
    </row>
    <row r="219" spans="1:9" ht="15" x14ac:dyDescent="0.2">
      <c r="A219" s="72">
        <v>210</v>
      </c>
      <c r="B219" s="61" t="s">
        <v>1232</v>
      </c>
      <c r="C219" s="61" t="s">
        <v>1361</v>
      </c>
      <c r="D219" s="458" t="s">
        <v>1362</v>
      </c>
      <c r="E219" s="61" t="s">
        <v>967</v>
      </c>
      <c r="F219" s="72" t="s">
        <v>334</v>
      </c>
      <c r="G219" s="4">
        <v>153</v>
      </c>
      <c r="H219" s="456">
        <v>124</v>
      </c>
      <c r="I219" s="4">
        <v>29</v>
      </c>
    </row>
    <row r="220" spans="1:9" ht="15" x14ac:dyDescent="0.2">
      <c r="A220" s="72">
        <v>211</v>
      </c>
      <c r="B220" s="61" t="s">
        <v>1363</v>
      </c>
      <c r="C220" s="61" t="s">
        <v>1364</v>
      </c>
      <c r="D220" s="458" t="s">
        <v>1365</v>
      </c>
      <c r="E220" s="61" t="s">
        <v>971</v>
      </c>
      <c r="F220" s="72" t="s">
        <v>334</v>
      </c>
      <c r="G220" s="4">
        <v>102</v>
      </c>
      <c r="H220" s="456">
        <v>82.4</v>
      </c>
      <c r="I220" s="4">
        <v>19.600000000000001</v>
      </c>
    </row>
    <row r="221" spans="1:9" ht="15" x14ac:dyDescent="0.2">
      <c r="A221" s="72">
        <v>212</v>
      </c>
      <c r="B221" s="61" t="s">
        <v>1200</v>
      </c>
      <c r="C221" s="61" t="s">
        <v>1366</v>
      </c>
      <c r="D221" s="458" t="s">
        <v>1367</v>
      </c>
      <c r="E221" s="61" t="s">
        <v>971</v>
      </c>
      <c r="F221" s="72" t="s">
        <v>334</v>
      </c>
      <c r="G221" s="4">
        <v>102</v>
      </c>
      <c r="H221" s="456">
        <v>82.4</v>
      </c>
      <c r="I221" s="4">
        <v>19.600000000000001</v>
      </c>
    </row>
    <row r="222" spans="1:9" ht="15" x14ac:dyDescent="0.2">
      <c r="A222" s="72">
        <v>213</v>
      </c>
      <c r="B222" s="61" t="s">
        <v>1368</v>
      </c>
      <c r="C222" s="61" t="s">
        <v>1369</v>
      </c>
      <c r="D222" s="458" t="s">
        <v>1370</v>
      </c>
      <c r="E222" s="61" t="s">
        <v>971</v>
      </c>
      <c r="F222" s="72" t="s">
        <v>334</v>
      </c>
      <c r="G222" s="4">
        <v>102</v>
      </c>
      <c r="H222" s="456">
        <v>82.4</v>
      </c>
      <c r="I222" s="4">
        <v>19.600000000000001</v>
      </c>
    </row>
    <row r="223" spans="1:9" ht="15" x14ac:dyDescent="0.2">
      <c r="A223" s="72">
        <v>214</v>
      </c>
      <c r="B223" s="61" t="s">
        <v>1371</v>
      </c>
      <c r="C223" s="61" t="s">
        <v>1372</v>
      </c>
      <c r="D223" s="458" t="s">
        <v>1373</v>
      </c>
      <c r="E223" s="61" t="s">
        <v>971</v>
      </c>
      <c r="F223" s="72" t="s">
        <v>334</v>
      </c>
      <c r="G223" s="4">
        <v>100</v>
      </c>
      <c r="H223" s="456">
        <v>80</v>
      </c>
      <c r="I223" s="4">
        <v>20</v>
      </c>
    </row>
    <row r="224" spans="1:9" ht="15" x14ac:dyDescent="0.2">
      <c r="A224" s="72">
        <v>215</v>
      </c>
      <c r="B224" s="61" t="s">
        <v>1085</v>
      </c>
      <c r="C224" s="61" t="s">
        <v>1374</v>
      </c>
      <c r="D224" s="458" t="s">
        <v>1375</v>
      </c>
      <c r="E224" s="61" t="s">
        <v>971</v>
      </c>
      <c r="F224" s="72" t="s">
        <v>334</v>
      </c>
      <c r="G224" s="4">
        <v>100</v>
      </c>
      <c r="H224" s="456">
        <v>80</v>
      </c>
      <c r="I224" s="4">
        <v>20</v>
      </c>
    </row>
    <row r="225" spans="1:9" ht="15" x14ac:dyDescent="0.2">
      <c r="A225" s="72">
        <v>216</v>
      </c>
      <c r="B225" s="61" t="s">
        <v>1376</v>
      </c>
      <c r="C225" s="61" t="s">
        <v>1377</v>
      </c>
      <c r="D225" s="458" t="s">
        <v>1378</v>
      </c>
      <c r="E225" s="61" t="s">
        <v>971</v>
      </c>
      <c r="F225" s="72" t="s">
        <v>334</v>
      </c>
      <c r="G225" s="4">
        <v>102</v>
      </c>
      <c r="H225" s="456">
        <v>82.4</v>
      </c>
      <c r="I225" s="4">
        <v>19.600000000000001</v>
      </c>
    </row>
    <row r="226" spans="1:9" ht="15" x14ac:dyDescent="0.2">
      <c r="A226" s="72">
        <v>217</v>
      </c>
      <c r="B226" s="61" t="s">
        <v>1379</v>
      </c>
      <c r="C226" s="61" t="s">
        <v>1380</v>
      </c>
      <c r="D226" s="458" t="s">
        <v>1381</v>
      </c>
      <c r="E226" s="61" t="s">
        <v>971</v>
      </c>
      <c r="F226" s="72" t="s">
        <v>334</v>
      </c>
      <c r="G226" s="4">
        <v>102</v>
      </c>
      <c r="H226" s="456">
        <v>82.4</v>
      </c>
      <c r="I226" s="4">
        <v>19.600000000000001</v>
      </c>
    </row>
    <row r="227" spans="1:9" ht="15" x14ac:dyDescent="0.2">
      <c r="A227" s="72">
        <v>218</v>
      </c>
      <c r="B227" s="61" t="s">
        <v>1232</v>
      </c>
      <c r="C227" s="61" t="s">
        <v>1382</v>
      </c>
      <c r="D227" s="458" t="s">
        <v>1383</v>
      </c>
      <c r="E227" s="61" t="s">
        <v>971</v>
      </c>
      <c r="F227" s="72" t="s">
        <v>334</v>
      </c>
      <c r="G227" s="4">
        <v>102</v>
      </c>
      <c r="H227" s="456">
        <v>82.4</v>
      </c>
      <c r="I227" s="4">
        <v>19.600000000000001</v>
      </c>
    </row>
    <row r="228" spans="1:9" ht="15" x14ac:dyDescent="0.2">
      <c r="A228" s="72">
        <v>219</v>
      </c>
      <c r="B228" s="61" t="s">
        <v>1384</v>
      </c>
      <c r="C228" s="61" t="s">
        <v>1385</v>
      </c>
      <c r="D228" s="458" t="s">
        <v>1386</v>
      </c>
      <c r="E228" s="61" t="s">
        <v>971</v>
      </c>
      <c r="F228" s="72" t="s">
        <v>334</v>
      </c>
      <c r="G228" s="4">
        <v>100</v>
      </c>
      <c r="H228" s="456">
        <v>80</v>
      </c>
      <c r="I228" s="4">
        <v>20</v>
      </c>
    </row>
    <row r="229" spans="1:9" ht="15" x14ac:dyDescent="0.2">
      <c r="A229" s="72">
        <v>220</v>
      </c>
      <c r="B229" s="61" t="s">
        <v>953</v>
      </c>
      <c r="C229" s="61" t="s">
        <v>1387</v>
      </c>
      <c r="D229" s="458" t="s">
        <v>1388</v>
      </c>
      <c r="E229" s="61" t="s">
        <v>971</v>
      </c>
      <c r="F229" s="72" t="s">
        <v>334</v>
      </c>
      <c r="G229" s="4">
        <v>102</v>
      </c>
      <c r="H229" s="456">
        <v>82.4</v>
      </c>
      <c r="I229" s="4">
        <v>19.600000000000001</v>
      </c>
    </row>
    <row r="230" spans="1:9" ht="15" x14ac:dyDescent="0.2">
      <c r="A230" s="72">
        <v>221</v>
      </c>
      <c r="B230" s="61" t="s">
        <v>1066</v>
      </c>
      <c r="C230" s="61" t="s">
        <v>1389</v>
      </c>
      <c r="D230" s="458" t="s">
        <v>1390</v>
      </c>
      <c r="E230" s="61" t="s">
        <v>971</v>
      </c>
      <c r="F230" s="72" t="s">
        <v>334</v>
      </c>
      <c r="G230" s="4">
        <v>100</v>
      </c>
      <c r="H230" s="456">
        <v>80</v>
      </c>
      <c r="I230" s="4">
        <v>20</v>
      </c>
    </row>
    <row r="231" spans="1:9" ht="15" x14ac:dyDescent="0.2">
      <c r="A231" s="72">
        <v>222</v>
      </c>
      <c r="B231" s="61" t="s">
        <v>1391</v>
      </c>
      <c r="C231" s="61" t="s">
        <v>1392</v>
      </c>
      <c r="D231" s="458" t="s">
        <v>1393</v>
      </c>
      <c r="E231" s="61" t="s">
        <v>971</v>
      </c>
      <c r="F231" s="72" t="s">
        <v>334</v>
      </c>
      <c r="G231" s="4">
        <v>100</v>
      </c>
      <c r="H231" s="456">
        <v>80</v>
      </c>
      <c r="I231" s="4">
        <v>20</v>
      </c>
    </row>
    <row r="232" spans="1:9" ht="15" x14ac:dyDescent="0.2">
      <c r="A232" s="72">
        <v>223</v>
      </c>
      <c r="B232" s="61" t="s">
        <v>564</v>
      </c>
      <c r="C232" s="61" t="s">
        <v>1394</v>
      </c>
      <c r="D232" s="458" t="s">
        <v>1395</v>
      </c>
      <c r="E232" s="61" t="s">
        <v>971</v>
      </c>
      <c r="F232" s="72" t="s">
        <v>334</v>
      </c>
      <c r="G232" s="4">
        <v>100</v>
      </c>
      <c r="H232" s="456">
        <v>80</v>
      </c>
      <c r="I232" s="4">
        <v>20</v>
      </c>
    </row>
    <row r="233" spans="1:9" ht="15" x14ac:dyDescent="0.2">
      <c r="A233" s="72">
        <v>224</v>
      </c>
      <c r="B233" s="61" t="s">
        <v>1396</v>
      </c>
      <c r="C233" s="61" t="s">
        <v>1397</v>
      </c>
      <c r="D233" s="458" t="s">
        <v>1398</v>
      </c>
      <c r="E233" s="61" t="s">
        <v>971</v>
      </c>
      <c r="F233" s="72" t="s">
        <v>334</v>
      </c>
      <c r="G233" s="4">
        <v>100</v>
      </c>
      <c r="H233" s="456">
        <v>80</v>
      </c>
      <c r="I233" s="4">
        <v>20</v>
      </c>
    </row>
    <row r="234" spans="1:9" ht="15" x14ac:dyDescent="0.2">
      <c r="A234" s="72">
        <v>225</v>
      </c>
      <c r="B234" s="61" t="s">
        <v>983</v>
      </c>
      <c r="C234" s="61" t="s">
        <v>1399</v>
      </c>
      <c r="D234" s="458" t="s">
        <v>1400</v>
      </c>
      <c r="E234" s="61" t="s">
        <v>971</v>
      </c>
      <c r="F234" s="72" t="s">
        <v>334</v>
      </c>
      <c r="G234" s="4">
        <v>102</v>
      </c>
      <c r="H234" s="456">
        <v>82.4</v>
      </c>
      <c r="I234" s="4">
        <v>19.600000000000001</v>
      </c>
    </row>
    <row r="235" spans="1:9" ht="15" x14ac:dyDescent="0.2">
      <c r="A235" s="72">
        <v>226</v>
      </c>
      <c r="B235" s="61" t="s">
        <v>1401</v>
      </c>
      <c r="C235" s="61" t="s">
        <v>1402</v>
      </c>
      <c r="D235" s="458" t="s">
        <v>1403</v>
      </c>
      <c r="E235" s="61" t="s">
        <v>971</v>
      </c>
      <c r="F235" s="72" t="s">
        <v>334</v>
      </c>
      <c r="G235" s="4">
        <v>100</v>
      </c>
      <c r="H235" s="456">
        <v>80</v>
      </c>
      <c r="I235" s="4">
        <v>20</v>
      </c>
    </row>
    <row r="236" spans="1:9" ht="15" x14ac:dyDescent="0.2">
      <c r="A236" s="72">
        <v>227</v>
      </c>
      <c r="B236" s="61" t="s">
        <v>530</v>
      </c>
      <c r="C236" s="61" t="s">
        <v>1404</v>
      </c>
      <c r="D236" s="458" t="s">
        <v>1405</v>
      </c>
      <c r="E236" s="61" t="s">
        <v>971</v>
      </c>
      <c r="F236" s="72" t="s">
        <v>334</v>
      </c>
      <c r="G236" s="4">
        <v>102</v>
      </c>
      <c r="H236" s="456">
        <v>82.4</v>
      </c>
      <c r="I236" s="4">
        <v>19.600000000000001</v>
      </c>
    </row>
    <row r="237" spans="1:9" ht="15" x14ac:dyDescent="0.2">
      <c r="A237" s="72">
        <v>228</v>
      </c>
      <c r="B237" s="61" t="s">
        <v>1406</v>
      </c>
      <c r="C237" s="61" t="s">
        <v>1407</v>
      </c>
      <c r="D237" s="458" t="s">
        <v>1408</v>
      </c>
      <c r="E237" s="61" t="s">
        <v>971</v>
      </c>
      <c r="F237" s="72" t="s">
        <v>334</v>
      </c>
      <c r="G237" s="4">
        <v>102</v>
      </c>
      <c r="H237" s="456">
        <v>82.4</v>
      </c>
      <c r="I237" s="4">
        <v>19.600000000000001</v>
      </c>
    </row>
    <row r="238" spans="1:9" ht="15" x14ac:dyDescent="0.2">
      <c r="A238" s="72">
        <v>229</v>
      </c>
      <c r="B238" s="61" t="s">
        <v>1409</v>
      </c>
      <c r="C238" s="61" t="s">
        <v>1377</v>
      </c>
      <c r="D238" s="458" t="s">
        <v>1410</v>
      </c>
      <c r="E238" s="61" t="s">
        <v>971</v>
      </c>
      <c r="F238" s="72" t="s">
        <v>334</v>
      </c>
      <c r="G238" s="4">
        <v>102</v>
      </c>
      <c r="H238" s="456">
        <v>82.4</v>
      </c>
      <c r="I238" s="4">
        <v>19.600000000000001</v>
      </c>
    </row>
    <row r="239" spans="1:9" ht="15" x14ac:dyDescent="0.2">
      <c r="A239" s="72">
        <v>230</v>
      </c>
      <c r="B239" s="61" t="s">
        <v>1411</v>
      </c>
      <c r="C239" s="61" t="s">
        <v>1412</v>
      </c>
      <c r="D239" s="458" t="s">
        <v>1413</v>
      </c>
      <c r="E239" s="61" t="s">
        <v>971</v>
      </c>
      <c r="F239" s="72" t="s">
        <v>334</v>
      </c>
      <c r="G239" s="4">
        <v>102</v>
      </c>
      <c r="H239" s="456">
        <v>82.4</v>
      </c>
      <c r="I239" s="4">
        <v>19.600000000000001</v>
      </c>
    </row>
    <row r="240" spans="1:9" ht="15" x14ac:dyDescent="0.2">
      <c r="A240" s="72">
        <v>231</v>
      </c>
      <c r="B240" s="61" t="s">
        <v>1414</v>
      </c>
      <c r="C240" s="61" t="s">
        <v>1415</v>
      </c>
      <c r="D240" s="458" t="s">
        <v>1416</v>
      </c>
      <c r="E240" s="61" t="s">
        <v>971</v>
      </c>
      <c r="F240" s="72" t="s">
        <v>334</v>
      </c>
      <c r="G240" s="4">
        <v>100</v>
      </c>
      <c r="H240" s="456">
        <v>80</v>
      </c>
      <c r="I240" s="4">
        <v>20</v>
      </c>
    </row>
    <row r="241" spans="1:9" ht="15" x14ac:dyDescent="0.2">
      <c r="A241" s="72">
        <v>232</v>
      </c>
      <c r="B241" s="61" t="s">
        <v>1200</v>
      </c>
      <c r="C241" s="61" t="s">
        <v>1417</v>
      </c>
      <c r="D241" s="458" t="s">
        <v>1418</v>
      </c>
      <c r="E241" s="61" t="s">
        <v>971</v>
      </c>
      <c r="F241" s="72" t="s">
        <v>334</v>
      </c>
      <c r="G241" s="4">
        <v>102</v>
      </c>
      <c r="H241" s="456">
        <v>82.4</v>
      </c>
      <c r="I241" s="4">
        <v>19.600000000000001</v>
      </c>
    </row>
    <row r="242" spans="1:9" ht="15" x14ac:dyDescent="0.2">
      <c r="A242" s="72">
        <v>233</v>
      </c>
      <c r="B242" s="61" t="s">
        <v>1348</v>
      </c>
      <c r="C242" s="61" t="s">
        <v>1419</v>
      </c>
      <c r="D242" s="458" t="s">
        <v>1420</v>
      </c>
      <c r="E242" s="61" t="s">
        <v>971</v>
      </c>
      <c r="F242" s="72" t="s">
        <v>334</v>
      </c>
      <c r="G242" s="4">
        <v>100</v>
      </c>
      <c r="H242" s="456">
        <v>80</v>
      </c>
      <c r="I242" s="4">
        <v>20</v>
      </c>
    </row>
    <row r="243" spans="1:9" ht="15" x14ac:dyDescent="0.2">
      <c r="A243" s="72">
        <v>234</v>
      </c>
      <c r="B243" s="61" t="s">
        <v>1421</v>
      </c>
      <c r="C243" s="61" t="s">
        <v>1422</v>
      </c>
      <c r="D243" s="458" t="s">
        <v>1423</v>
      </c>
      <c r="E243" s="61" t="s">
        <v>971</v>
      </c>
      <c r="F243" s="72" t="s">
        <v>334</v>
      </c>
      <c r="G243" s="4">
        <v>102</v>
      </c>
      <c r="H243" s="456">
        <v>82.4</v>
      </c>
      <c r="I243" s="4">
        <v>19.600000000000001</v>
      </c>
    </row>
    <row r="244" spans="1:9" ht="15" x14ac:dyDescent="0.2">
      <c r="A244" s="72">
        <v>235</v>
      </c>
      <c r="B244" s="61" t="s">
        <v>1379</v>
      </c>
      <c r="C244" s="61" t="s">
        <v>1424</v>
      </c>
      <c r="D244" s="458" t="s">
        <v>1425</v>
      </c>
      <c r="E244" s="61" t="s">
        <v>971</v>
      </c>
      <c r="F244" s="72" t="s">
        <v>334</v>
      </c>
      <c r="G244" s="4">
        <v>102</v>
      </c>
      <c r="H244" s="456">
        <v>82.4</v>
      </c>
      <c r="I244" s="4">
        <v>19.600000000000001</v>
      </c>
    </row>
    <row r="245" spans="1:9" ht="15" x14ac:dyDescent="0.2">
      <c r="A245" s="72">
        <v>236</v>
      </c>
      <c r="B245" s="61" t="s">
        <v>1348</v>
      </c>
      <c r="C245" s="61" t="s">
        <v>1426</v>
      </c>
      <c r="D245" s="458" t="s">
        <v>1427</v>
      </c>
      <c r="E245" s="61" t="s">
        <v>971</v>
      </c>
      <c r="F245" s="72" t="s">
        <v>334</v>
      </c>
      <c r="G245" s="4">
        <v>102</v>
      </c>
      <c r="H245" s="456">
        <v>82.4</v>
      </c>
      <c r="I245" s="4">
        <v>19.600000000000001</v>
      </c>
    </row>
    <row r="246" spans="1:9" ht="15" x14ac:dyDescent="0.2">
      <c r="A246" s="72">
        <v>237</v>
      </c>
      <c r="B246" s="61" t="s">
        <v>1428</v>
      </c>
      <c r="C246" s="61" t="s">
        <v>1426</v>
      </c>
      <c r="D246" s="458" t="s">
        <v>1429</v>
      </c>
      <c r="E246" s="61" t="s">
        <v>971</v>
      </c>
      <c r="F246" s="72" t="s">
        <v>334</v>
      </c>
      <c r="G246" s="4">
        <v>100</v>
      </c>
      <c r="H246" s="456">
        <v>80</v>
      </c>
      <c r="I246" s="4">
        <v>20</v>
      </c>
    </row>
    <row r="247" spans="1:9" ht="15" x14ac:dyDescent="0.2">
      <c r="A247" s="72">
        <v>238</v>
      </c>
      <c r="B247" s="61" t="s">
        <v>1202</v>
      </c>
      <c r="C247" s="61" t="s">
        <v>1372</v>
      </c>
      <c r="D247" s="458" t="s">
        <v>1430</v>
      </c>
      <c r="E247" s="61" t="s">
        <v>971</v>
      </c>
      <c r="F247" s="72" t="s">
        <v>334</v>
      </c>
      <c r="G247" s="4">
        <v>102</v>
      </c>
      <c r="H247" s="456">
        <v>82.4</v>
      </c>
      <c r="I247" s="4">
        <v>19.600000000000001</v>
      </c>
    </row>
    <row r="248" spans="1:9" ht="15" x14ac:dyDescent="0.2">
      <c r="A248" s="72">
        <v>239</v>
      </c>
      <c r="B248" s="61" t="s">
        <v>1139</v>
      </c>
      <c r="C248" s="61" t="s">
        <v>1431</v>
      </c>
      <c r="D248" s="458" t="s">
        <v>1432</v>
      </c>
      <c r="E248" s="61" t="s">
        <v>971</v>
      </c>
      <c r="F248" s="72" t="s">
        <v>334</v>
      </c>
      <c r="G248" s="4">
        <v>102</v>
      </c>
      <c r="H248" s="456">
        <v>82.4</v>
      </c>
      <c r="I248" s="4">
        <v>19.600000000000001</v>
      </c>
    </row>
    <row r="249" spans="1:9" ht="15" x14ac:dyDescent="0.2">
      <c r="A249" s="72">
        <v>240</v>
      </c>
      <c r="B249" s="61" t="s">
        <v>560</v>
      </c>
      <c r="C249" s="61" t="s">
        <v>1433</v>
      </c>
      <c r="D249" s="458" t="s">
        <v>1434</v>
      </c>
      <c r="E249" s="61" t="s">
        <v>971</v>
      </c>
      <c r="F249" s="72" t="s">
        <v>334</v>
      </c>
      <c r="G249" s="4">
        <v>102</v>
      </c>
      <c r="H249" s="456">
        <v>82.4</v>
      </c>
      <c r="I249" s="4">
        <v>19.600000000000001</v>
      </c>
    </row>
    <row r="250" spans="1:9" ht="15" x14ac:dyDescent="0.2">
      <c r="A250" s="72">
        <v>241</v>
      </c>
      <c r="B250" s="61" t="s">
        <v>602</v>
      </c>
      <c r="C250" s="61" t="s">
        <v>1435</v>
      </c>
      <c r="D250" s="458" t="s">
        <v>1436</v>
      </c>
      <c r="E250" s="61" t="s">
        <v>971</v>
      </c>
      <c r="F250" s="72" t="s">
        <v>334</v>
      </c>
      <c r="G250" s="4">
        <v>102</v>
      </c>
      <c r="H250" s="456">
        <v>82.4</v>
      </c>
      <c r="I250" s="4">
        <v>19.600000000000001</v>
      </c>
    </row>
    <row r="251" spans="1:9" ht="15" x14ac:dyDescent="0.2">
      <c r="A251" s="72">
        <v>242</v>
      </c>
      <c r="B251" s="61" t="s">
        <v>1437</v>
      </c>
      <c r="C251" s="61" t="s">
        <v>1438</v>
      </c>
      <c r="D251" s="458" t="s">
        <v>1439</v>
      </c>
      <c r="E251" s="61" t="s">
        <v>971</v>
      </c>
      <c r="F251" s="72" t="s">
        <v>334</v>
      </c>
      <c r="G251" s="4">
        <v>102</v>
      </c>
      <c r="H251" s="456">
        <v>82.4</v>
      </c>
      <c r="I251" s="4">
        <v>19.600000000000001</v>
      </c>
    </row>
    <row r="252" spans="1:9" ht="15" x14ac:dyDescent="0.2">
      <c r="A252" s="72">
        <v>243</v>
      </c>
      <c r="B252" s="61" t="s">
        <v>1440</v>
      </c>
      <c r="C252" s="61" t="s">
        <v>1441</v>
      </c>
      <c r="D252" s="458" t="s">
        <v>1442</v>
      </c>
      <c r="E252" s="61" t="s">
        <v>971</v>
      </c>
      <c r="F252" s="72" t="s">
        <v>334</v>
      </c>
      <c r="G252" s="4">
        <v>102</v>
      </c>
      <c r="H252" s="456">
        <v>82.4</v>
      </c>
      <c r="I252" s="4">
        <v>19.600000000000001</v>
      </c>
    </row>
    <row r="253" spans="1:9" ht="15" x14ac:dyDescent="0.2">
      <c r="A253" s="72">
        <v>244</v>
      </c>
      <c r="B253" s="61" t="s">
        <v>597</v>
      </c>
      <c r="C253" s="61" t="s">
        <v>1443</v>
      </c>
      <c r="D253" s="458" t="s">
        <v>1444</v>
      </c>
      <c r="E253" s="61" t="s">
        <v>971</v>
      </c>
      <c r="F253" s="72" t="s">
        <v>334</v>
      </c>
      <c r="G253" s="4">
        <v>102</v>
      </c>
      <c r="H253" s="456">
        <v>82.4</v>
      </c>
      <c r="I253" s="4">
        <v>19.600000000000001</v>
      </c>
    </row>
    <row r="254" spans="1:9" ht="15" x14ac:dyDescent="0.2">
      <c r="A254" s="72">
        <v>245</v>
      </c>
      <c r="B254" s="61" t="s">
        <v>1352</v>
      </c>
      <c r="C254" s="61" t="s">
        <v>1445</v>
      </c>
      <c r="D254" s="458" t="s">
        <v>1446</v>
      </c>
      <c r="E254" s="61" t="s">
        <v>971</v>
      </c>
      <c r="F254" s="72" t="s">
        <v>334</v>
      </c>
      <c r="G254" s="4">
        <v>102</v>
      </c>
      <c r="H254" s="456">
        <v>82.4</v>
      </c>
      <c r="I254" s="4">
        <v>19.600000000000001</v>
      </c>
    </row>
    <row r="255" spans="1:9" ht="15" x14ac:dyDescent="0.2">
      <c r="A255" s="72">
        <v>246</v>
      </c>
      <c r="B255" s="61" t="s">
        <v>1447</v>
      </c>
      <c r="C255" s="61" t="s">
        <v>1377</v>
      </c>
      <c r="D255" s="458" t="s">
        <v>1448</v>
      </c>
      <c r="E255" s="61" t="s">
        <v>971</v>
      </c>
      <c r="F255" s="72" t="s">
        <v>334</v>
      </c>
      <c r="G255" s="4">
        <v>102</v>
      </c>
      <c r="H255" s="456">
        <v>82.4</v>
      </c>
      <c r="I255" s="4">
        <v>19.600000000000001</v>
      </c>
    </row>
    <row r="256" spans="1:9" ht="15" x14ac:dyDescent="0.2">
      <c r="A256" s="72">
        <v>247</v>
      </c>
      <c r="B256" s="61" t="s">
        <v>556</v>
      </c>
      <c r="C256" s="61" t="s">
        <v>1449</v>
      </c>
      <c r="D256" s="458" t="s">
        <v>1450</v>
      </c>
      <c r="E256" s="61" t="s">
        <v>971</v>
      </c>
      <c r="F256" s="72" t="s">
        <v>334</v>
      </c>
      <c r="G256" s="4">
        <v>102</v>
      </c>
      <c r="H256" s="456">
        <v>82.4</v>
      </c>
      <c r="I256" s="4">
        <v>19.600000000000001</v>
      </c>
    </row>
    <row r="257" spans="1:9" ht="15" x14ac:dyDescent="0.2">
      <c r="A257" s="72">
        <v>248</v>
      </c>
      <c r="B257" s="61" t="s">
        <v>1451</v>
      </c>
      <c r="C257" s="61" t="s">
        <v>1452</v>
      </c>
      <c r="D257" s="458" t="s">
        <v>1453</v>
      </c>
      <c r="E257" s="61" t="s">
        <v>971</v>
      </c>
      <c r="F257" s="72" t="s">
        <v>334</v>
      </c>
      <c r="G257" s="4">
        <v>102</v>
      </c>
      <c r="H257" s="456">
        <v>82.4</v>
      </c>
      <c r="I257" s="4">
        <v>19.600000000000001</v>
      </c>
    </row>
    <row r="258" spans="1:9" ht="15" x14ac:dyDescent="0.2">
      <c r="A258" s="72">
        <v>249</v>
      </c>
      <c r="B258" s="61" t="s">
        <v>1454</v>
      </c>
      <c r="C258" s="61" t="s">
        <v>1455</v>
      </c>
      <c r="D258" s="458" t="s">
        <v>1456</v>
      </c>
      <c r="E258" s="61" t="s">
        <v>971</v>
      </c>
      <c r="F258" s="72" t="s">
        <v>334</v>
      </c>
      <c r="G258" s="4">
        <v>100</v>
      </c>
      <c r="H258" s="456">
        <v>80</v>
      </c>
      <c r="I258" s="4">
        <v>20</v>
      </c>
    </row>
    <row r="259" spans="1:9" ht="15" x14ac:dyDescent="0.2">
      <c r="A259" s="72">
        <v>250</v>
      </c>
      <c r="B259" s="61" t="s">
        <v>978</v>
      </c>
      <c r="C259" s="61" t="s">
        <v>1457</v>
      </c>
      <c r="D259" s="458" t="s">
        <v>1458</v>
      </c>
      <c r="E259" s="61" t="s">
        <v>971</v>
      </c>
      <c r="F259" s="72" t="s">
        <v>334</v>
      </c>
      <c r="G259" s="4">
        <v>102</v>
      </c>
      <c r="H259" s="456">
        <v>82.4</v>
      </c>
      <c r="I259" s="4">
        <v>19.600000000000001</v>
      </c>
    </row>
    <row r="260" spans="1:9" ht="15" x14ac:dyDescent="0.2">
      <c r="A260" s="72">
        <v>251</v>
      </c>
      <c r="B260" s="61" t="s">
        <v>1113</v>
      </c>
      <c r="C260" s="61" t="s">
        <v>1459</v>
      </c>
      <c r="D260" s="458" t="s">
        <v>1460</v>
      </c>
      <c r="E260" s="61" t="s">
        <v>971</v>
      </c>
      <c r="F260" s="72" t="s">
        <v>334</v>
      </c>
      <c r="G260" s="4">
        <v>102</v>
      </c>
      <c r="H260" s="456">
        <v>82.4</v>
      </c>
      <c r="I260" s="4">
        <v>19.600000000000001</v>
      </c>
    </row>
    <row r="261" spans="1:9" ht="15" x14ac:dyDescent="0.2">
      <c r="A261" s="72">
        <v>252</v>
      </c>
      <c r="B261" s="61" t="s">
        <v>1461</v>
      </c>
      <c r="C261" s="61" t="s">
        <v>1462</v>
      </c>
      <c r="D261" s="458" t="s">
        <v>1463</v>
      </c>
      <c r="E261" s="61" t="s">
        <v>971</v>
      </c>
      <c r="F261" s="72" t="s">
        <v>334</v>
      </c>
      <c r="G261" s="4">
        <v>102</v>
      </c>
      <c r="H261" s="456">
        <v>82.4</v>
      </c>
      <c r="I261" s="4">
        <v>19.600000000000001</v>
      </c>
    </row>
    <row r="262" spans="1:9" ht="15" x14ac:dyDescent="0.2">
      <c r="A262" s="72">
        <v>253</v>
      </c>
      <c r="B262" s="61" t="s">
        <v>1319</v>
      </c>
      <c r="C262" s="61" t="s">
        <v>956</v>
      </c>
      <c r="D262" s="458" t="s">
        <v>1464</v>
      </c>
      <c r="E262" s="61" t="s">
        <v>971</v>
      </c>
      <c r="F262" s="72" t="s">
        <v>334</v>
      </c>
      <c r="G262" s="4">
        <v>102</v>
      </c>
      <c r="H262" s="456">
        <v>82.4</v>
      </c>
      <c r="I262" s="4">
        <v>19.600000000000001</v>
      </c>
    </row>
    <row r="263" spans="1:9" ht="15" x14ac:dyDescent="0.2">
      <c r="A263" s="72">
        <v>254</v>
      </c>
      <c r="B263" s="61" t="s">
        <v>1348</v>
      </c>
      <c r="C263" s="61" t="s">
        <v>1465</v>
      </c>
      <c r="D263" s="458" t="s">
        <v>1466</v>
      </c>
      <c r="E263" s="61" t="s">
        <v>971</v>
      </c>
      <c r="F263" s="72" t="s">
        <v>334</v>
      </c>
      <c r="G263" s="4">
        <v>102</v>
      </c>
      <c r="H263" s="456">
        <v>82.4</v>
      </c>
      <c r="I263" s="4">
        <v>19.600000000000001</v>
      </c>
    </row>
    <row r="264" spans="1:9" ht="15" x14ac:dyDescent="0.2">
      <c r="A264" s="72">
        <v>255</v>
      </c>
      <c r="B264" s="61" t="s">
        <v>556</v>
      </c>
      <c r="C264" s="61" t="s">
        <v>1467</v>
      </c>
      <c r="D264" s="458" t="s">
        <v>1468</v>
      </c>
      <c r="E264" s="61" t="s">
        <v>971</v>
      </c>
      <c r="F264" s="72" t="s">
        <v>334</v>
      </c>
      <c r="G264" s="4">
        <v>102</v>
      </c>
      <c r="H264" s="456">
        <v>82.4</v>
      </c>
      <c r="I264" s="4">
        <v>19.600000000000001</v>
      </c>
    </row>
    <row r="265" spans="1:9" ht="15" x14ac:dyDescent="0.2">
      <c r="A265" s="72">
        <v>256</v>
      </c>
      <c r="B265" s="61" t="s">
        <v>1469</v>
      </c>
      <c r="C265" s="61" t="s">
        <v>1470</v>
      </c>
      <c r="D265" s="458" t="s">
        <v>1471</v>
      </c>
      <c r="E265" s="61" t="s">
        <v>971</v>
      </c>
      <c r="F265" s="72" t="s">
        <v>334</v>
      </c>
      <c r="G265" s="4">
        <v>100</v>
      </c>
      <c r="H265" s="456">
        <v>80</v>
      </c>
      <c r="I265" s="4">
        <v>20</v>
      </c>
    </row>
    <row r="266" spans="1:9" ht="15" x14ac:dyDescent="0.2">
      <c r="A266" s="72">
        <v>257</v>
      </c>
      <c r="B266" s="61" t="s">
        <v>548</v>
      </c>
      <c r="C266" s="61" t="s">
        <v>1472</v>
      </c>
      <c r="D266" s="458" t="s">
        <v>1473</v>
      </c>
      <c r="E266" s="61" t="s">
        <v>971</v>
      </c>
      <c r="F266" s="72" t="s">
        <v>334</v>
      </c>
      <c r="G266" s="4">
        <v>102</v>
      </c>
      <c r="H266" s="456">
        <v>82.4</v>
      </c>
      <c r="I266" s="4">
        <v>19.600000000000001</v>
      </c>
    </row>
    <row r="267" spans="1:9" ht="15" x14ac:dyDescent="0.2">
      <c r="A267" s="72">
        <v>258</v>
      </c>
      <c r="B267" s="61" t="s">
        <v>1352</v>
      </c>
      <c r="C267" s="61" t="s">
        <v>1366</v>
      </c>
      <c r="D267" s="458" t="s">
        <v>1474</v>
      </c>
      <c r="E267" s="61" t="s">
        <v>971</v>
      </c>
      <c r="F267" s="72" t="s">
        <v>334</v>
      </c>
      <c r="G267" s="4">
        <v>102</v>
      </c>
      <c r="H267" s="456">
        <v>82.4</v>
      </c>
      <c r="I267" s="4">
        <v>19.600000000000001</v>
      </c>
    </row>
    <row r="268" spans="1:9" ht="15" x14ac:dyDescent="0.2">
      <c r="A268" s="72">
        <v>259</v>
      </c>
      <c r="B268" s="61" t="s">
        <v>556</v>
      </c>
      <c r="C268" s="61" t="s">
        <v>1475</v>
      </c>
      <c r="D268" s="458" t="s">
        <v>1476</v>
      </c>
      <c r="E268" s="61" t="s">
        <v>971</v>
      </c>
      <c r="F268" s="72" t="s">
        <v>334</v>
      </c>
      <c r="G268" s="4">
        <v>102</v>
      </c>
      <c r="H268" s="456">
        <v>82.4</v>
      </c>
      <c r="I268" s="4">
        <v>19.600000000000001</v>
      </c>
    </row>
    <row r="269" spans="1:9" ht="15" x14ac:dyDescent="0.2">
      <c r="A269" s="72">
        <v>260</v>
      </c>
      <c r="B269" s="61" t="s">
        <v>1477</v>
      </c>
      <c r="C269" s="61" t="s">
        <v>1478</v>
      </c>
      <c r="D269" s="458" t="s">
        <v>1479</v>
      </c>
      <c r="E269" s="61" t="s">
        <v>971</v>
      </c>
      <c r="F269" s="72" t="s">
        <v>334</v>
      </c>
      <c r="G269" s="4">
        <v>102</v>
      </c>
      <c r="H269" s="456">
        <v>82.4</v>
      </c>
      <c r="I269" s="4">
        <v>19.600000000000001</v>
      </c>
    </row>
    <row r="270" spans="1:9" ht="15" x14ac:dyDescent="0.2">
      <c r="A270" s="72">
        <v>261</v>
      </c>
      <c r="B270" s="61" t="s">
        <v>1480</v>
      </c>
      <c r="C270" s="61" t="s">
        <v>1481</v>
      </c>
      <c r="D270" s="458" t="s">
        <v>1482</v>
      </c>
      <c r="E270" s="61" t="s">
        <v>971</v>
      </c>
      <c r="F270" s="72" t="s">
        <v>334</v>
      </c>
      <c r="G270" s="4">
        <v>100</v>
      </c>
      <c r="H270" s="456">
        <v>80</v>
      </c>
      <c r="I270" s="4">
        <v>20</v>
      </c>
    </row>
    <row r="271" spans="1:9" ht="15" x14ac:dyDescent="0.2">
      <c r="A271" s="72">
        <v>262</v>
      </c>
      <c r="B271" s="61" t="s">
        <v>1483</v>
      </c>
      <c r="C271" s="61" t="s">
        <v>1484</v>
      </c>
      <c r="D271" s="458" t="s">
        <v>1485</v>
      </c>
      <c r="E271" s="61" t="s">
        <v>971</v>
      </c>
      <c r="F271" s="72" t="s">
        <v>334</v>
      </c>
      <c r="G271" s="4">
        <v>100</v>
      </c>
      <c r="H271" s="456">
        <v>80</v>
      </c>
      <c r="I271" s="4">
        <v>20</v>
      </c>
    </row>
    <row r="272" spans="1:9" ht="15" x14ac:dyDescent="0.2">
      <c r="A272" s="72">
        <v>263</v>
      </c>
      <c r="B272" s="61" t="s">
        <v>1486</v>
      </c>
      <c r="C272" s="61" t="s">
        <v>1361</v>
      </c>
      <c r="D272" s="458" t="s">
        <v>1487</v>
      </c>
      <c r="E272" s="61" t="s">
        <v>971</v>
      </c>
      <c r="F272" s="72" t="s">
        <v>334</v>
      </c>
      <c r="G272" s="4">
        <v>102</v>
      </c>
      <c r="H272" s="456">
        <v>82.4</v>
      </c>
      <c r="I272" s="4">
        <v>19.600000000000001</v>
      </c>
    </row>
    <row r="273" spans="1:9" ht="15" x14ac:dyDescent="0.2">
      <c r="A273" s="72">
        <v>264</v>
      </c>
      <c r="B273" s="61" t="s">
        <v>1194</v>
      </c>
      <c r="C273" s="61" t="s">
        <v>1361</v>
      </c>
      <c r="D273" s="458" t="s">
        <v>1488</v>
      </c>
      <c r="E273" s="61" t="s">
        <v>971</v>
      </c>
      <c r="F273" s="72" t="s">
        <v>334</v>
      </c>
      <c r="G273" s="4">
        <v>102</v>
      </c>
      <c r="H273" s="456">
        <v>82.4</v>
      </c>
      <c r="I273" s="4">
        <v>19.600000000000001</v>
      </c>
    </row>
    <row r="274" spans="1:9" ht="15" x14ac:dyDescent="0.2">
      <c r="A274" s="72">
        <v>265</v>
      </c>
      <c r="B274" s="61" t="s">
        <v>1489</v>
      </c>
      <c r="C274" s="61" t="s">
        <v>1490</v>
      </c>
      <c r="D274" s="458" t="s">
        <v>1491</v>
      </c>
      <c r="E274" s="61" t="s">
        <v>971</v>
      </c>
      <c r="F274" s="72" t="s">
        <v>334</v>
      </c>
      <c r="G274" s="4">
        <v>102</v>
      </c>
      <c r="H274" s="456">
        <v>82.4</v>
      </c>
      <c r="I274" s="4">
        <v>19.600000000000001</v>
      </c>
    </row>
    <row r="275" spans="1:9" ht="15" x14ac:dyDescent="0.2">
      <c r="A275" s="72">
        <v>266</v>
      </c>
      <c r="B275" s="61" t="s">
        <v>1080</v>
      </c>
      <c r="C275" s="61" t="s">
        <v>1492</v>
      </c>
      <c r="D275" s="458" t="s">
        <v>1493</v>
      </c>
      <c r="E275" s="61" t="s">
        <v>971</v>
      </c>
      <c r="F275" s="72" t="s">
        <v>334</v>
      </c>
      <c r="G275" s="4">
        <v>102</v>
      </c>
      <c r="H275" s="456">
        <v>82.4</v>
      </c>
      <c r="I275" s="4">
        <v>19.600000000000001</v>
      </c>
    </row>
    <row r="276" spans="1:9" ht="15" x14ac:dyDescent="0.2">
      <c r="A276" s="72">
        <v>267</v>
      </c>
      <c r="B276" s="61" t="s">
        <v>1052</v>
      </c>
      <c r="C276" s="61" t="s">
        <v>1117</v>
      </c>
      <c r="D276" s="458" t="s">
        <v>1494</v>
      </c>
      <c r="E276" s="61" t="s">
        <v>971</v>
      </c>
      <c r="F276" s="72" t="s">
        <v>334</v>
      </c>
      <c r="G276" s="4">
        <v>100</v>
      </c>
      <c r="H276" s="456">
        <v>80</v>
      </c>
      <c r="I276" s="4">
        <v>20</v>
      </c>
    </row>
    <row r="277" spans="1:9" ht="15" x14ac:dyDescent="0.2">
      <c r="A277" s="72">
        <v>268</v>
      </c>
      <c r="B277" s="61" t="s">
        <v>1409</v>
      </c>
      <c r="C277" s="61" t="s">
        <v>1495</v>
      </c>
      <c r="D277" s="458" t="s">
        <v>1496</v>
      </c>
      <c r="E277" s="61" t="s">
        <v>971</v>
      </c>
      <c r="F277" s="72" t="s">
        <v>334</v>
      </c>
      <c r="G277" s="4">
        <v>102</v>
      </c>
      <c r="H277" s="456">
        <v>82.4</v>
      </c>
      <c r="I277" s="4">
        <v>19.600000000000001</v>
      </c>
    </row>
    <row r="278" spans="1:9" ht="15" x14ac:dyDescent="0.2">
      <c r="A278" s="72">
        <v>269</v>
      </c>
      <c r="B278" s="61" t="s">
        <v>1497</v>
      </c>
      <c r="C278" s="61" t="s">
        <v>1498</v>
      </c>
      <c r="D278" s="458" t="s">
        <v>1499</v>
      </c>
      <c r="E278" s="61" t="s">
        <v>971</v>
      </c>
      <c r="F278" s="72" t="s">
        <v>334</v>
      </c>
      <c r="G278" s="4">
        <v>100</v>
      </c>
      <c r="H278" s="456">
        <v>80</v>
      </c>
      <c r="I278" s="4">
        <v>20</v>
      </c>
    </row>
    <row r="279" spans="1:9" ht="15" x14ac:dyDescent="0.2">
      <c r="A279" s="72">
        <v>270</v>
      </c>
      <c r="B279" s="61" t="s">
        <v>1105</v>
      </c>
      <c r="C279" s="61" t="s">
        <v>1407</v>
      </c>
      <c r="D279" s="458" t="s">
        <v>1500</v>
      </c>
      <c r="E279" s="61" t="s">
        <v>971</v>
      </c>
      <c r="F279" s="72" t="s">
        <v>334</v>
      </c>
      <c r="G279" s="4">
        <v>102</v>
      </c>
      <c r="H279" s="456">
        <v>82.4</v>
      </c>
      <c r="I279" s="4">
        <v>19.600000000000001</v>
      </c>
    </row>
    <row r="280" spans="1:9" ht="15" x14ac:dyDescent="0.2">
      <c r="A280" s="72">
        <v>271</v>
      </c>
      <c r="B280" s="61" t="s">
        <v>556</v>
      </c>
      <c r="C280" s="61" t="s">
        <v>1501</v>
      </c>
      <c r="D280" s="458" t="s">
        <v>1502</v>
      </c>
      <c r="E280" s="61" t="s">
        <v>971</v>
      </c>
      <c r="F280" s="72" t="s">
        <v>334</v>
      </c>
      <c r="G280" s="4">
        <v>100</v>
      </c>
      <c r="H280" s="456">
        <v>80</v>
      </c>
      <c r="I280" s="4">
        <v>20</v>
      </c>
    </row>
    <row r="281" spans="1:9" ht="15" x14ac:dyDescent="0.2">
      <c r="A281" s="72">
        <v>272</v>
      </c>
      <c r="B281" s="61" t="s">
        <v>1503</v>
      </c>
      <c r="C281" s="61" t="s">
        <v>1462</v>
      </c>
      <c r="D281" s="458" t="s">
        <v>1504</v>
      </c>
      <c r="E281" s="61" t="s">
        <v>971</v>
      </c>
      <c r="F281" s="72" t="s">
        <v>334</v>
      </c>
      <c r="G281" s="4">
        <v>102</v>
      </c>
      <c r="H281" s="456">
        <v>82.4</v>
      </c>
      <c r="I281" s="4">
        <v>19.600000000000001</v>
      </c>
    </row>
    <row r="282" spans="1:9" ht="15" x14ac:dyDescent="0.2">
      <c r="A282" s="72">
        <v>273</v>
      </c>
      <c r="B282" s="61" t="s">
        <v>1505</v>
      </c>
      <c r="C282" s="61" t="s">
        <v>1366</v>
      </c>
      <c r="D282" s="458" t="s">
        <v>1506</v>
      </c>
      <c r="E282" s="61" t="s">
        <v>971</v>
      </c>
      <c r="F282" s="72" t="s">
        <v>334</v>
      </c>
      <c r="G282" s="4">
        <v>100</v>
      </c>
      <c r="H282" s="456">
        <v>80</v>
      </c>
      <c r="I282" s="4">
        <v>20</v>
      </c>
    </row>
    <row r="283" spans="1:9" ht="15" x14ac:dyDescent="0.2">
      <c r="A283" s="72">
        <v>274</v>
      </c>
      <c r="B283" s="61" t="s">
        <v>953</v>
      </c>
      <c r="C283" s="61" t="s">
        <v>1457</v>
      </c>
      <c r="D283" s="458" t="s">
        <v>1507</v>
      </c>
      <c r="E283" s="61" t="s">
        <v>971</v>
      </c>
      <c r="F283" s="72" t="s">
        <v>334</v>
      </c>
      <c r="G283" s="4">
        <v>102</v>
      </c>
      <c r="H283" s="456">
        <v>82.4</v>
      </c>
      <c r="I283" s="4">
        <v>19.600000000000001</v>
      </c>
    </row>
    <row r="284" spans="1:9" ht="15" x14ac:dyDescent="0.2">
      <c r="A284" s="72">
        <v>275</v>
      </c>
      <c r="B284" s="61" t="s">
        <v>1508</v>
      </c>
      <c r="C284" s="61" t="s">
        <v>1457</v>
      </c>
      <c r="D284" s="458" t="s">
        <v>1509</v>
      </c>
      <c r="E284" s="61" t="s">
        <v>971</v>
      </c>
      <c r="F284" s="72" t="s">
        <v>334</v>
      </c>
      <c r="G284" s="4">
        <v>102</v>
      </c>
      <c r="H284" s="456">
        <v>82.4</v>
      </c>
      <c r="I284" s="4">
        <v>19.600000000000001</v>
      </c>
    </row>
    <row r="285" spans="1:9" ht="15" x14ac:dyDescent="0.2">
      <c r="A285" s="72">
        <v>276</v>
      </c>
      <c r="B285" s="61" t="s">
        <v>972</v>
      </c>
      <c r="C285" s="61" t="s">
        <v>1419</v>
      </c>
      <c r="D285" s="458" t="s">
        <v>1510</v>
      </c>
      <c r="E285" s="61" t="s">
        <v>971</v>
      </c>
      <c r="F285" s="72" t="s">
        <v>334</v>
      </c>
      <c r="G285" s="4">
        <v>102</v>
      </c>
      <c r="H285" s="456">
        <v>82.4</v>
      </c>
      <c r="I285" s="4">
        <v>19.600000000000001</v>
      </c>
    </row>
    <row r="286" spans="1:9" ht="15" x14ac:dyDescent="0.2">
      <c r="A286" s="72">
        <v>277</v>
      </c>
      <c r="B286" s="61" t="s">
        <v>978</v>
      </c>
      <c r="C286" s="61" t="s">
        <v>1511</v>
      </c>
      <c r="D286" s="458" t="s">
        <v>1512</v>
      </c>
      <c r="E286" s="61" t="s">
        <v>971</v>
      </c>
      <c r="F286" s="72" t="s">
        <v>334</v>
      </c>
      <c r="G286" s="4">
        <v>102</v>
      </c>
      <c r="H286" s="456">
        <v>82.4</v>
      </c>
      <c r="I286" s="4">
        <v>19.600000000000001</v>
      </c>
    </row>
    <row r="287" spans="1:9" ht="15" x14ac:dyDescent="0.2">
      <c r="A287" s="72">
        <v>278</v>
      </c>
      <c r="B287" s="61" t="s">
        <v>545</v>
      </c>
      <c r="C287" s="61" t="s">
        <v>1513</v>
      </c>
      <c r="D287" s="458" t="s">
        <v>1514</v>
      </c>
      <c r="E287" s="61" t="s">
        <v>971</v>
      </c>
      <c r="F287" s="72" t="s">
        <v>334</v>
      </c>
      <c r="G287" s="4">
        <v>102</v>
      </c>
      <c r="H287" s="456">
        <v>82.4</v>
      </c>
      <c r="I287" s="4">
        <v>19.600000000000001</v>
      </c>
    </row>
    <row r="288" spans="1:9" ht="15" x14ac:dyDescent="0.2">
      <c r="A288" s="72">
        <v>279</v>
      </c>
      <c r="B288" s="61" t="s">
        <v>581</v>
      </c>
      <c r="C288" s="61" t="s">
        <v>1515</v>
      </c>
      <c r="D288" s="458" t="s">
        <v>1516</v>
      </c>
      <c r="E288" s="61" t="s">
        <v>971</v>
      </c>
      <c r="F288" s="72" t="s">
        <v>334</v>
      </c>
      <c r="G288" s="4">
        <v>102</v>
      </c>
      <c r="H288" s="456">
        <v>82.4</v>
      </c>
      <c r="I288" s="4">
        <v>19.600000000000001</v>
      </c>
    </row>
    <row r="289" spans="1:9" ht="15" x14ac:dyDescent="0.2">
      <c r="A289" s="72">
        <v>280</v>
      </c>
      <c r="B289" s="61" t="s">
        <v>1517</v>
      </c>
      <c r="C289" s="61" t="s">
        <v>1518</v>
      </c>
      <c r="D289" s="458" t="s">
        <v>1519</v>
      </c>
      <c r="E289" s="61" t="s">
        <v>971</v>
      </c>
      <c r="F289" s="72" t="s">
        <v>334</v>
      </c>
      <c r="G289" s="4">
        <v>102</v>
      </c>
      <c r="H289" s="456">
        <v>82.4</v>
      </c>
      <c r="I289" s="4">
        <v>19.600000000000001</v>
      </c>
    </row>
    <row r="290" spans="1:9" ht="15" x14ac:dyDescent="0.2">
      <c r="A290" s="72">
        <v>281</v>
      </c>
      <c r="B290" s="61" t="s">
        <v>1091</v>
      </c>
      <c r="C290" s="61" t="s">
        <v>557</v>
      </c>
      <c r="D290" s="458" t="s">
        <v>1520</v>
      </c>
      <c r="E290" s="61" t="s">
        <v>971</v>
      </c>
      <c r="F290" s="72" t="s">
        <v>334</v>
      </c>
      <c r="G290" s="4">
        <v>100</v>
      </c>
      <c r="H290" s="456">
        <v>80</v>
      </c>
      <c r="I290" s="4">
        <v>20</v>
      </c>
    </row>
    <row r="291" spans="1:9" ht="15" x14ac:dyDescent="0.2">
      <c r="A291" s="72">
        <v>282</v>
      </c>
      <c r="B291" s="61" t="s">
        <v>1049</v>
      </c>
      <c r="C291" s="61" t="s">
        <v>1521</v>
      </c>
      <c r="D291" s="458" t="s">
        <v>1522</v>
      </c>
      <c r="E291" s="61" t="s">
        <v>971</v>
      </c>
      <c r="F291" s="72" t="s">
        <v>334</v>
      </c>
      <c r="G291" s="4">
        <v>100</v>
      </c>
      <c r="H291" s="456">
        <v>80</v>
      </c>
      <c r="I291" s="4">
        <v>20</v>
      </c>
    </row>
    <row r="292" spans="1:9" ht="15" x14ac:dyDescent="0.2">
      <c r="A292" s="72">
        <v>283</v>
      </c>
      <c r="B292" s="61" t="s">
        <v>1005</v>
      </c>
      <c r="C292" s="61" t="s">
        <v>1523</v>
      </c>
      <c r="D292" s="458" t="s">
        <v>1524</v>
      </c>
      <c r="E292" s="61" t="s">
        <v>971</v>
      </c>
      <c r="F292" s="72" t="s">
        <v>334</v>
      </c>
      <c r="G292" s="4">
        <v>100</v>
      </c>
      <c r="H292" s="456">
        <v>80</v>
      </c>
      <c r="I292" s="4">
        <v>20</v>
      </c>
    </row>
    <row r="293" spans="1:9" ht="15" x14ac:dyDescent="0.2">
      <c r="A293" s="72">
        <v>284</v>
      </c>
      <c r="B293" s="61" t="s">
        <v>1525</v>
      </c>
      <c r="C293" s="61" t="s">
        <v>1526</v>
      </c>
      <c r="D293" s="458" t="s">
        <v>1527</v>
      </c>
      <c r="E293" s="61" t="s">
        <v>971</v>
      </c>
      <c r="F293" s="72" t="s">
        <v>334</v>
      </c>
      <c r="G293" s="4">
        <v>102</v>
      </c>
      <c r="H293" s="456">
        <v>82.4</v>
      </c>
      <c r="I293" s="4">
        <v>19.600000000000001</v>
      </c>
    </row>
    <row r="294" spans="1:9" ht="15" x14ac:dyDescent="0.2">
      <c r="A294" s="72">
        <v>285</v>
      </c>
      <c r="B294" s="61" t="s">
        <v>1528</v>
      </c>
      <c r="C294" s="61" t="s">
        <v>1515</v>
      </c>
      <c r="D294" s="458" t="s">
        <v>1529</v>
      </c>
      <c r="E294" s="61" t="s">
        <v>971</v>
      </c>
      <c r="F294" s="72" t="s">
        <v>334</v>
      </c>
      <c r="G294" s="4">
        <v>102</v>
      </c>
      <c r="H294" s="456">
        <v>82.4</v>
      </c>
      <c r="I294" s="4">
        <v>19.600000000000001</v>
      </c>
    </row>
    <row r="295" spans="1:9" ht="15" x14ac:dyDescent="0.2">
      <c r="A295" s="72">
        <v>286</v>
      </c>
      <c r="B295" s="61" t="s">
        <v>1379</v>
      </c>
      <c r="C295" s="61" t="s">
        <v>956</v>
      </c>
      <c r="D295" s="458" t="s">
        <v>1530</v>
      </c>
      <c r="E295" s="61" t="s">
        <v>971</v>
      </c>
      <c r="F295" s="72" t="s">
        <v>334</v>
      </c>
      <c r="G295" s="4">
        <v>102</v>
      </c>
      <c r="H295" s="456">
        <v>82.4</v>
      </c>
      <c r="I295" s="4">
        <v>19.600000000000001</v>
      </c>
    </row>
    <row r="296" spans="1:9" ht="15" x14ac:dyDescent="0.2">
      <c r="A296" s="72">
        <v>287</v>
      </c>
      <c r="B296" s="61" t="s">
        <v>968</v>
      </c>
      <c r="C296" s="61" t="s">
        <v>1531</v>
      </c>
      <c r="D296" s="458" t="s">
        <v>1532</v>
      </c>
      <c r="E296" s="61" t="s">
        <v>971</v>
      </c>
      <c r="F296" s="72" t="s">
        <v>334</v>
      </c>
      <c r="G296" s="4">
        <v>102</v>
      </c>
      <c r="H296" s="456">
        <v>82.4</v>
      </c>
      <c r="I296" s="4">
        <v>19.600000000000001</v>
      </c>
    </row>
    <row r="297" spans="1:9" ht="15" x14ac:dyDescent="0.2">
      <c r="A297" s="72">
        <v>288</v>
      </c>
      <c r="B297" s="61" t="s">
        <v>1533</v>
      </c>
      <c r="C297" s="61" t="s">
        <v>1534</v>
      </c>
      <c r="D297" s="458" t="s">
        <v>1535</v>
      </c>
      <c r="E297" s="61" t="s">
        <v>971</v>
      </c>
      <c r="F297" s="72" t="s">
        <v>334</v>
      </c>
      <c r="G297" s="4">
        <v>102</v>
      </c>
      <c r="H297" s="456">
        <v>82.4</v>
      </c>
      <c r="I297" s="4">
        <v>19.600000000000001</v>
      </c>
    </row>
    <row r="298" spans="1:9" ht="15" x14ac:dyDescent="0.2">
      <c r="A298" s="72">
        <v>289</v>
      </c>
      <c r="B298" s="61" t="s">
        <v>1536</v>
      </c>
      <c r="C298" s="61" t="s">
        <v>1537</v>
      </c>
      <c r="D298" s="458" t="s">
        <v>1538</v>
      </c>
      <c r="E298" s="61" t="s">
        <v>971</v>
      </c>
      <c r="F298" s="72" t="s">
        <v>334</v>
      </c>
      <c r="G298" s="4">
        <v>102</v>
      </c>
      <c r="H298" s="456">
        <v>82.4</v>
      </c>
      <c r="I298" s="4">
        <v>19.600000000000001</v>
      </c>
    </row>
    <row r="299" spans="1:9" ht="15" x14ac:dyDescent="0.2">
      <c r="A299" s="72">
        <v>290</v>
      </c>
      <c r="B299" s="61" t="s">
        <v>530</v>
      </c>
      <c r="C299" s="61" t="s">
        <v>1515</v>
      </c>
      <c r="D299" s="458" t="s">
        <v>1539</v>
      </c>
      <c r="E299" s="61" t="s">
        <v>971</v>
      </c>
      <c r="F299" s="72" t="s">
        <v>334</v>
      </c>
      <c r="G299" s="4">
        <v>102</v>
      </c>
      <c r="H299" s="456">
        <v>82.4</v>
      </c>
      <c r="I299" s="4">
        <v>19.600000000000001</v>
      </c>
    </row>
    <row r="300" spans="1:9" ht="15" x14ac:dyDescent="0.2">
      <c r="A300" s="72">
        <v>291</v>
      </c>
      <c r="B300" s="61" t="s">
        <v>1066</v>
      </c>
      <c r="C300" s="61" t="s">
        <v>1540</v>
      </c>
      <c r="D300" s="458" t="s">
        <v>1541</v>
      </c>
      <c r="E300" s="61" t="s">
        <v>971</v>
      </c>
      <c r="F300" s="72" t="s">
        <v>334</v>
      </c>
      <c r="G300" s="4">
        <v>102</v>
      </c>
      <c r="H300" s="456">
        <v>82.4</v>
      </c>
      <c r="I300" s="4">
        <v>19.600000000000001</v>
      </c>
    </row>
    <row r="301" spans="1:9" ht="15" x14ac:dyDescent="0.2">
      <c r="A301" s="72">
        <v>292</v>
      </c>
      <c r="B301" s="61" t="s">
        <v>1542</v>
      </c>
      <c r="C301" s="61" t="s">
        <v>1402</v>
      </c>
      <c r="D301" s="458" t="s">
        <v>1543</v>
      </c>
      <c r="E301" s="61" t="s">
        <v>971</v>
      </c>
      <c r="F301" s="72" t="s">
        <v>334</v>
      </c>
      <c r="G301" s="4">
        <v>102</v>
      </c>
      <c r="H301" s="456">
        <v>82.4</v>
      </c>
      <c r="I301" s="4">
        <v>19.600000000000001</v>
      </c>
    </row>
    <row r="302" spans="1:9" ht="15" x14ac:dyDescent="0.2">
      <c r="A302" s="72">
        <v>293</v>
      </c>
      <c r="B302" s="61" t="s">
        <v>1247</v>
      </c>
      <c r="C302" s="61" t="s">
        <v>1544</v>
      </c>
      <c r="D302" s="458" t="s">
        <v>1545</v>
      </c>
      <c r="E302" s="61" t="s">
        <v>971</v>
      </c>
      <c r="F302" s="72" t="s">
        <v>334</v>
      </c>
      <c r="G302" s="4">
        <v>102</v>
      </c>
      <c r="H302" s="456">
        <v>82.4</v>
      </c>
      <c r="I302" s="4">
        <v>19.600000000000001</v>
      </c>
    </row>
    <row r="303" spans="1:9" ht="15" x14ac:dyDescent="0.2">
      <c r="A303" s="72">
        <v>294</v>
      </c>
      <c r="B303" s="61" t="s">
        <v>1247</v>
      </c>
      <c r="C303" s="61" t="s">
        <v>1546</v>
      </c>
      <c r="D303" s="458" t="s">
        <v>1547</v>
      </c>
      <c r="E303" s="61" t="s">
        <v>971</v>
      </c>
      <c r="F303" s="72" t="s">
        <v>334</v>
      </c>
      <c r="G303" s="4">
        <v>102</v>
      </c>
      <c r="H303" s="456">
        <v>82.4</v>
      </c>
      <c r="I303" s="4">
        <v>19.600000000000001</v>
      </c>
    </row>
    <row r="304" spans="1:9" ht="15" x14ac:dyDescent="0.2">
      <c r="A304" s="72">
        <v>295</v>
      </c>
      <c r="B304" s="61" t="s">
        <v>1142</v>
      </c>
      <c r="C304" s="61" t="s">
        <v>1361</v>
      </c>
      <c r="D304" s="458" t="s">
        <v>1548</v>
      </c>
      <c r="E304" s="61" t="s">
        <v>971</v>
      </c>
      <c r="F304" s="72" t="s">
        <v>334</v>
      </c>
      <c r="G304" s="4">
        <v>102</v>
      </c>
      <c r="H304" s="456">
        <v>82.4</v>
      </c>
      <c r="I304" s="4">
        <v>19.600000000000001</v>
      </c>
    </row>
    <row r="305" spans="1:9" ht="15" x14ac:dyDescent="0.2">
      <c r="A305" s="72">
        <v>296</v>
      </c>
      <c r="B305" s="61" t="s">
        <v>1401</v>
      </c>
      <c r="C305" s="61" t="s">
        <v>1549</v>
      </c>
      <c r="D305" s="458" t="s">
        <v>1550</v>
      </c>
      <c r="E305" s="61" t="s">
        <v>971</v>
      </c>
      <c r="F305" s="72" t="s">
        <v>334</v>
      </c>
      <c r="G305" s="4">
        <v>102</v>
      </c>
      <c r="H305" s="456">
        <v>82.4</v>
      </c>
      <c r="I305" s="4">
        <v>19.600000000000001</v>
      </c>
    </row>
    <row r="306" spans="1:9" ht="15" x14ac:dyDescent="0.2">
      <c r="A306" s="72">
        <v>297</v>
      </c>
      <c r="B306" s="61" t="s">
        <v>1551</v>
      </c>
      <c r="C306" s="61" t="s">
        <v>1552</v>
      </c>
      <c r="D306" s="458" t="s">
        <v>1553</v>
      </c>
      <c r="E306" s="61" t="s">
        <v>971</v>
      </c>
      <c r="F306" s="72" t="s">
        <v>334</v>
      </c>
      <c r="G306" s="4">
        <v>100</v>
      </c>
      <c r="H306" s="456">
        <v>80</v>
      </c>
      <c r="I306" s="4">
        <v>20</v>
      </c>
    </row>
    <row r="307" spans="1:9" ht="15" x14ac:dyDescent="0.2">
      <c r="A307" s="72">
        <v>298</v>
      </c>
      <c r="B307" s="61" t="s">
        <v>1554</v>
      </c>
      <c r="C307" s="61" t="s">
        <v>1555</v>
      </c>
      <c r="D307" s="458" t="s">
        <v>1556</v>
      </c>
      <c r="E307" s="61" t="s">
        <v>971</v>
      </c>
      <c r="F307" s="72" t="s">
        <v>334</v>
      </c>
      <c r="G307" s="4">
        <v>102</v>
      </c>
      <c r="H307" s="456">
        <v>82.4</v>
      </c>
      <c r="I307" s="4">
        <v>19.600000000000001</v>
      </c>
    </row>
    <row r="308" spans="1:9" ht="15" x14ac:dyDescent="0.2">
      <c r="A308" s="72">
        <v>299</v>
      </c>
      <c r="B308" s="61" t="s">
        <v>1428</v>
      </c>
      <c r="C308" s="61" t="s">
        <v>1557</v>
      </c>
      <c r="D308" s="458" t="s">
        <v>1558</v>
      </c>
      <c r="E308" s="61" t="s">
        <v>971</v>
      </c>
      <c r="F308" s="72" t="s">
        <v>334</v>
      </c>
      <c r="G308" s="4">
        <v>102</v>
      </c>
      <c r="H308" s="456">
        <v>82.4</v>
      </c>
      <c r="I308" s="4">
        <v>19.600000000000001</v>
      </c>
    </row>
    <row r="309" spans="1:9" ht="15" x14ac:dyDescent="0.2">
      <c r="A309" s="72">
        <v>300</v>
      </c>
      <c r="B309" s="61" t="s">
        <v>1559</v>
      </c>
      <c r="C309" s="61" t="s">
        <v>1560</v>
      </c>
      <c r="D309" s="458" t="s">
        <v>1561</v>
      </c>
      <c r="E309" s="61" t="s">
        <v>971</v>
      </c>
      <c r="F309" s="72" t="s">
        <v>334</v>
      </c>
      <c r="G309" s="4">
        <v>100</v>
      </c>
      <c r="H309" s="456">
        <v>80</v>
      </c>
      <c r="I309" s="4">
        <v>20</v>
      </c>
    </row>
    <row r="310" spans="1:9" ht="15" x14ac:dyDescent="0.2">
      <c r="A310" s="72">
        <v>301</v>
      </c>
      <c r="B310" s="61" t="s">
        <v>997</v>
      </c>
      <c r="C310" s="61" t="s">
        <v>1562</v>
      </c>
      <c r="D310" s="458" t="s">
        <v>1563</v>
      </c>
      <c r="E310" s="61" t="s">
        <v>971</v>
      </c>
      <c r="F310" s="72" t="s">
        <v>334</v>
      </c>
      <c r="G310" s="4">
        <v>100</v>
      </c>
      <c r="H310" s="456">
        <v>80</v>
      </c>
      <c r="I310" s="4">
        <v>20</v>
      </c>
    </row>
    <row r="311" spans="1:9" ht="15" x14ac:dyDescent="0.2">
      <c r="A311" s="72">
        <v>302</v>
      </c>
      <c r="B311" s="61" t="s">
        <v>1564</v>
      </c>
      <c r="C311" s="61" t="s">
        <v>1565</v>
      </c>
      <c r="D311" s="458" t="s">
        <v>1566</v>
      </c>
      <c r="E311" s="61" t="s">
        <v>971</v>
      </c>
      <c r="F311" s="72" t="s">
        <v>334</v>
      </c>
      <c r="G311" s="4">
        <v>102</v>
      </c>
      <c r="H311" s="456">
        <v>82.4</v>
      </c>
      <c r="I311" s="4">
        <v>19.600000000000001</v>
      </c>
    </row>
    <row r="312" spans="1:9" ht="15" x14ac:dyDescent="0.2">
      <c r="A312" s="72">
        <v>303</v>
      </c>
      <c r="B312" s="61" t="s">
        <v>526</v>
      </c>
      <c r="C312" s="61" t="s">
        <v>1567</v>
      </c>
      <c r="D312" s="458" t="s">
        <v>1568</v>
      </c>
      <c r="E312" s="61" t="s">
        <v>971</v>
      </c>
      <c r="F312" s="72" t="s">
        <v>334</v>
      </c>
      <c r="G312" s="4">
        <v>102</v>
      </c>
      <c r="H312" s="456">
        <v>82.4</v>
      </c>
      <c r="I312" s="4">
        <v>19.600000000000001</v>
      </c>
    </row>
    <row r="313" spans="1:9" ht="15" x14ac:dyDescent="0.2">
      <c r="A313" s="72">
        <v>304</v>
      </c>
      <c r="B313" s="61" t="s">
        <v>534</v>
      </c>
      <c r="C313" s="61" t="s">
        <v>1422</v>
      </c>
      <c r="D313" s="458" t="s">
        <v>1569</v>
      </c>
      <c r="E313" s="61" t="s">
        <v>971</v>
      </c>
      <c r="F313" s="72" t="s">
        <v>334</v>
      </c>
      <c r="G313" s="4">
        <v>102</v>
      </c>
      <c r="H313" s="456">
        <v>82.4</v>
      </c>
      <c r="I313" s="4">
        <v>19.600000000000001</v>
      </c>
    </row>
    <row r="314" spans="1:9" ht="15" x14ac:dyDescent="0.2">
      <c r="A314" s="72">
        <v>305</v>
      </c>
      <c r="B314" s="61" t="s">
        <v>1080</v>
      </c>
      <c r="C314" s="61" t="s">
        <v>1570</v>
      </c>
      <c r="D314" s="458" t="s">
        <v>1571</v>
      </c>
      <c r="E314" s="61" t="s">
        <v>971</v>
      </c>
      <c r="F314" s="72" t="s">
        <v>334</v>
      </c>
      <c r="G314" s="4">
        <v>102</v>
      </c>
      <c r="H314" s="456">
        <v>82.4</v>
      </c>
      <c r="I314" s="4">
        <v>19.600000000000001</v>
      </c>
    </row>
    <row r="315" spans="1:9" ht="15" x14ac:dyDescent="0.2">
      <c r="A315" s="72">
        <v>306</v>
      </c>
      <c r="B315" s="61" t="s">
        <v>1572</v>
      </c>
      <c r="C315" s="61" t="s">
        <v>1573</v>
      </c>
      <c r="D315" s="458" t="s">
        <v>1574</v>
      </c>
      <c r="E315" s="61" t="s">
        <v>971</v>
      </c>
      <c r="F315" s="72" t="s">
        <v>334</v>
      </c>
      <c r="G315" s="4">
        <v>102</v>
      </c>
      <c r="H315" s="456">
        <v>82.4</v>
      </c>
      <c r="I315" s="4">
        <v>19.600000000000001</v>
      </c>
    </row>
    <row r="316" spans="1:9" ht="15" x14ac:dyDescent="0.2">
      <c r="A316" s="72">
        <v>307</v>
      </c>
      <c r="B316" s="61" t="s">
        <v>1085</v>
      </c>
      <c r="C316" s="61" t="s">
        <v>1481</v>
      </c>
      <c r="D316" s="458" t="s">
        <v>1575</v>
      </c>
      <c r="E316" s="61" t="s">
        <v>971</v>
      </c>
      <c r="F316" s="72" t="s">
        <v>334</v>
      </c>
      <c r="G316" s="4">
        <v>100</v>
      </c>
      <c r="H316" s="456">
        <v>80</v>
      </c>
      <c r="I316" s="4">
        <v>20</v>
      </c>
    </row>
    <row r="317" spans="1:9" ht="15" x14ac:dyDescent="0.2">
      <c r="A317" s="72">
        <v>308</v>
      </c>
      <c r="B317" s="61" t="s">
        <v>1368</v>
      </c>
      <c r="C317" s="61" t="s">
        <v>1576</v>
      </c>
      <c r="D317" s="458" t="s">
        <v>1577</v>
      </c>
      <c r="E317" s="61" t="s">
        <v>971</v>
      </c>
      <c r="F317" s="72" t="s">
        <v>334</v>
      </c>
      <c r="G317" s="4">
        <v>102</v>
      </c>
      <c r="H317" s="456">
        <v>82.4</v>
      </c>
      <c r="I317" s="4">
        <v>19.600000000000001</v>
      </c>
    </row>
    <row r="318" spans="1:9" ht="15" x14ac:dyDescent="0.2">
      <c r="A318" s="72">
        <v>309</v>
      </c>
      <c r="B318" s="61" t="s">
        <v>556</v>
      </c>
      <c r="C318" s="61" t="s">
        <v>1495</v>
      </c>
      <c r="D318" s="458" t="s">
        <v>1578</v>
      </c>
      <c r="E318" s="61" t="s">
        <v>971</v>
      </c>
      <c r="F318" s="72" t="s">
        <v>334</v>
      </c>
      <c r="G318" s="4">
        <v>102</v>
      </c>
      <c r="H318" s="456">
        <v>82.4</v>
      </c>
      <c r="I318" s="4">
        <v>19.600000000000001</v>
      </c>
    </row>
    <row r="319" spans="1:9" ht="15" x14ac:dyDescent="0.2">
      <c r="A319" s="72">
        <v>310</v>
      </c>
      <c r="B319" s="61" t="s">
        <v>534</v>
      </c>
      <c r="C319" s="61" t="s">
        <v>1579</v>
      </c>
      <c r="D319" s="458" t="s">
        <v>1580</v>
      </c>
      <c r="E319" s="61" t="s">
        <v>971</v>
      </c>
      <c r="F319" s="72" t="s">
        <v>334</v>
      </c>
      <c r="G319" s="4">
        <v>102</v>
      </c>
      <c r="H319" s="456">
        <v>82.4</v>
      </c>
      <c r="I319" s="4">
        <v>19.600000000000001</v>
      </c>
    </row>
    <row r="320" spans="1:9" ht="15" x14ac:dyDescent="0.2">
      <c r="A320" s="72">
        <v>311</v>
      </c>
      <c r="B320" s="61" t="s">
        <v>983</v>
      </c>
      <c r="C320" s="61" t="s">
        <v>1449</v>
      </c>
      <c r="D320" s="458" t="s">
        <v>1581</v>
      </c>
      <c r="E320" s="61" t="s">
        <v>971</v>
      </c>
      <c r="F320" s="72" t="s">
        <v>334</v>
      </c>
      <c r="G320" s="4">
        <v>102</v>
      </c>
      <c r="H320" s="456">
        <v>82.4</v>
      </c>
      <c r="I320" s="4">
        <v>19.600000000000001</v>
      </c>
    </row>
    <row r="321" spans="1:9" ht="15" x14ac:dyDescent="0.2">
      <c r="A321" s="72">
        <v>312</v>
      </c>
      <c r="B321" s="61" t="s">
        <v>1582</v>
      </c>
      <c r="C321" s="61" t="s">
        <v>1583</v>
      </c>
      <c r="D321" s="458" t="s">
        <v>1584</v>
      </c>
      <c r="E321" s="61" t="s">
        <v>971</v>
      </c>
      <c r="F321" s="72" t="s">
        <v>334</v>
      </c>
      <c r="G321" s="4">
        <v>100</v>
      </c>
      <c r="H321" s="456">
        <v>80</v>
      </c>
      <c r="I321" s="4">
        <v>20</v>
      </c>
    </row>
    <row r="322" spans="1:9" ht="15" x14ac:dyDescent="0.2">
      <c r="A322" s="72">
        <v>313</v>
      </c>
      <c r="B322" s="61" t="s">
        <v>1285</v>
      </c>
      <c r="C322" s="61" t="s">
        <v>1402</v>
      </c>
      <c r="D322" s="458" t="s">
        <v>1585</v>
      </c>
      <c r="E322" s="61" t="s">
        <v>971</v>
      </c>
      <c r="F322" s="72" t="s">
        <v>334</v>
      </c>
      <c r="G322" s="4">
        <v>102</v>
      </c>
      <c r="H322" s="456">
        <v>82.4</v>
      </c>
      <c r="I322" s="4">
        <v>19.600000000000001</v>
      </c>
    </row>
    <row r="323" spans="1:9" ht="15" x14ac:dyDescent="0.2">
      <c r="A323" s="72">
        <v>314</v>
      </c>
      <c r="B323" s="61" t="s">
        <v>1368</v>
      </c>
      <c r="C323" s="61" t="s">
        <v>1586</v>
      </c>
      <c r="D323" s="458" t="s">
        <v>1587</v>
      </c>
      <c r="E323" s="61" t="s">
        <v>971</v>
      </c>
      <c r="F323" s="72" t="s">
        <v>334</v>
      </c>
      <c r="G323" s="4">
        <v>102</v>
      </c>
      <c r="H323" s="456">
        <v>82.4</v>
      </c>
      <c r="I323" s="4">
        <v>19.600000000000001</v>
      </c>
    </row>
    <row r="324" spans="1:9" ht="15" x14ac:dyDescent="0.2">
      <c r="A324" s="72">
        <v>315</v>
      </c>
      <c r="B324" s="61" t="s">
        <v>1219</v>
      </c>
      <c r="C324" s="61" t="s">
        <v>1588</v>
      </c>
      <c r="D324" s="458" t="s">
        <v>1589</v>
      </c>
      <c r="E324" s="61" t="s">
        <v>971</v>
      </c>
      <c r="F324" s="72" t="s">
        <v>334</v>
      </c>
      <c r="G324" s="4">
        <v>100</v>
      </c>
      <c r="H324" s="456">
        <v>80</v>
      </c>
      <c r="I324" s="4">
        <v>20</v>
      </c>
    </row>
    <row r="325" spans="1:9" ht="15" x14ac:dyDescent="0.2">
      <c r="A325" s="72">
        <v>316</v>
      </c>
      <c r="B325" s="61" t="s">
        <v>1590</v>
      </c>
      <c r="C325" s="61" t="s">
        <v>1591</v>
      </c>
      <c r="D325" s="458" t="s">
        <v>1592</v>
      </c>
      <c r="E325" s="61" t="s">
        <v>971</v>
      </c>
      <c r="F325" s="72" t="s">
        <v>334</v>
      </c>
      <c r="G325" s="4">
        <v>102</v>
      </c>
      <c r="H325" s="456">
        <v>82.4</v>
      </c>
      <c r="I325" s="4">
        <v>19.600000000000001</v>
      </c>
    </row>
    <row r="326" spans="1:9" ht="15" x14ac:dyDescent="0.2">
      <c r="A326" s="72">
        <v>317</v>
      </c>
      <c r="B326" s="61" t="s">
        <v>1593</v>
      </c>
      <c r="C326" s="61" t="s">
        <v>1407</v>
      </c>
      <c r="D326" s="458" t="s">
        <v>1594</v>
      </c>
      <c r="E326" s="61" t="s">
        <v>971</v>
      </c>
      <c r="F326" s="72" t="s">
        <v>334</v>
      </c>
      <c r="G326" s="4">
        <v>102</v>
      </c>
      <c r="H326" s="456">
        <v>82.4</v>
      </c>
      <c r="I326" s="4">
        <v>19.600000000000001</v>
      </c>
    </row>
    <row r="327" spans="1:9" ht="15" x14ac:dyDescent="0.2">
      <c r="A327" s="72">
        <v>318</v>
      </c>
      <c r="B327" s="61" t="s">
        <v>1168</v>
      </c>
      <c r="C327" s="61" t="s">
        <v>1595</v>
      </c>
      <c r="D327" s="458" t="s">
        <v>1596</v>
      </c>
      <c r="E327" s="61" t="s">
        <v>967</v>
      </c>
      <c r="F327" s="72" t="s">
        <v>334</v>
      </c>
      <c r="G327" s="4">
        <v>75</v>
      </c>
      <c r="H327" s="456">
        <v>60</v>
      </c>
      <c r="I327" s="4">
        <v>15</v>
      </c>
    </row>
    <row r="328" spans="1:9" ht="15" x14ac:dyDescent="0.2">
      <c r="A328" s="72">
        <v>319</v>
      </c>
      <c r="B328" s="61" t="s">
        <v>1597</v>
      </c>
      <c r="C328" s="61" t="s">
        <v>1304</v>
      </c>
      <c r="D328" s="458" t="s">
        <v>1598</v>
      </c>
      <c r="E328" s="61" t="s">
        <v>967</v>
      </c>
      <c r="F328" s="72" t="s">
        <v>334</v>
      </c>
      <c r="G328" s="4">
        <v>76.5</v>
      </c>
      <c r="H328" s="456">
        <v>61.8</v>
      </c>
      <c r="I328" s="4">
        <v>14.700000000000001</v>
      </c>
    </row>
    <row r="329" spans="1:9" ht="15" x14ac:dyDescent="0.2">
      <c r="A329" s="72">
        <v>320</v>
      </c>
      <c r="B329" s="61" t="s">
        <v>597</v>
      </c>
      <c r="C329" s="61" t="s">
        <v>1599</v>
      </c>
      <c r="D329" s="458" t="s">
        <v>1600</v>
      </c>
      <c r="E329" s="61" t="s">
        <v>971</v>
      </c>
      <c r="F329" s="72" t="s">
        <v>334</v>
      </c>
      <c r="G329" s="4">
        <v>102</v>
      </c>
      <c r="H329" s="456">
        <v>82.4</v>
      </c>
      <c r="I329" s="4">
        <v>19.600000000000001</v>
      </c>
    </row>
    <row r="330" spans="1:9" ht="15" x14ac:dyDescent="0.2">
      <c r="A330" s="72">
        <v>321</v>
      </c>
      <c r="B330" s="61" t="s">
        <v>1601</v>
      </c>
      <c r="C330" s="61" t="s">
        <v>1602</v>
      </c>
      <c r="D330" s="458" t="s">
        <v>1603</v>
      </c>
      <c r="E330" s="61" t="s">
        <v>971</v>
      </c>
      <c r="F330" s="72" t="s">
        <v>334</v>
      </c>
      <c r="G330" s="4">
        <v>102</v>
      </c>
      <c r="H330" s="456">
        <v>82.4</v>
      </c>
      <c r="I330" s="4">
        <v>19.600000000000001</v>
      </c>
    </row>
    <row r="331" spans="1:9" ht="15" x14ac:dyDescent="0.2">
      <c r="A331" s="72">
        <v>322</v>
      </c>
      <c r="B331" s="61" t="s">
        <v>548</v>
      </c>
      <c r="C331" s="61" t="s">
        <v>1604</v>
      </c>
      <c r="D331" s="458" t="s">
        <v>1605</v>
      </c>
      <c r="E331" s="61" t="s">
        <v>971</v>
      </c>
      <c r="F331" s="72" t="s">
        <v>334</v>
      </c>
      <c r="G331" s="4">
        <v>102</v>
      </c>
      <c r="H331" s="456">
        <v>82.4</v>
      </c>
      <c r="I331" s="4">
        <v>19.600000000000001</v>
      </c>
    </row>
    <row r="332" spans="1:9" ht="15" x14ac:dyDescent="0.2">
      <c r="A332" s="72">
        <v>323</v>
      </c>
      <c r="B332" s="61" t="s">
        <v>548</v>
      </c>
      <c r="C332" s="61" t="s">
        <v>1606</v>
      </c>
      <c r="D332" s="458" t="s">
        <v>1607</v>
      </c>
      <c r="E332" s="61" t="s">
        <v>971</v>
      </c>
      <c r="F332" s="72" t="s">
        <v>334</v>
      </c>
      <c r="G332" s="4">
        <v>102</v>
      </c>
      <c r="H332" s="456">
        <v>82.4</v>
      </c>
      <c r="I332" s="4">
        <v>19.600000000000001</v>
      </c>
    </row>
    <row r="333" spans="1:9" ht="15" x14ac:dyDescent="0.2">
      <c r="A333" s="72">
        <v>324</v>
      </c>
      <c r="B333" s="61" t="s">
        <v>1035</v>
      </c>
      <c r="C333" s="61" t="s">
        <v>1172</v>
      </c>
      <c r="D333" s="458" t="s">
        <v>1608</v>
      </c>
      <c r="E333" s="61" t="s">
        <v>971</v>
      </c>
      <c r="F333" s="72" t="s">
        <v>334</v>
      </c>
      <c r="G333" s="4">
        <v>102</v>
      </c>
      <c r="H333" s="456">
        <v>82.4</v>
      </c>
      <c r="I333" s="4">
        <v>19.600000000000001</v>
      </c>
    </row>
    <row r="334" spans="1:9" ht="15" x14ac:dyDescent="0.2">
      <c r="A334" s="72">
        <v>325</v>
      </c>
      <c r="B334" s="61" t="s">
        <v>581</v>
      </c>
      <c r="C334" s="61" t="s">
        <v>1609</v>
      </c>
      <c r="D334" s="458" t="s">
        <v>1610</v>
      </c>
      <c r="E334" s="61" t="s">
        <v>971</v>
      </c>
      <c r="F334" s="72" t="s">
        <v>334</v>
      </c>
      <c r="G334" s="4">
        <v>102</v>
      </c>
      <c r="H334" s="456">
        <v>82.4</v>
      </c>
      <c r="I334" s="4">
        <v>19.600000000000001</v>
      </c>
    </row>
    <row r="335" spans="1:9" ht="15" x14ac:dyDescent="0.2">
      <c r="A335" s="72">
        <v>326</v>
      </c>
      <c r="B335" s="61" t="s">
        <v>1142</v>
      </c>
      <c r="C335" s="61" t="s">
        <v>1611</v>
      </c>
      <c r="D335" s="458" t="s">
        <v>1612</v>
      </c>
      <c r="E335" s="61" t="s">
        <v>971</v>
      </c>
      <c r="F335" s="72" t="s">
        <v>334</v>
      </c>
      <c r="G335" s="4">
        <v>100</v>
      </c>
      <c r="H335" s="456">
        <v>80</v>
      </c>
      <c r="I335" s="4">
        <v>20</v>
      </c>
    </row>
    <row r="336" spans="1:9" ht="15" x14ac:dyDescent="0.2">
      <c r="A336" s="72">
        <v>327</v>
      </c>
      <c r="B336" s="61" t="s">
        <v>1613</v>
      </c>
      <c r="C336" s="61" t="s">
        <v>1614</v>
      </c>
      <c r="D336" s="458" t="s">
        <v>1615</v>
      </c>
      <c r="E336" s="61" t="s">
        <v>971</v>
      </c>
      <c r="F336" s="72" t="s">
        <v>334</v>
      </c>
      <c r="G336" s="4">
        <v>102</v>
      </c>
      <c r="H336" s="456">
        <v>82.4</v>
      </c>
      <c r="I336" s="4">
        <v>19.600000000000001</v>
      </c>
    </row>
    <row r="337" spans="1:9" ht="15" x14ac:dyDescent="0.2">
      <c r="A337" s="72">
        <v>328</v>
      </c>
      <c r="B337" s="61" t="s">
        <v>1616</v>
      </c>
      <c r="C337" s="61" t="s">
        <v>1122</v>
      </c>
      <c r="D337" s="458" t="s">
        <v>1617</v>
      </c>
      <c r="E337" s="61" t="s">
        <v>971</v>
      </c>
      <c r="F337" s="72" t="s">
        <v>334</v>
      </c>
      <c r="G337" s="4">
        <v>100</v>
      </c>
      <c r="H337" s="456">
        <v>80</v>
      </c>
      <c r="I337" s="4">
        <v>20</v>
      </c>
    </row>
    <row r="338" spans="1:9" ht="15" x14ac:dyDescent="0.2">
      <c r="A338" s="72">
        <v>329</v>
      </c>
      <c r="B338" s="61" t="s">
        <v>1269</v>
      </c>
      <c r="C338" s="61" t="s">
        <v>1618</v>
      </c>
      <c r="D338" s="458" t="s">
        <v>1619</v>
      </c>
      <c r="E338" s="61" t="s">
        <v>971</v>
      </c>
      <c r="F338" s="72" t="s">
        <v>334</v>
      </c>
      <c r="G338" s="4">
        <v>102</v>
      </c>
      <c r="H338" s="456">
        <v>82.4</v>
      </c>
      <c r="I338" s="4">
        <v>19.600000000000001</v>
      </c>
    </row>
    <row r="339" spans="1:9" ht="15" x14ac:dyDescent="0.2">
      <c r="A339" s="72">
        <v>330</v>
      </c>
      <c r="B339" s="61" t="s">
        <v>1620</v>
      </c>
      <c r="C339" s="61" t="s">
        <v>1621</v>
      </c>
      <c r="D339" s="458" t="s">
        <v>1622</v>
      </c>
      <c r="E339" s="61" t="s">
        <v>971</v>
      </c>
      <c r="F339" s="72" t="s">
        <v>334</v>
      </c>
      <c r="G339" s="4">
        <v>102</v>
      </c>
      <c r="H339" s="456">
        <v>82.4</v>
      </c>
      <c r="I339" s="4">
        <v>19.600000000000001</v>
      </c>
    </row>
    <row r="340" spans="1:9" ht="15" x14ac:dyDescent="0.2">
      <c r="A340" s="72">
        <v>331</v>
      </c>
      <c r="B340" s="61" t="s">
        <v>1623</v>
      </c>
      <c r="C340" s="61" t="s">
        <v>1624</v>
      </c>
      <c r="D340" s="458" t="s">
        <v>1625</v>
      </c>
      <c r="E340" s="61" t="s">
        <v>971</v>
      </c>
      <c r="F340" s="72" t="s">
        <v>334</v>
      </c>
      <c r="G340" s="4">
        <v>100</v>
      </c>
      <c r="H340" s="456">
        <v>80</v>
      </c>
      <c r="I340" s="4">
        <v>20</v>
      </c>
    </row>
    <row r="341" spans="1:9" ht="15" x14ac:dyDescent="0.2">
      <c r="A341" s="72">
        <v>332</v>
      </c>
      <c r="B341" s="61" t="s">
        <v>1626</v>
      </c>
      <c r="C341" s="61" t="s">
        <v>1627</v>
      </c>
      <c r="D341" s="458" t="s">
        <v>1628</v>
      </c>
      <c r="E341" s="61" t="s">
        <v>971</v>
      </c>
      <c r="F341" s="72" t="s">
        <v>334</v>
      </c>
      <c r="G341" s="4">
        <v>100</v>
      </c>
      <c r="H341" s="456">
        <v>80</v>
      </c>
      <c r="I341" s="4">
        <v>20</v>
      </c>
    </row>
    <row r="342" spans="1:9" ht="15" x14ac:dyDescent="0.2">
      <c r="A342" s="72">
        <v>333</v>
      </c>
      <c r="B342" s="61" t="s">
        <v>1629</v>
      </c>
      <c r="C342" s="61" t="s">
        <v>1630</v>
      </c>
      <c r="D342" s="458" t="s">
        <v>1631</v>
      </c>
      <c r="E342" s="61" t="s">
        <v>971</v>
      </c>
      <c r="F342" s="72" t="s">
        <v>334</v>
      </c>
      <c r="G342" s="4">
        <v>100</v>
      </c>
      <c r="H342" s="456">
        <v>80</v>
      </c>
      <c r="I342" s="4">
        <v>20</v>
      </c>
    </row>
    <row r="343" spans="1:9" ht="15" x14ac:dyDescent="0.2">
      <c r="A343" s="72">
        <v>334</v>
      </c>
      <c r="B343" s="61" t="s">
        <v>534</v>
      </c>
      <c r="C343" s="61" t="s">
        <v>1632</v>
      </c>
      <c r="D343" s="458" t="s">
        <v>1633</v>
      </c>
      <c r="E343" s="61" t="s">
        <v>971</v>
      </c>
      <c r="F343" s="72" t="s">
        <v>334</v>
      </c>
      <c r="G343" s="4">
        <v>100</v>
      </c>
      <c r="H343" s="456">
        <v>80</v>
      </c>
      <c r="I343" s="4">
        <v>20</v>
      </c>
    </row>
    <row r="344" spans="1:9" ht="15" x14ac:dyDescent="0.2">
      <c r="A344" s="72">
        <v>335</v>
      </c>
      <c r="B344" s="61" t="s">
        <v>981</v>
      </c>
      <c r="C344" s="61" t="s">
        <v>1634</v>
      </c>
      <c r="D344" s="458" t="s">
        <v>1635</v>
      </c>
      <c r="E344" s="61" t="s">
        <v>971</v>
      </c>
      <c r="F344" s="72" t="s">
        <v>334</v>
      </c>
      <c r="G344" s="4">
        <v>51</v>
      </c>
      <c r="H344" s="456">
        <v>41.2</v>
      </c>
      <c r="I344" s="4">
        <v>9.8000000000000007</v>
      </c>
    </row>
    <row r="345" spans="1:9" ht="15" x14ac:dyDescent="0.2">
      <c r="A345" s="72">
        <v>336</v>
      </c>
      <c r="B345" s="61" t="s">
        <v>1194</v>
      </c>
      <c r="C345" s="61" t="s">
        <v>1636</v>
      </c>
      <c r="D345" s="458" t="s">
        <v>1637</v>
      </c>
      <c r="E345" s="61" t="s">
        <v>971</v>
      </c>
      <c r="F345" s="72" t="s">
        <v>334</v>
      </c>
      <c r="G345" s="4">
        <v>51</v>
      </c>
      <c r="H345" s="456">
        <v>41.2</v>
      </c>
      <c r="I345" s="4">
        <v>9.8000000000000007</v>
      </c>
    </row>
    <row r="346" spans="1:9" ht="15" x14ac:dyDescent="0.2">
      <c r="A346" s="72">
        <v>337</v>
      </c>
      <c r="B346" s="61" t="s">
        <v>1077</v>
      </c>
      <c r="C346" s="61" t="s">
        <v>1638</v>
      </c>
      <c r="D346" s="458" t="s">
        <v>1639</v>
      </c>
      <c r="E346" s="61" t="s">
        <v>971</v>
      </c>
      <c r="F346" s="72" t="s">
        <v>334</v>
      </c>
      <c r="G346" s="4">
        <v>100</v>
      </c>
      <c r="H346" s="456">
        <v>80</v>
      </c>
      <c r="I346" s="4">
        <v>20</v>
      </c>
    </row>
    <row r="347" spans="1:9" ht="15" x14ac:dyDescent="0.2">
      <c r="A347" s="72">
        <v>338</v>
      </c>
      <c r="B347" s="61" t="s">
        <v>1026</v>
      </c>
      <c r="C347" s="61" t="s">
        <v>1640</v>
      </c>
      <c r="D347" s="458" t="s">
        <v>1641</v>
      </c>
      <c r="E347" s="61" t="s">
        <v>971</v>
      </c>
      <c r="F347" s="72" t="s">
        <v>334</v>
      </c>
      <c r="G347" s="4">
        <v>102</v>
      </c>
      <c r="H347" s="456">
        <v>82.4</v>
      </c>
      <c r="I347" s="4">
        <v>19.600000000000001</v>
      </c>
    </row>
    <row r="348" spans="1:9" ht="15" x14ac:dyDescent="0.2">
      <c r="A348" s="72">
        <v>339</v>
      </c>
      <c r="B348" s="61" t="s">
        <v>1642</v>
      </c>
      <c r="C348" s="61" t="s">
        <v>1618</v>
      </c>
      <c r="D348" s="458" t="s">
        <v>1643</v>
      </c>
      <c r="E348" s="61" t="s">
        <v>971</v>
      </c>
      <c r="F348" s="72" t="s">
        <v>334</v>
      </c>
      <c r="G348" s="4">
        <v>102</v>
      </c>
      <c r="H348" s="456">
        <v>82.4</v>
      </c>
      <c r="I348" s="4">
        <v>19.600000000000001</v>
      </c>
    </row>
    <row r="349" spans="1:9" ht="15" x14ac:dyDescent="0.2">
      <c r="A349" s="72">
        <v>340</v>
      </c>
      <c r="B349" s="61" t="s">
        <v>560</v>
      </c>
      <c r="C349" s="61" t="s">
        <v>1644</v>
      </c>
      <c r="D349" s="458" t="s">
        <v>1645</v>
      </c>
      <c r="E349" s="61" t="s">
        <v>971</v>
      </c>
      <c r="F349" s="72" t="s">
        <v>334</v>
      </c>
      <c r="G349" s="4">
        <v>100</v>
      </c>
      <c r="H349" s="456">
        <v>80</v>
      </c>
      <c r="I349" s="4">
        <v>20</v>
      </c>
    </row>
    <row r="350" spans="1:9" ht="15" x14ac:dyDescent="0.2">
      <c r="A350" s="72">
        <v>341</v>
      </c>
      <c r="B350" s="61" t="s">
        <v>1646</v>
      </c>
      <c r="C350" s="61" t="s">
        <v>1647</v>
      </c>
      <c r="D350" s="458" t="s">
        <v>1648</v>
      </c>
      <c r="E350" s="61" t="s">
        <v>971</v>
      </c>
      <c r="F350" s="72" t="s">
        <v>334</v>
      </c>
      <c r="G350" s="4">
        <v>102</v>
      </c>
      <c r="H350" s="456">
        <v>82.4</v>
      </c>
      <c r="I350" s="4">
        <v>19.600000000000001</v>
      </c>
    </row>
    <row r="351" spans="1:9" ht="15" x14ac:dyDescent="0.2">
      <c r="A351" s="72">
        <v>342</v>
      </c>
      <c r="B351" s="61" t="s">
        <v>1649</v>
      </c>
      <c r="C351" s="61" t="s">
        <v>1634</v>
      </c>
      <c r="D351" s="458" t="s">
        <v>1650</v>
      </c>
      <c r="E351" s="61" t="s">
        <v>971</v>
      </c>
      <c r="F351" s="72" t="s">
        <v>334</v>
      </c>
      <c r="G351" s="4">
        <v>102</v>
      </c>
      <c r="H351" s="456">
        <v>82.4</v>
      </c>
      <c r="I351" s="4">
        <v>19.600000000000001</v>
      </c>
    </row>
    <row r="352" spans="1:9" ht="15" x14ac:dyDescent="0.2">
      <c r="A352" s="72">
        <v>343</v>
      </c>
      <c r="B352" s="61" t="s">
        <v>1296</v>
      </c>
      <c r="C352" s="61" t="s">
        <v>1602</v>
      </c>
      <c r="D352" s="458" t="s">
        <v>1651</v>
      </c>
      <c r="E352" s="61" t="s">
        <v>971</v>
      </c>
      <c r="F352" s="72" t="s">
        <v>334</v>
      </c>
      <c r="G352" s="4">
        <v>102</v>
      </c>
      <c r="H352" s="456">
        <v>82.4</v>
      </c>
      <c r="I352" s="4">
        <v>19.600000000000001</v>
      </c>
    </row>
    <row r="353" spans="1:9" ht="15" x14ac:dyDescent="0.2">
      <c r="A353" s="72">
        <v>344</v>
      </c>
      <c r="B353" s="61" t="s">
        <v>1601</v>
      </c>
      <c r="C353" s="61" t="s">
        <v>1652</v>
      </c>
      <c r="D353" s="458" t="s">
        <v>1653</v>
      </c>
      <c r="E353" s="61" t="s">
        <v>971</v>
      </c>
      <c r="F353" s="72" t="s">
        <v>334</v>
      </c>
      <c r="G353" s="4">
        <v>102</v>
      </c>
      <c r="H353" s="456">
        <v>82.4</v>
      </c>
      <c r="I353" s="4">
        <v>19.600000000000001</v>
      </c>
    </row>
    <row r="354" spans="1:9" ht="15" x14ac:dyDescent="0.2">
      <c r="A354" s="72">
        <v>345</v>
      </c>
      <c r="B354" s="61" t="s">
        <v>1368</v>
      </c>
      <c r="C354" s="61" t="s">
        <v>1654</v>
      </c>
      <c r="D354" s="458" t="s">
        <v>1655</v>
      </c>
      <c r="E354" s="61" t="s">
        <v>971</v>
      </c>
      <c r="F354" s="72" t="s">
        <v>334</v>
      </c>
      <c r="G354" s="4">
        <v>102</v>
      </c>
      <c r="H354" s="456">
        <v>82.4</v>
      </c>
      <c r="I354" s="4">
        <v>19.600000000000001</v>
      </c>
    </row>
    <row r="355" spans="1:9" ht="15" x14ac:dyDescent="0.2">
      <c r="A355" s="72">
        <v>346</v>
      </c>
      <c r="B355" s="61" t="s">
        <v>1074</v>
      </c>
      <c r="C355" s="61" t="s">
        <v>1634</v>
      </c>
      <c r="D355" s="458" t="s">
        <v>1656</v>
      </c>
      <c r="E355" s="61" t="s">
        <v>971</v>
      </c>
      <c r="F355" s="72" t="s">
        <v>334</v>
      </c>
      <c r="G355" s="4">
        <v>102</v>
      </c>
      <c r="H355" s="456">
        <v>82.4</v>
      </c>
      <c r="I355" s="4">
        <v>19.600000000000001</v>
      </c>
    </row>
    <row r="356" spans="1:9" ht="15" x14ac:dyDescent="0.2">
      <c r="A356" s="72">
        <v>347</v>
      </c>
      <c r="B356" s="61" t="s">
        <v>1657</v>
      </c>
      <c r="C356" s="61" t="s">
        <v>1658</v>
      </c>
      <c r="D356" s="458" t="s">
        <v>1659</v>
      </c>
      <c r="E356" s="61" t="s">
        <v>971</v>
      </c>
      <c r="F356" s="72" t="s">
        <v>334</v>
      </c>
      <c r="G356" s="4">
        <v>102</v>
      </c>
      <c r="H356" s="456">
        <v>82.4</v>
      </c>
      <c r="I356" s="4">
        <v>19.600000000000001</v>
      </c>
    </row>
    <row r="357" spans="1:9" ht="15" x14ac:dyDescent="0.2">
      <c r="A357" s="72">
        <v>348</v>
      </c>
      <c r="B357" s="61" t="s">
        <v>1660</v>
      </c>
      <c r="C357" s="61" t="s">
        <v>1661</v>
      </c>
      <c r="D357" s="458" t="s">
        <v>1662</v>
      </c>
      <c r="E357" s="61" t="s">
        <v>971</v>
      </c>
      <c r="F357" s="72" t="s">
        <v>334</v>
      </c>
      <c r="G357" s="4">
        <v>102</v>
      </c>
      <c r="H357" s="456">
        <v>82.4</v>
      </c>
      <c r="I357" s="4">
        <v>19.600000000000001</v>
      </c>
    </row>
    <row r="358" spans="1:9" ht="15" x14ac:dyDescent="0.2">
      <c r="A358" s="72">
        <v>349</v>
      </c>
      <c r="B358" s="61" t="s">
        <v>1352</v>
      </c>
      <c r="C358" s="61" t="s">
        <v>1122</v>
      </c>
      <c r="D358" s="458" t="s">
        <v>1663</v>
      </c>
      <c r="E358" s="61" t="s">
        <v>971</v>
      </c>
      <c r="F358" s="72" t="s">
        <v>334</v>
      </c>
      <c r="G358" s="4">
        <v>102</v>
      </c>
      <c r="H358" s="456">
        <v>82.4</v>
      </c>
      <c r="I358" s="4">
        <v>19.600000000000001</v>
      </c>
    </row>
    <row r="359" spans="1:9" ht="15" x14ac:dyDescent="0.2">
      <c r="A359" s="72">
        <v>350</v>
      </c>
      <c r="B359" s="61" t="s">
        <v>1664</v>
      </c>
      <c r="C359" s="61" t="s">
        <v>1647</v>
      </c>
      <c r="D359" s="458" t="s">
        <v>1665</v>
      </c>
      <c r="E359" s="61" t="s">
        <v>971</v>
      </c>
      <c r="F359" s="72" t="s">
        <v>334</v>
      </c>
      <c r="G359" s="4">
        <v>102</v>
      </c>
      <c r="H359" s="456">
        <v>82.4</v>
      </c>
      <c r="I359" s="4">
        <v>19.600000000000001</v>
      </c>
    </row>
    <row r="360" spans="1:9" ht="15" x14ac:dyDescent="0.2">
      <c r="A360" s="72">
        <v>351</v>
      </c>
      <c r="B360" s="61" t="s">
        <v>1666</v>
      </c>
      <c r="C360" s="61" t="s">
        <v>1667</v>
      </c>
      <c r="D360" s="458" t="s">
        <v>1668</v>
      </c>
      <c r="E360" s="61" t="s">
        <v>971</v>
      </c>
      <c r="F360" s="72" t="s">
        <v>334</v>
      </c>
      <c r="G360" s="4">
        <v>102</v>
      </c>
      <c r="H360" s="456">
        <v>82.4</v>
      </c>
      <c r="I360" s="4">
        <v>19.600000000000001</v>
      </c>
    </row>
    <row r="361" spans="1:9" ht="15" x14ac:dyDescent="0.2">
      <c r="A361" s="72">
        <v>352</v>
      </c>
      <c r="B361" s="61" t="s">
        <v>1669</v>
      </c>
      <c r="C361" s="61" t="s">
        <v>1670</v>
      </c>
      <c r="D361" s="458" t="s">
        <v>1671</v>
      </c>
      <c r="E361" s="61" t="s">
        <v>971</v>
      </c>
      <c r="F361" s="72" t="s">
        <v>334</v>
      </c>
      <c r="G361" s="4">
        <v>102</v>
      </c>
      <c r="H361" s="456">
        <v>82.4</v>
      </c>
      <c r="I361" s="4">
        <v>19.600000000000001</v>
      </c>
    </row>
    <row r="362" spans="1:9" ht="15" x14ac:dyDescent="0.2">
      <c r="A362" s="72">
        <v>353</v>
      </c>
      <c r="B362" s="61" t="s">
        <v>1672</v>
      </c>
      <c r="C362" s="61" t="s">
        <v>1667</v>
      </c>
      <c r="D362" s="458" t="s">
        <v>1673</v>
      </c>
      <c r="E362" s="61" t="s">
        <v>971</v>
      </c>
      <c r="F362" s="72" t="s">
        <v>334</v>
      </c>
      <c r="G362" s="4">
        <v>100</v>
      </c>
      <c r="H362" s="456">
        <v>80</v>
      </c>
      <c r="I362" s="4">
        <v>20</v>
      </c>
    </row>
    <row r="363" spans="1:9" ht="15" x14ac:dyDescent="0.2">
      <c r="A363" s="72">
        <v>354</v>
      </c>
      <c r="B363" s="61" t="s">
        <v>1296</v>
      </c>
      <c r="C363" s="61" t="s">
        <v>1661</v>
      </c>
      <c r="D363" s="458" t="s">
        <v>1674</v>
      </c>
      <c r="E363" s="61" t="s">
        <v>971</v>
      </c>
      <c r="F363" s="72" t="s">
        <v>334</v>
      </c>
      <c r="G363" s="4">
        <v>102</v>
      </c>
      <c r="H363" s="456">
        <v>82.4</v>
      </c>
      <c r="I363" s="4">
        <v>19.600000000000001</v>
      </c>
    </row>
    <row r="364" spans="1:9" ht="15" x14ac:dyDescent="0.2">
      <c r="A364" s="72">
        <v>355</v>
      </c>
      <c r="B364" s="61" t="s">
        <v>534</v>
      </c>
      <c r="C364" s="61" t="s">
        <v>1675</v>
      </c>
      <c r="D364" s="458" t="s">
        <v>1676</v>
      </c>
      <c r="E364" s="61" t="s">
        <v>971</v>
      </c>
      <c r="F364" s="72" t="s">
        <v>334</v>
      </c>
      <c r="G364" s="4">
        <v>102</v>
      </c>
      <c r="H364" s="456">
        <v>82.4</v>
      </c>
      <c r="I364" s="4">
        <v>19.600000000000001</v>
      </c>
    </row>
    <row r="365" spans="1:9" ht="15" x14ac:dyDescent="0.2">
      <c r="A365" s="72">
        <v>356</v>
      </c>
      <c r="B365" s="61" t="s">
        <v>1664</v>
      </c>
      <c r="C365" s="61" t="s">
        <v>1122</v>
      </c>
      <c r="D365" s="458" t="s">
        <v>1677</v>
      </c>
      <c r="E365" s="61" t="s">
        <v>971</v>
      </c>
      <c r="F365" s="72" t="s">
        <v>334</v>
      </c>
      <c r="G365" s="4">
        <v>100</v>
      </c>
      <c r="H365" s="456">
        <v>80</v>
      </c>
      <c r="I365" s="4">
        <v>20</v>
      </c>
    </row>
    <row r="366" spans="1:9" ht="15" x14ac:dyDescent="0.2">
      <c r="A366" s="72">
        <v>357</v>
      </c>
      <c r="B366" s="61" t="s">
        <v>1219</v>
      </c>
      <c r="C366" s="61" t="s">
        <v>1678</v>
      </c>
      <c r="D366" s="458" t="s">
        <v>1679</v>
      </c>
      <c r="E366" s="61" t="s">
        <v>971</v>
      </c>
      <c r="F366" s="72" t="s">
        <v>334</v>
      </c>
      <c r="G366" s="4">
        <v>102</v>
      </c>
      <c r="H366" s="456">
        <v>82.4</v>
      </c>
      <c r="I366" s="4">
        <v>19.600000000000001</v>
      </c>
    </row>
    <row r="367" spans="1:9" ht="15" x14ac:dyDescent="0.2">
      <c r="A367" s="72">
        <v>358</v>
      </c>
      <c r="B367" s="61" t="s">
        <v>1680</v>
      </c>
      <c r="C367" s="61" t="s">
        <v>1681</v>
      </c>
      <c r="D367" s="458" t="s">
        <v>1682</v>
      </c>
      <c r="E367" s="61" t="s">
        <v>971</v>
      </c>
      <c r="F367" s="72" t="s">
        <v>334</v>
      </c>
      <c r="G367" s="4">
        <v>102</v>
      </c>
      <c r="H367" s="456">
        <v>82.4</v>
      </c>
      <c r="I367" s="4">
        <v>19.600000000000001</v>
      </c>
    </row>
    <row r="368" spans="1:9" ht="15" x14ac:dyDescent="0.2">
      <c r="A368" s="72">
        <v>359</v>
      </c>
      <c r="B368" s="61" t="s">
        <v>1683</v>
      </c>
      <c r="C368" s="61" t="s">
        <v>1684</v>
      </c>
      <c r="D368" s="458" t="s">
        <v>1685</v>
      </c>
      <c r="E368" s="61" t="s">
        <v>971</v>
      </c>
      <c r="F368" s="72" t="s">
        <v>334</v>
      </c>
      <c r="G368" s="4">
        <v>102</v>
      </c>
      <c r="H368" s="456">
        <v>82.4</v>
      </c>
      <c r="I368" s="4">
        <v>19.600000000000001</v>
      </c>
    </row>
    <row r="369" spans="1:9" ht="15" x14ac:dyDescent="0.2">
      <c r="A369" s="72">
        <v>360</v>
      </c>
      <c r="B369" s="61" t="s">
        <v>1085</v>
      </c>
      <c r="C369" s="61" t="s">
        <v>1686</v>
      </c>
      <c r="D369" s="458" t="s">
        <v>1687</v>
      </c>
      <c r="E369" s="61" t="s">
        <v>971</v>
      </c>
      <c r="F369" s="72" t="s">
        <v>334</v>
      </c>
      <c r="G369" s="4">
        <v>102</v>
      </c>
      <c r="H369" s="456">
        <v>82.4</v>
      </c>
      <c r="I369" s="4">
        <v>19.600000000000001</v>
      </c>
    </row>
    <row r="370" spans="1:9" ht="15" x14ac:dyDescent="0.2">
      <c r="A370" s="72">
        <v>361</v>
      </c>
      <c r="B370" s="61" t="s">
        <v>556</v>
      </c>
      <c r="C370" s="61" t="s">
        <v>1688</v>
      </c>
      <c r="D370" s="458" t="s">
        <v>1689</v>
      </c>
      <c r="E370" s="61" t="s">
        <v>971</v>
      </c>
      <c r="F370" s="72" t="s">
        <v>334</v>
      </c>
      <c r="G370" s="4">
        <v>102</v>
      </c>
      <c r="H370" s="456">
        <v>82.4</v>
      </c>
      <c r="I370" s="4">
        <v>19.600000000000001</v>
      </c>
    </row>
    <row r="371" spans="1:9" ht="15" x14ac:dyDescent="0.2">
      <c r="A371" s="72">
        <v>362</v>
      </c>
      <c r="B371" s="61" t="s">
        <v>1384</v>
      </c>
      <c r="C371" s="61" t="s">
        <v>1647</v>
      </c>
      <c r="D371" s="458" t="s">
        <v>1690</v>
      </c>
      <c r="E371" s="61" t="s">
        <v>971</v>
      </c>
      <c r="F371" s="72" t="s">
        <v>334</v>
      </c>
      <c r="G371" s="4">
        <v>50</v>
      </c>
      <c r="H371" s="456">
        <v>40</v>
      </c>
      <c r="I371" s="4">
        <v>10</v>
      </c>
    </row>
    <row r="372" spans="1:9" ht="15" x14ac:dyDescent="0.2">
      <c r="A372" s="72">
        <v>363</v>
      </c>
      <c r="B372" s="61" t="s">
        <v>560</v>
      </c>
      <c r="C372" s="61" t="s">
        <v>1602</v>
      </c>
      <c r="D372" s="458" t="s">
        <v>1691</v>
      </c>
      <c r="E372" s="61" t="s">
        <v>971</v>
      </c>
      <c r="F372" s="72" t="s">
        <v>334</v>
      </c>
      <c r="G372" s="4">
        <v>51</v>
      </c>
      <c r="H372" s="456">
        <v>41.2</v>
      </c>
      <c r="I372" s="4">
        <v>9.8000000000000007</v>
      </c>
    </row>
    <row r="373" spans="1:9" ht="15" x14ac:dyDescent="0.2">
      <c r="A373" s="72">
        <v>364</v>
      </c>
      <c r="B373" s="61" t="s">
        <v>581</v>
      </c>
      <c r="C373" s="61" t="s">
        <v>1636</v>
      </c>
      <c r="D373" s="458" t="s">
        <v>1692</v>
      </c>
      <c r="E373" s="61" t="s">
        <v>971</v>
      </c>
      <c r="F373" s="72" t="s">
        <v>334</v>
      </c>
      <c r="G373" s="4">
        <v>102</v>
      </c>
      <c r="H373" s="456">
        <v>82.4</v>
      </c>
      <c r="I373" s="4">
        <v>19.600000000000001</v>
      </c>
    </row>
    <row r="374" spans="1:9" ht="15" x14ac:dyDescent="0.2">
      <c r="A374" s="72">
        <v>365</v>
      </c>
      <c r="B374" s="61" t="s">
        <v>1693</v>
      </c>
      <c r="C374" s="61" t="s">
        <v>1602</v>
      </c>
      <c r="D374" s="458" t="s">
        <v>1694</v>
      </c>
      <c r="E374" s="61" t="s">
        <v>971</v>
      </c>
      <c r="F374" s="72" t="s">
        <v>334</v>
      </c>
      <c r="G374" s="4">
        <v>102</v>
      </c>
      <c r="H374" s="456">
        <v>82.4</v>
      </c>
      <c r="I374" s="4">
        <v>19.600000000000001</v>
      </c>
    </row>
    <row r="375" spans="1:9" ht="15" x14ac:dyDescent="0.2">
      <c r="A375" s="72">
        <v>366</v>
      </c>
      <c r="B375" s="61" t="s">
        <v>1695</v>
      </c>
      <c r="C375" s="61" t="s">
        <v>1696</v>
      </c>
      <c r="D375" s="458" t="s">
        <v>1697</v>
      </c>
      <c r="E375" s="61" t="s">
        <v>971</v>
      </c>
      <c r="F375" s="72" t="s">
        <v>334</v>
      </c>
      <c r="G375" s="4">
        <v>100</v>
      </c>
      <c r="H375" s="456">
        <v>80</v>
      </c>
      <c r="I375" s="4">
        <v>20</v>
      </c>
    </row>
    <row r="376" spans="1:9" ht="15" x14ac:dyDescent="0.2">
      <c r="A376" s="72">
        <v>367</v>
      </c>
      <c r="B376" s="61" t="s">
        <v>534</v>
      </c>
      <c r="C376" s="61" t="s">
        <v>1698</v>
      </c>
      <c r="D376" s="458" t="s">
        <v>1699</v>
      </c>
      <c r="E376" s="61" t="s">
        <v>971</v>
      </c>
      <c r="F376" s="72" t="s">
        <v>334</v>
      </c>
      <c r="G376" s="4">
        <v>102</v>
      </c>
      <c r="H376" s="456">
        <v>82.4</v>
      </c>
      <c r="I376" s="4">
        <v>19.600000000000001</v>
      </c>
    </row>
    <row r="377" spans="1:9" ht="15" x14ac:dyDescent="0.2">
      <c r="A377" s="72">
        <v>368</v>
      </c>
      <c r="B377" s="61" t="s">
        <v>1700</v>
      </c>
      <c r="C377" s="61" t="s">
        <v>1701</v>
      </c>
      <c r="D377" s="458" t="s">
        <v>1702</v>
      </c>
      <c r="E377" s="61" t="s">
        <v>971</v>
      </c>
      <c r="F377" s="72" t="s">
        <v>334</v>
      </c>
      <c r="G377" s="4">
        <v>102</v>
      </c>
      <c r="H377" s="456">
        <v>82.4</v>
      </c>
      <c r="I377" s="4">
        <v>19.600000000000001</v>
      </c>
    </row>
    <row r="378" spans="1:9" ht="15" x14ac:dyDescent="0.2">
      <c r="A378" s="72">
        <v>369</v>
      </c>
      <c r="B378" s="61" t="s">
        <v>1703</v>
      </c>
      <c r="C378" s="61" t="s">
        <v>1704</v>
      </c>
      <c r="D378" s="458" t="s">
        <v>1705</v>
      </c>
      <c r="E378" s="61" t="s">
        <v>971</v>
      </c>
      <c r="F378" s="72" t="s">
        <v>334</v>
      </c>
      <c r="G378" s="4">
        <v>51</v>
      </c>
      <c r="H378" s="456">
        <v>41.2</v>
      </c>
      <c r="I378" s="4">
        <v>9.8000000000000007</v>
      </c>
    </row>
    <row r="379" spans="1:9" ht="15" x14ac:dyDescent="0.2">
      <c r="A379" s="72">
        <v>370</v>
      </c>
      <c r="B379" s="61" t="s">
        <v>1043</v>
      </c>
      <c r="C379" s="61" t="s">
        <v>1706</v>
      </c>
      <c r="D379" s="458" t="s">
        <v>1707</v>
      </c>
      <c r="E379" s="61" t="s">
        <v>971</v>
      </c>
      <c r="F379" s="72" t="s">
        <v>334</v>
      </c>
      <c r="G379" s="4">
        <v>51</v>
      </c>
      <c r="H379" s="456">
        <v>41.2</v>
      </c>
      <c r="I379" s="4">
        <v>9.8000000000000007</v>
      </c>
    </row>
    <row r="380" spans="1:9" ht="15" x14ac:dyDescent="0.2">
      <c r="A380" s="72">
        <v>371</v>
      </c>
      <c r="B380" s="61" t="s">
        <v>1708</v>
      </c>
      <c r="C380" s="61" t="s">
        <v>1709</v>
      </c>
      <c r="D380" s="458" t="s">
        <v>1710</v>
      </c>
      <c r="E380" s="61" t="s">
        <v>971</v>
      </c>
      <c r="F380" s="72" t="s">
        <v>334</v>
      </c>
      <c r="G380" s="4">
        <v>100</v>
      </c>
      <c r="H380" s="456">
        <v>80</v>
      </c>
      <c r="I380" s="4">
        <v>20</v>
      </c>
    </row>
    <row r="381" spans="1:9" ht="15" x14ac:dyDescent="0.2">
      <c r="A381" s="72">
        <v>372</v>
      </c>
      <c r="B381" s="61" t="s">
        <v>1646</v>
      </c>
      <c r="C381" s="61" t="s">
        <v>1602</v>
      </c>
      <c r="D381" s="458" t="s">
        <v>1711</v>
      </c>
      <c r="E381" s="61" t="s">
        <v>971</v>
      </c>
      <c r="F381" s="72" t="s">
        <v>334</v>
      </c>
      <c r="G381" s="4">
        <v>102</v>
      </c>
      <c r="H381" s="456">
        <v>82.4</v>
      </c>
      <c r="I381" s="4">
        <v>19.600000000000001</v>
      </c>
    </row>
    <row r="382" spans="1:9" ht="15" x14ac:dyDescent="0.2">
      <c r="A382" s="72">
        <v>373</v>
      </c>
      <c r="B382" s="61" t="s">
        <v>1712</v>
      </c>
      <c r="C382" s="61" t="s">
        <v>1713</v>
      </c>
      <c r="D382" s="458" t="s">
        <v>1714</v>
      </c>
      <c r="E382" s="61" t="s">
        <v>971</v>
      </c>
      <c r="F382" s="72" t="s">
        <v>334</v>
      </c>
      <c r="G382" s="4">
        <v>102</v>
      </c>
      <c r="H382" s="456">
        <v>82.4</v>
      </c>
      <c r="I382" s="4">
        <v>19.600000000000001</v>
      </c>
    </row>
    <row r="383" spans="1:9" ht="15" x14ac:dyDescent="0.2">
      <c r="A383" s="72">
        <v>374</v>
      </c>
      <c r="B383" s="61" t="s">
        <v>1715</v>
      </c>
      <c r="C383" s="61" t="s">
        <v>1716</v>
      </c>
      <c r="D383" s="458" t="s">
        <v>1717</v>
      </c>
      <c r="E383" s="61" t="s">
        <v>971</v>
      </c>
      <c r="F383" s="72" t="s">
        <v>334</v>
      </c>
      <c r="G383" s="4">
        <v>102</v>
      </c>
      <c r="H383" s="456">
        <v>82.4</v>
      </c>
      <c r="I383" s="4">
        <v>19.600000000000001</v>
      </c>
    </row>
    <row r="384" spans="1:9" ht="15" x14ac:dyDescent="0.2">
      <c r="A384" s="72">
        <v>375</v>
      </c>
      <c r="B384" s="61" t="s">
        <v>1718</v>
      </c>
      <c r="C384" s="61" t="s">
        <v>1122</v>
      </c>
      <c r="D384" s="458" t="s">
        <v>1719</v>
      </c>
      <c r="E384" s="61" t="s">
        <v>971</v>
      </c>
      <c r="F384" s="72" t="s">
        <v>334</v>
      </c>
      <c r="G384" s="4">
        <v>100</v>
      </c>
      <c r="H384" s="456">
        <v>80</v>
      </c>
      <c r="I384" s="4">
        <v>20</v>
      </c>
    </row>
    <row r="385" spans="1:9" ht="15" x14ac:dyDescent="0.2">
      <c r="A385" s="72">
        <v>376</v>
      </c>
      <c r="B385" s="61" t="s">
        <v>1720</v>
      </c>
      <c r="C385" s="61" t="s">
        <v>1721</v>
      </c>
      <c r="D385" s="458" t="s">
        <v>1722</v>
      </c>
      <c r="E385" s="61" t="s">
        <v>971</v>
      </c>
      <c r="F385" s="72" t="s">
        <v>334</v>
      </c>
      <c r="G385" s="4">
        <v>102</v>
      </c>
      <c r="H385" s="456">
        <v>82.4</v>
      </c>
      <c r="I385" s="4">
        <v>19.600000000000001</v>
      </c>
    </row>
    <row r="386" spans="1:9" ht="15" x14ac:dyDescent="0.2">
      <c r="A386" s="61" t="s">
        <v>271</v>
      </c>
      <c r="B386" s="61"/>
      <c r="C386" s="61"/>
      <c r="D386" s="458"/>
      <c r="E386" s="61"/>
      <c r="F386" s="72"/>
      <c r="G386" s="4"/>
      <c r="H386" s="4"/>
      <c r="I386" s="4"/>
    </row>
    <row r="387" spans="1:9" ht="15" x14ac:dyDescent="0.3">
      <c r="A387" s="61"/>
      <c r="B387" s="73"/>
      <c r="C387" s="73"/>
      <c r="D387" s="459"/>
      <c r="E387" s="73"/>
      <c r="F387" s="61" t="s">
        <v>422</v>
      </c>
      <c r="G387" s="60">
        <f>SUM(G10:G386)</f>
        <v>303916.24085918366</v>
      </c>
      <c r="H387" s="60">
        <f>SUM(H10:H386)</f>
        <v>299622.11381837097</v>
      </c>
      <c r="I387" s="60">
        <f>SUM(I10:I386)</f>
        <v>60240.994999999668</v>
      </c>
    </row>
    <row r="388" spans="1:9" ht="15" x14ac:dyDescent="0.3">
      <c r="A388" s="175"/>
      <c r="B388" s="175"/>
      <c r="C388" s="175"/>
      <c r="D388" s="460"/>
      <c r="E388" s="175"/>
      <c r="F388" s="175"/>
      <c r="G388" s="175"/>
      <c r="H388" s="145"/>
      <c r="I388" s="554">
        <v>14474.479880000003</v>
      </c>
    </row>
    <row r="389" spans="1:9" ht="15" x14ac:dyDescent="0.3">
      <c r="A389" s="176" t="s">
        <v>411</v>
      </c>
      <c r="B389" s="176"/>
      <c r="C389" s="175"/>
      <c r="D389" s="460"/>
      <c r="E389" s="175"/>
      <c r="F389" s="175"/>
      <c r="G389" s="175"/>
      <c r="H389" s="385"/>
      <c r="I389" s="145"/>
    </row>
    <row r="390" spans="1:9" ht="15" x14ac:dyDescent="0.3">
      <c r="A390" s="176"/>
      <c r="B390" s="176"/>
      <c r="C390" s="175"/>
      <c r="D390" s="460"/>
      <c r="E390" s="175"/>
      <c r="F390" s="175"/>
      <c r="G390" s="175"/>
      <c r="H390" s="145"/>
      <c r="I390" s="145"/>
    </row>
    <row r="391" spans="1:9" x14ac:dyDescent="0.2">
      <c r="A391" s="173"/>
      <c r="B391" s="173"/>
      <c r="C391" s="173"/>
      <c r="D391" s="461"/>
      <c r="E391" s="173"/>
      <c r="F391" s="173"/>
      <c r="G391" s="173"/>
      <c r="H391" s="173"/>
      <c r="I391" s="173"/>
    </row>
    <row r="392" spans="1:9" ht="15" x14ac:dyDescent="0.3">
      <c r="A392" s="151" t="s">
        <v>107</v>
      </c>
      <c r="B392" s="151"/>
      <c r="C392" s="145"/>
      <c r="D392" s="462"/>
      <c r="E392" s="145"/>
      <c r="F392" s="145"/>
      <c r="G392" s="145"/>
      <c r="H392" s="145"/>
      <c r="I392" s="145"/>
    </row>
    <row r="393" spans="1:9" ht="15" x14ac:dyDescent="0.3">
      <c r="A393" s="145"/>
      <c r="B393" s="145"/>
      <c r="C393" s="145"/>
      <c r="D393" s="462"/>
      <c r="E393" s="145"/>
      <c r="F393" s="145"/>
      <c r="G393" s="145"/>
      <c r="H393" s="145"/>
      <c r="I393" s="145"/>
    </row>
    <row r="394" spans="1:9" ht="15" x14ac:dyDescent="0.3">
      <c r="A394" s="145"/>
      <c r="B394" s="145"/>
      <c r="C394" s="145"/>
      <c r="D394" s="462"/>
      <c r="E394" s="149"/>
      <c r="F394" s="149"/>
      <c r="G394" s="149"/>
      <c r="H394" s="145"/>
      <c r="I394" s="145"/>
    </row>
    <row r="395" spans="1:9" ht="15" x14ac:dyDescent="0.3">
      <c r="A395" s="151"/>
      <c r="B395" s="151"/>
      <c r="C395" s="151" t="s">
        <v>375</v>
      </c>
      <c r="D395" s="463"/>
      <c r="E395" s="151"/>
      <c r="F395" s="151"/>
      <c r="G395" s="151"/>
      <c r="H395" s="145"/>
      <c r="I395" s="145"/>
    </row>
    <row r="396" spans="1:9" ht="15" x14ac:dyDescent="0.3">
      <c r="A396" s="145"/>
      <c r="B396" s="145"/>
      <c r="C396" s="145" t="s">
        <v>374</v>
      </c>
      <c r="D396" s="462"/>
      <c r="E396" s="145"/>
      <c r="F396" s="145"/>
      <c r="G396" s="145"/>
      <c r="H396" s="145"/>
      <c r="I396" s="145"/>
    </row>
    <row r="397" spans="1:9" x14ac:dyDescent="0.2">
      <c r="A397" s="153"/>
      <c r="B397" s="153"/>
      <c r="C397" s="153" t="s">
        <v>139</v>
      </c>
      <c r="D397" s="464"/>
      <c r="E397" s="153"/>
      <c r="F397" s="153"/>
      <c r="G397" s="153"/>
    </row>
  </sheetData>
  <mergeCells count="2">
    <mergeCell ref="I1:J1"/>
    <mergeCell ref="I2:J2"/>
  </mergeCells>
  <printOptions gridLines="1"/>
  <pageMargins left="0.25" right="0.25" top="0.75" bottom="0.75" header="0.3" footer="0.3"/>
  <pageSetup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view="pageBreakPreview" topLeftCell="A13" zoomScale="80" zoomScaleNormal="100" zoomScaleSheetLayoutView="80" workbookViewId="0">
      <selection activeCell="B23" sqref="B23"/>
    </sheetView>
  </sheetViews>
  <sheetFormatPr defaultRowHeight="12.75" x14ac:dyDescent="0.2"/>
  <cols>
    <col min="1" max="1" width="5" customWidth="1"/>
    <col min="2" max="2" width="15.42578125" customWidth="1"/>
    <col min="3" max="3" width="20.28515625" customWidth="1"/>
    <col min="4" max="4" width="16" customWidth="1"/>
    <col min="5" max="5" width="30.570312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48" t="s">
        <v>352</v>
      </c>
      <c r="B1" s="51"/>
      <c r="C1" s="51"/>
      <c r="D1" s="51"/>
      <c r="E1" s="51"/>
      <c r="F1" s="51"/>
      <c r="G1" s="569" t="s">
        <v>109</v>
      </c>
      <c r="H1" s="569"/>
      <c r="I1" s="291"/>
    </row>
    <row r="2" spans="1:9" ht="15" x14ac:dyDescent="0.3">
      <c r="A2" s="50" t="s">
        <v>140</v>
      </c>
      <c r="B2" s="51"/>
      <c r="C2" s="51"/>
      <c r="D2" s="51"/>
      <c r="E2" s="51"/>
      <c r="F2" s="51"/>
      <c r="G2" s="567" t="str">
        <f>'ფორმა N1'!L2</f>
        <v>01/01/2019-12/31/2019</v>
      </c>
      <c r="H2" s="567"/>
      <c r="I2" s="40"/>
    </row>
    <row r="3" spans="1:9" ht="15" x14ac:dyDescent="0.3">
      <c r="A3" s="50"/>
      <c r="B3" s="50"/>
      <c r="C3" s="50"/>
      <c r="D3" s="50"/>
      <c r="E3" s="50"/>
      <c r="F3" s="50"/>
      <c r="G3" s="124"/>
      <c r="H3" s="124"/>
      <c r="I3" s="291"/>
    </row>
    <row r="4" spans="1:9" ht="15" x14ac:dyDescent="0.3">
      <c r="A4" s="51" t="str">
        <f>'ფორმა N2'!A4</f>
        <v>ანგარიშვალდებული პირის დასახელება:</v>
      </c>
      <c r="B4" s="51"/>
      <c r="C4" s="51"/>
      <c r="D4" s="51"/>
      <c r="E4" s="51"/>
      <c r="F4" s="51"/>
      <c r="G4" s="50"/>
      <c r="H4" s="50"/>
      <c r="I4" s="50"/>
    </row>
    <row r="5" spans="1:9" ht="15" x14ac:dyDescent="0.3">
      <c r="A5" s="357" t="str">
        <f>'ფორმა N1'!A5</f>
        <v>მპგ „ერთიანი ნაციონალური მოძრაობა“</v>
      </c>
      <c r="B5" s="54"/>
      <c r="C5" s="54"/>
      <c r="D5" s="54"/>
      <c r="E5" s="54"/>
      <c r="F5" s="54"/>
      <c r="G5" s="55"/>
      <c r="H5" s="55"/>
      <c r="I5" s="428"/>
    </row>
    <row r="6" spans="1:9" ht="15" x14ac:dyDescent="0.3">
      <c r="A6" s="51"/>
      <c r="B6" s="51"/>
      <c r="C6" s="51"/>
      <c r="D6" s="51"/>
      <c r="E6" s="51"/>
      <c r="F6" s="51"/>
      <c r="G6" s="50"/>
      <c r="H6" s="50"/>
      <c r="I6" s="50"/>
    </row>
    <row r="7" spans="1:9" ht="15" x14ac:dyDescent="0.3">
      <c r="A7" s="123"/>
      <c r="B7" s="123"/>
      <c r="C7" s="207"/>
      <c r="D7" s="123"/>
      <c r="E7" s="123"/>
      <c r="F7" s="123"/>
      <c r="G7" s="52"/>
      <c r="H7" s="52"/>
      <c r="I7" s="50"/>
    </row>
    <row r="8" spans="1:9" ht="45" x14ac:dyDescent="0.2">
      <c r="A8" s="290" t="s">
        <v>64</v>
      </c>
      <c r="B8" s="53" t="s">
        <v>326</v>
      </c>
      <c r="C8" s="64" t="s">
        <v>327</v>
      </c>
      <c r="D8" s="64" t="s">
        <v>227</v>
      </c>
      <c r="E8" s="64" t="s">
        <v>330</v>
      </c>
      <c r="F8" s="64" t="s">
        <v>329</v>
      </c>
      <c r="G8" s="64" t="s">
        <v>371</v>
      </c>
      <c r="H8" s="53" t="s">
        <v>10</v>
      </c>
      <c r="I8" s="53" t="s">
        <v>9</v>
      </c>
    </row>
    <row r="9" spans="1:9" s="205" customFormat="1" ht="30" x14ac:dyDescent="0.3">
      <c r="A9" s="467">
        <v>1</v>
      </c>
      <c r="B9" s="470" t="s">
        <v>548</v>
      </c>
      <c r="C9" s="470" t="s">
        <v>600</v>
      </c>
      <c r="D9" s="72" t="s">
        <v>601</v>
      </c>
      <c r="E9" s="72" t="s">
        <v>1723</v>
      </c>
      <c r="F9" s="72" t="s">
        <v>1724</v>
      </c>
      <c r="G9" s="468">
        <v>7</v>
      </c>
      <c r="H9" s="4">
        <v>105</v>
      </c>
      <c r="I9" s="4">
        <v>105</v>
      </c>
    </row>
    <row r="10" spans="1:9" s="205" customFormat="1" ht="30" x14ac:dyDescent="0.3">
      <c r="A10" s="467">
        <v>2</v>
      </c>
      <c r="B10" s="470" t="s">
        <v>538</v>
      </c>
      <c r="C10" s="470" t="s">
        <v>539</v>
      </c>
      <c r="D10" s="72" t="s">
        <v>540</v>
      </c>
      <c r="E10" s="72" t="s">
        <v>1723</v>
      </c>
      <c r="F10" s="72" t="s">
        <v>630</v>
      </c>
      <c r="G10" s="468">
        <v>2</v>
      </c>
      <c r="H10" s="4">
        <v>30</v>
      </c>
      <c r="I10" s="4">
        <v>30</v>
      </c>
    </row>
    <row r="11" spans="1:9" s="205" customFormat="1" ht="30" x14ac:dyDescent="0.3">
      <c r="A11" s="467">
        <v>3</v>
      </c>
      <c r="B11" s="470" t="s">
        <v>548</v>
      </c>
      <c r="C11" s="470" t="s">
        <v>568</v>
      </c>
      <c r="D11" s="72" t="s">
        <v>569</v>
      </c>
      <c r="E11" s="72" t="s">
        <v>1723</v>
      </c>
      <c r="F11" s="72" t="s">
        <v>630</v>
      </c>
      <c r="G11" s="468">
        <v>2</v>
      </c>
      <c r="H11" s="4">
        <v>30</v>
      </c>
      <c r="I11" s="4">
        <v>30</v>
      </c>
    </row>
    <row r="12" spans="1:9" s="205" customFormat="1" ht="15" x14ac:dyDescent="0.3">
      <c r="A12" s="467">
        <v>4</v>
      </c>
      <c r="B12" s="470" t="s">
        <v>581</v>
      </c>
      <c r="C12" s="470" t="s">
        <v>582</v>
      </c>
      <c r="D12" s="72" t="s">
        <v>583</v>
      </c>
      <c r="E12" s="72" t="s">
        <v>1725</v>
      </c>
      <c r="F12" s="72" t="s">
        <v>634</v>
      </c>
      <c r="G12" s="468">
        <v>2</v>
      </c>
      <c r="H12" s="4">
        <v>60</v>
      </c>
      <c r="I12" s="4">
        <v>60</v>
      </c>
    </row>
    <row r="13" spans="1:9" s="205" customFormat="1" ht="15" x14ac:dyDescent="0.3">
      <c r="A13" s="467">
        <v>5</v>
      </c>
      <c r="B13" s="470" t="s">
        <v>548</v>
      </c>
      <c r="C13" s="470" t="s">
        <v>578</v>
      </c>
      <c r="D13" s="72" t="s">
        <v>579</v>
      </c>
      <c r="E13" s="72" t="s">
        <v>1725</v>
      </c>
      <c r="F13" s="72" t="s">
        <v>634</v>
      </c>
      <c r="G13" s="468">
        <v>2</v>
      </c>
      <c r="H13" s="4">
        <v>60</v>
      </c>
      <c r="I13" s="4">
        <v>60</v>
      </c>
    </row>
    <row r="14" spans="1:9" s="205" customFormat="1" ht="15" x14ac:dyDescent="0.3">
      <c r="A14" s="467">
        <v>6</v>
      </c>
      <c r="B14" s="470" t="s">
        <v>609</v>
      </c>
      <c r="C14" s="470" t="s">
        <v>546</v>
      </c>
      <c r="D14" s="72" t="s">
        <v>610</v>
      </c>
      <c r="E14" s="72" t="s">
        <v>1725</v>
      </c>
      <c r="F14" s="72" t="s">
        <v>1726</v>
      </c>
      <c r="G14" s="468">
        <v>2</v>
      </c>
      <c r="H14" s="4">
        <v>30</v>
      </c>
      <c r="I14" s="4">
        <v>30</v>
      </c>
    </row>
    <row r="15" spans="1:9" s="205" customFormat="1" ht="30" x14ac:dyDescent="0.3">
      <c r="A15" s="467">
        <v>7</v>
      </c>
      <c r="B15" s="470" t="s">
        <v>1727</v>
      </c>
      <c r="C15" s="470" t="s">
        <v>1728</v>
      </c>
      <c r="D15" s="72" t="s">
        <v>1729</v>
      </c>
      <c r="E15" s="72" t="s">
        <v>631</v>
      </c>
      <c r="F15" s="72" t="s">
        <v>630</v>
      </c>
      <c r="G15" s="468">
        <v>14</v>
      </c>
      <c r="H15" s="4">
        <v>1040</v>
      </c>
      <c r="I15" s="4">
        <v>1040</v>
      </c>
    </row>
    <row r="16" spans="1:9" s="205" customFormat="1" ht="30" x14ac:dyDescent="0.3">
      <c r="A16" s="467">
        <v>8</v>
      </c>
      <c r="B16" s="470" t="s">
        <v>597</v>
      </c>
      <c r="C16" s="470" t="s">
        <v>1730</v>
      </c>
      <c r="D16" s="72" t="s">
        <v>1731</v>
      </c>
      <c r="E16" s="72" t="s">
        <v>631</v>
      </c>
      <c r="F16" s="72" t="s">
        <v>630</v>
      </c>
      <c r="G16" s="468">
        <v>14</v>
      </c>
      <c r="H16" s="4">
        <v>1040</v>
      </c>
      <c r="I16" s="4">
        <v>1040</v>
      </c>
    </row>
    <row r="17" spans="1:9" s="205" customFormat="1" ht="30" x14ac:dyDescent="0.3">
      <c r="A17" s="467">
        <v>9</v>
      </c>
      <c r="B17" s="470" t="s">
        <v>587</v>
      </c>
      <c r="C17" s="470" t="s">
        <v>588</v>
      </c>
      <c r="D17" s="72" t="s">
        <v>589</v>
      </c>
      <c r="E17" s="72" t="s">
        <v>631</v>
      </c>
      <c r="F17" s="72" t="s">
        <v>630</v>
      </c>
      <c r="G17" s="468">
        <v>14</v>
      </c>
      <c r="H17" s="4">
        <v>1040</v>
      </c>
      <c r="I17" s="4">
        <v>1040</v>
      </c>
    </row>
    <row r="18" spans="1:9" s="205" customFormat="1" ht="30" x14ac:dyDescent="0.3">
      <c r="A18" s="467">
        <v>10</v>
      </c>
      <c r="B18" s="470" t="s">
        <v>560</v>
      </c>
      <c r="C18" s="470" t="s">
        <v>561</v>
      </c>
      <c r="D18" s="72" t="s">
        <v>562</v>
      </c>
      <c r="E18" s="72" t="s">
        <v>1732</v>
      </c>
      <c r="F18" s="72" t="s">
        <v>1733</v>
      </c>
      <c r="G18" s="468">
        <v>3</v>
      </c>
      <c r="H18" s="4">
        <v>372.42</v>
      </c>
      <c r="I18" s="4">
        <v>372.42</v>
      </c>
    </row>
    <row r="19" spans="1:9" s="205" customFormat="1" ht="15" x14ac:dyDescent="0.3">
      <c r="A19" s="467">
        <v>11</v>
      </c>
      <c r="B19" s="470" t="s">
        <v>548</v>
      </c>
      <c r="C19" s="470" t="s">
        <v>568</v>
      </c>
      <c r="D19" s="72" t="s">
        <v>569</v>
      </c>
      <c r="E19" s="72" t="s">
        <v>631</v>
      </c>
      <c r="F19" s="72" t="s">
        <v>1734</v>
      </c>
      <c r="G19" s="468">
        <v>2</v>
      </c>
      <c r="H19" s="4">
        <v>86.67</v>
      </c>
      <c r="I19" s="4">
        <v>86.67</v>
      </c>
    </row>
    <row r="20" spans="1:9" s="205" customFormat="1" ht="30" x14ac:dyDescent="0.3">
      <c r="A20" s="467">
        <v>12</v>
      </c>
      <c r="B20" s="470" t="s">
        <v>1735</v>
      </c>
      <c r="C20" s="470" t="s">
        <v>1736</v>
      </c>
      <c r="D20" s="72" t="s">
        <v>1737</v>
      </c>
      <c r="E20" s="72" t="s">
        <v>631</v>
      </c>
      <c r="F20" s="72" t="s">
        <v>1734</v>
      </c>
      <c r="G20" s="468">
        <v>2</v>
      </c>
      <c r="H20" s="4">
        <v>86.67</v>
      </c>
      <c r="I20" s="4">
        <v>86.67</v>
      </c>
    </row>
    <row r="21" spans="1:9" s="205" customFormat="1" ht="15" x14ac:dyDescent="0.3">
      <c r="A21" s="467">
        <v>13</v>
      </c>
      <c r="B21" s="470" t="s">
        <v>548</v>
      </c>
      <c r="C21" s="470" t="s">
        <v>1738</v>
      </c>
      <c r="D21" s="72" t="s">
        <v>1739</v>
      </c>
      <c r="E21" s="72" t="s">
        <v>631</v>
      </c>
      <c r="F21" s="72" t="s">
        <v>1734</v>
      </c>
      <c r="G21" s="468">
        <v>2</v>
      </c>
      <c r="H21" s="4">
        <v>86.67</v>
      </c>
      <c r="I21" s="4">
        <v>86.67</v>
      </c>
    </row>
    <row r="22" spans="1:9" s="205" customFormat="1" ht="30" x14ac:dyDescent="0.3">
      <c r="A22" s="467">
        <v>14</v>
      </c>
      <c r="B22" s="470" t="s">
        <v>1735</v>
      </c>
      <c r="C22" s="470" t="s">
        <v>1736</v>
      </c>
      <c r="D22" s="72" t="s">
        <v>1737</v>
      </c>
      <c r="E22" s="72" t="s">
        <v>1732</v>
      </c>
      <c r="F22" s="72" t="s">
        <v>1740</v>
      </c>
      <c r="G22" s="468">
        <v>4</v>
      </c>
      <c r="H22" s="4">
        <v>3943.36</v>
      </c>
      <c r="I22" s="4">
        <v>3943.36</v>
      </c>
    </row>
    <row r="23" spans="1:9" s="205" customFormat="1" ht="30" x14ac:dyDescent="0.3">
      <c r="A23" s="467">
        <v>15</v>
      </c>
      <c r="B23" s="470" t="s">
        <v>1735</v>
      </c>
      <c r="C23" s="470" t="s">
        <v>1736</v>
      </c>
      <c r="D23" s="72" t="s">
        <v>1737</v>
      </c>
      <c r="E23" s="72" t="s">
        <v>1741</v>
      </c>
      <c r="F23" s="72" t="s">
        <v>1742</v>
      </c>
      <c r="G23" s="468">
        <v>3</v>
      </c>
      <c r="H23" s="4">
        <v>1637.49</v>
      </c>
      <c r="I23" s="4">
        <v>1637.49</v>
      </c>
    </row>
    <row r="24" spans="1:9" s="205" customFormat="1" ht="30" x14ac:dyDescent="0.3">
      <c r="A24" s="467">
        <v>16</v>
      </c>
      <c r="B24" s="470" t="s">
        <v>560</v>
      </c>
      <c r="C24" s="470" t="s">
        <v>561</v>
      </c>
      <c r="D24" s="72" t="s">
        <v>562</v>
      </c>
      <c r="E24" s="72" t="s">
        <v>1741</v>
      </c>
      <c r="F24" s="72" t="s">
        <v>1742</v>
      </c>
      <c r="G24" s="468">
        <v>3</v>
      </c>
      <c r="H24" s="4">
        <v>1948.93</v>
      </c>
      <c r="I24" s="4">
        <v>1948.93</v>
      </c>
    </row>
    <row r="25" spans="1:9" s="205" customFormat="1" ht="30" x14ac:dyDescent="0.3">
      <c r="A25" s="467">
        <v>17</v>
      </c>
      <c r="B25" s="470" t="s">
        <v>541</v>
      </c>
      <c r="C25" s="470" t="s">
        <v>1743</v>
      </c>
      <c r="D25" s="72" t="s">
        <v>1744</v>
      </c>
      <c r="E25" s="72" t="s">
        <v>1741</v>
      </c>
      <c r="F25" s="72" t="s">
        <v>1742</v>
      </c>
      <c r="G25" s="468">
        <v>3</v>
      </c>
      <c r="H25" s="4">
        <v>1637.49</v>
      </c>
      <c r="I25" s="4">
        <v>1637.49</v>
      </c>
    </row>
    <row r="26" spans="1:9" s="205" customFormat="1" ht="30" x14ac:dyDescent="0.3">
      <c r="A26" s="467">
        <v>18</v>
      </c>
      <c r="B26" s="470" t="s">
        <v>564</v>
      </c>
      <c r="C26" s="470" t="s">
        <v>565</v>
      </c>
      <c r="D26" s="72" t="s">
        <v>566</v>
      </c>
      <c r="E26" s="72" t="s">
        <v>1745</v>
      </c>
      <c r="F26" s="72" t="s">
        <v>1746</v>
      </c>
      <c r="G26" s="468">
        <v>2</v>
      </c>
      <c r="H26" s="4">
        <v>1437.04</v>
      </c>
      <c r="I26" s="4">
        <v>1437.04</v>
      </c>
    </row>
    <row r="27" spans="1:9" s="205" customFormat="1" ht="30" x14ac:dyDescent="0.3">
      <c r="A27" s="467">
        <v>19</v>
      </c>
      <c r="B27" s="470" t="s">
        <v>597</v>
      </c>
      <c r="C27" s="470" t="s">
        <v>598</v>
      </c>
      <c r="D27" s="72" t="s">
        <v>599</v>
      </c>
      <c r="E27" s="72" t="s">
        <v>1747</v>
      </c>
      <c r="F27" s="72" t="s">
        <v>1748</v>
      </c>
      <c r="G27" s="468">
        <v>1</v>
      </c>
      <c r="H27" s="4">
        <v>15</v>
      </c>
      <c r="I27" s="4">
        <v>15</v>
      </c>
    </row>
    <row r="28" spans="1:9" s="205" customFormat="1" ht="30" x14ac:dyDescent="0.3">
      <c r="A28" s="467">
        <v>20</v>
      </c>
      <c r="B28" s="470" t="s">
        <v>548</v>
      </c>
      <c r="C28" s="470" t="s">
        <v>620</v>
      </c>
      <c r="D28" s="72" t="s">
        <v>621</v>
      </c>
      <c r="E28" s="72" t="s">
        <v>1747</v>
      </c>
      <c r="F28" s="72" t="s">
        <v>1748</v>
      </c>
      <c r="G28" s="468">
        <v>1</v>
      </c>
      <c r="H28" s="4">
        <v>15</v>
      </c>
      <c r="I28" s="4">
        <v>15</v>
      </c>
    </row>
    <row r="29" spans="1:9" s="205" customFormat="1" ht="30" x14ac:dyDescent="0.3">
      <c r="A29" s="467">
        <v>21</v>
      </c>
      <c r="B29" s="470" t="s">
        <v>609</v>
      </c>
      <c r="C29" s="470" t="s">
        <v>546</v>
      </c>
      <c r="D29" s="72" t="s">
        <v>610</v>
      </c>
      <c r="E29" s="72" t="s">
        <v>1747</v>
      </c>
      <c r="F29" s="72" t="s">
        <v>1748</v>
      </c>
      <c r="G29" s="468">
        <v>1</v>
      </c>
      <c r="H29" s="4">
        <v>15</v>
      </c>
      <c r="I29" s="4">
        <v>15</v>
      </c>
    </row>
    <row r="30" spans="1:9" ht="15" x14ac:dyDescent="0.2">
      <c r="A30" s="466"/>
      <c r="B30" s="61"/>
      <c r="C30" s="61"/>
      <c r="D30" s="61"/>
      <c r="E30" s="61"/>
      <c r="F30" s="61"/>
      <c r="G30" s="61"/>
      <c r="H30" s="4"/>
      <c r="I30" s="4"/>
    </row>
    <row r="31" spans="1:9" ht="15" x14ac:dyDescent="0.3">
      <c r="A31" s="466"/>
      <c r="B31" s="73"/>
      <c r="C31" s="73"/>
      <c r="D31" s="73"/>
      <c r="E31" s="73"/>
      <c r="F31" s="73"/>
      <c r="G31" s="73" t="s">
        <v>325</v>
      </c>
      <c r="H31" s="60">
        <f>SUM(H9:H30)</f>
        <v>14716.740000000002</v>
      </c>
      <c r="I31" s="60">
        <f>SUM(I9:I30)</f>
        <v>14716.740000000002</v>
      </c>
    </row>
    <row r="32" spans="1:9" ht="15" x14ac:dyDescent="0.3">
      <c r="A32" s="175"/>
      <c r="B32" s="175"/>
      <c r="C32" s="175"/>
      <c r="D32" s="175"/>
      <c r="E32" s="175"/>
      <c r="F32" s="175"/>
      <c r="G32" s="145"/>
      <c r="H32" s="145"/>
      <c r="I32" s="150"/>
    </row>
    <row r="33" spans="1:9" ht="15" x14ac:dyDescent="0.3">
      <c r="A33" s="176" t="s">
        <v>336</v>
      </c>
      <c r="B33" s="175"/>
      <c r="C33" s="175"/>
      <c r="D33" s="175"/>
      <c r="E33" s="175"/>
      <c r="F33" s="175"/>
      <c r="G33" s="145"/>
      <c r="H33" s="145"/>
      <c r="I33" s="150"/>
    </row>
    <row r="34" spans="1:9" ht="15" x14ac:dyDescent="0.3">
      <c r="A34" s="176" t="s">
        <v>339</v>
      </c>
      <c r="B34" s="175"/>
      <c r="C34" s="175"/>
      <c r="D34" s="175"/>
      <c r="E34" s="175"/>
      <c r="F34" s="175"/>
      <c r="G34" s="145"/>
      <c r="H34" s="145"/>
      <c r="I34" s="150"/>
    </row>
    <row r="35" spans="1:9" ht="15" x14ac:dyDescent="0.3">
      <c r="A35" s="176"/>
      <c r="B35" s="145"/>
      <c r="C35" s="145"/>
      <c r="D35" s="145"/>
      <c r="E35" s="145"/>
      <c r="F35" s="145"/>
      <c r="G35" s="145"/>
      <c r="H35" s="145"/>
      <c r="I35" s="150"/>
    </row>
    <row r="36" spans="1:9" ht="15" x14ac:dyDescent="0.3">
      <c r="A36" s="176"/>
      <c r="B36" s="145"/>
      <c r="C36" s="145"/>
      <c r="D36" s="145"/>
      <c r="E36" s="145"/>
      <c r="G36" s="145"/>
      <c r="H36" s="145"/>
      <c r="I36" s="150"/>
    </row>
    <row r="37" spans="1:9" x14ac:dyDescent="0.2">
      <c r="A37" s="173"/>
      <c r="B37" s="173"/>
      <c r="C37" s="173"/>
      <c r="D37" s="173"/>
      <c r="E37" s="173"/>
      <c r="F37" s="173"/>
      <c r="G37" s="173"/>
      <c r="H37" s="173"/>
      <c r="I37" s="150"/>
    </row>
    <row r="38" spans="1:9" ht="15" x14ac:dyDescent="0.3">
      <c r="A38" s="151" t="s">
        <v>107</v>
      </c>
      <c r="B38" s="145"/>
      <c r="C38" s="145"/>
      <c r="D38" s="145"/>
      <c r="E38" s="145"/>
      <c r="F38" s="145"/>
      <c r="G38" s="145"/>
      <c r="H38" s="145"/>
      <c r="I38" s="150"/>
    </row>
    <row r="39" spans="1:9" ht="15" x14ac:dyDescent="0.3">
      <c r="A39" s="145"/>
      <c r="B39" s="145"/>
      <c r="C39" s="145"/>
      <c r="D39" s="145"/>
      <c r="E39" s="145"/>
      <c r="F39" s="145"/>
      <c r="G39" s="145"/>
      <c r="H39" s="145"/>
      <c r="I39" s="150"/>
    </row>
    <row r="40" spans="1:9" ht="15" x14ac:dyDescent="0.3">
      <c r="A40" s="145"/>
      <c r="B40" s="145"/>
      <c r="C40" s="145"/>
      <c r="D40" s="145"/>
      <c r="E40" s="145"/>
      <c r="F40" s="145"/>
      <c r="G40" s="145"/>
      <c r="H40" s="152"/>
      <c r="I40" s="150"/>
    </row>
    <row r="41" spans="1:9" ht="15" x14ac:dyDescent="0.3">
      <c r="A41" s="151"/>
      <c r="B41" s="151" t="s">
        <v>266</v>
      </c>
      <c r="C41" s="151"/>
      <c r="D41" s="151"/>
      <c r="E41" s="151"/>
      <c r="F41" s="151"/>
      <c r="G41" s="145"/>
      <c r="H41" s="152"/>
      <c r="I41" s="150"/>
    </row>
    <row r="42" spans="1:9" ht="15" x14ac:dyDescent="0.3">
      <c r="A42" s="145"/>
      <c r="B42" s="145" t="s">
        <v>265</v>
      </c>
      <c r="C42" s="145"/>
      <c r="D42" s="145"/>
      <c r="E42" s="145"/>
      <c r="F42" s="145"/>
      <c r="G42" s="145"/>
      <c r="H42" s="152"/>
      <c r="I42" s="150"/>
    </row>
    <row r="43" spans="1:9" x14ac:dyDescent="0.2">
      <c r="A43" s="153"/>
      <c r="B43" s="153" t="s">
        <v>139</v>
      </c>
      <c r="C43" s="153"/>
      <c r="D43" s="153"/>
      <c r="E43" s="153"/>
      <c r="F43" s="153"/>
      <c r="G43" s="146"/>
      <c r="H43" s="146"/>
      <c r="I43" s="146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K8" sqref="K8"/>
    </sheetView>
  </sheetViews>
  <sheetFormatPr defaultRowHeight="12.75" x14ac:dyDescent="0.2"/>
  <cols>
    <col min="1" max="1" width="5.42578125" style="146" customWidth="1"/>
    <col min="2" max="2" width="13.140625" style="146" customWidth="1"/>
    <col min="3" max="3" width="15.140625" style="146" customWidth="1"/>
    <col min="4" max="4" width="18" style="146" customWidth="1"/>
    <col min="5" max="5" width="20.5703125" style="146" customWidth="1"/>
    <col min="6" max="6" width="21.28515625" style="146" customWidth="1"/>
    <col min="7" max="7" width="15.140625" style="146" customWidth="1"/>
    <col min="8" max="8" width="15.5703125" style="146" customWidth="1"/>
    <col min="9" max="9" width="13.42578125" style="146" customWidth="1"/>
    <col min="10" max="10" width="0" style="146" hidden="1" customWidth="1"/>
    <col min="11" max="16384" width="9.140625" style="146"/>
  </cols>
  <sheetData>
    <row r="1" spans="1:10" ht="15" x14ac:dyDescent="0.3">
      <c r="A1" s="48" t="s">
        <v>429</v>
      </c>
      <c r="B1" s="48"/>
      <c r="C1" s="51"/>
      <c r="D1" s="51"/>
      <c r="E1" s="51"/>
      <c r="F1" s="51"/>
      <c r="G1" s="569" t="s">
        <v>109</v>
      </c>
      <c r="H1" s="569"/>
    </row>
    <row r="2" spans="1:10" ht="15" x14ac:dyDescent="0.3">
      <c r="A2" s="50" t="s">
        <v>140</v>
      </c>
      <c r="B2" s="48"/>
      <c r="C2" s="51"/>
      <c r="D2" s="51"/>
      <c r="E2" s="51"/>
      <c r="F2" s="51"/>
      <c r="G2" s="567" t="str">
        <f>'ფორმა N1'!L2</f>
        <v>01/01/2019-12/31/2019</v>
      </c>
      <c r="H2" s="567"/>
    </row>
    <row r="3" spans="1:10" ht="15" x14ac:dyDescent="0.3">
      <c r="A3" s="50"/>
      <c r="B3" s="50"/>
      <c r="C3" s="50"/>
      <c r="D3" s="50"/>
      <c r="E3" s="50"/>
      <c r="F3" s="50"/>
      <c r="G3" s="166"/>
      <c r="H3" s="166"/>
    </row>
    <row r="4" spans="1:10" ht="15" x14ac:dyDescent="0.3">
      <c r="A4" s="51" t="str">
        <f>'ფორმა N2'!A4</f>
        <v>ანგარიშვალდებული პირის დასახელება:</v>
      </c>
      <c r="B4" s="51"/>
      <c r="C4" s="51"/>
      <c r="D4" s="51"/>
      <c r="E4" s="51"/>
      <c r="F4" s="51"/>
      <c r="G4" s="50"/>
      <c r="H4" s="50"/>
    </row>
    <row r="5" spans="1:10" ht="15" x14ac:dyDescent="0.3">
      <c r="A5" s="357" t="str">
        <f>'ფორმა N1'!A5</f>
        <v>მპგ „ერთიანი ნაციონალური მოძრაობა“</v>
      </c>
      <c r="B5" s="54"/>
      <c r="C5" s="54"/>
      <c r="D5" s="54"/>
      <c r="E5" s="54"/>
      <c r="F5" s="54"/>
      <c r="G5" s="55"/>
      <c r="H5" s="55"/>
    </row>
    <row r="6" spans="1:10" ht="15" x14ac:dyDescent="0.3">
      <c r="A6" s="51"/>
      <c r="B6" s="51"/>
      <c r="C6" s="51"/>
      <c r="D6" s="51"/>
      <c r="E6" s="51"/>
      <c r="F6" s="51"/>
      <c r="G6" s="50"/>
      <c r="H6" s="50"/>
    </row>
    <row r="7" spans="1:10" ht="15" x14ac:dyDescent="0.2">
      <c r="A7" s="165"/>
      <c r="B7" s="165"/>
      <c r="C7" s="165"/>
      <c r="D7" s="169"/>
      <c r="E7" s="165"/>
      <c r="F7" s="165"/>
      <c r="G7" s="52"/>
      <c r="H7" s="52"/>
    </row>
    <row r="8" spans="1:10" ht="30" x14ac:dyDescent="0.2">
      <c r="A8" s="64" t="s">
        <v>64</v>
      </c>
      <c r="B8" s="64" t="s">
        <v>326</v>
      </c>
      <c r="C8" s="64" t="s">
        <v>327</v>
      </c>
      <c r="D8" s="64" t="s">
        <v>227</v>
      </c>
      <c r="E8" s="64" t="s">
        <v>335</v>
      </c>
      <c r="F8" s="64" t="s">
        <v>328</v>
      </c>
      <c r="G8" s="53" t="s">
        <v>10</v>
      </c>
      <c r="H8" s="53" t="s">
        <v>9</v>
      </c>
      <c r="J8" s="177" t="s">
        <v>334</v>
      </c>
    </row>
    <row r="9" spans="1:10" ht="15" x14ac:dyDescent="0.2">
      <c r="A9" s="72"/>
      <c r="B9" s="72"/>
      <c r="C9" s="72"/>
      <c r="D9" s="72"/>
      <c r="E9" s="72"/>
      <c r="F9" s="72"/>
      <c r="G9" s="4"/>
      <c r="H9" s="4"/>
      <c r="J9" s="177" t="s">
        <v>0</v>
      </c>
    </row>
    <row r="10" spans="1:10" ht="15" x14ac:dyDescent="0.2">
      <c r="A10" s="72"/>
      <c r="B10" s="72"/>
      <c r="C10" s="72"/>
      <c r="D10" s="72"/>
      <c r="E10" s="72"/>
      <c r="F10" s="72"/>
      <c r="G10" s="4"/>
      <c r="H10" s="4"/>
    </row>
    <row r="11" spans="1:10" ht="15" x14ac:dyDescent="0.2">
      <c r="A11" s="61"/>
      <c r="B11" s="61"/>
      <c r="C11" s="61"/>
      <c r="D11" s="61"/>
      <c r="E11" s="61"/>
      <c r="F11" s="61"/>
      <c r="G11" s="4"/>
      <c r="H11" s="4"/>
    </row>
    <row r="12" spans="1:10" ht="15" x14ac:dyDescent="0.2">
      <c r="A12" s="61"/>
      <c r="B12" s="61"/>
      <c r="C12" s="61"/>
      <c r="D12" s="61"/>
      <c r="E12" s="61"/>
      <c r="F12" s="61"/>
      <c r="G12" s="4"/>
      <c r="H12" s="4"/>
    </row>
    <row r="13" spans="1:10" ht="15" x14ac:dyDescent="0.2">
      <c r="A13" s="61"/>
      <c r="B13" s="61"/>
      <c r="C13" s="61"/>
      <c r="D13" s="61"/>
      <c r="E13" s="61"/>
      <c r="F13" s="61"/>
      <c r="G13" s="4"/>
      <c r="H13" s="4"/>
    </row>
    <row r="14" spans="1:10" ht="15" x14ac:dyDescent="0.2">
      <c r="A14" s="61"/>
      <c r="B14" s="61"/>
      <c r="C14" s="61"/>
      <c r="D14" s="61"/>
      <c r="E14" s="61"/>
      <c r="F14" s="61"/>
      <c r="G14" s="4"/>
      <c r="H14" s="4"/>
    </row>
    <row r="15" spans="1:10" ht="15" x14ac:dyDescent="0.2">
      <c r="A15" s="61"/>
      <c r="B15" s="61"/>
      <c r="C15" s="61"/>
      <c r="D15" s="61"/>
      <c r="E15" s="61"/>
      <c r="F15" s="61"/>
      <c r="G15" s="4"/>
      <c r="H15" s="4"/>
    </row>
    <row r="16" spans="1:10" ht="15" x14ac:dyDescent="0.2">
      <c r="A16" s="61"/>
      <c r="B16" s="61"/>
      <c r="C16" s="61"/>
      <c r="D16" s="61"/>
      <c r="E16" s="61"/>
      <c r="F16" s="61"/>
      <c r="G16" s="4"/>
      <c r="H16" s="4"/>
    </row>
    <row r="17" spans="1:8" ht="15" x14ac:dyDescent="0.2">
      <c r="A17" s="61"/>
      <c r="B17" s="61"/>
      <c r="C17" s="61"/>
      <c r="D17" s="61"/>
      <c r="E17" s="61"/>
      <c r="F17" s="61"/>
      <c r="G17" s="4"/>
      <c r="H17" s="4"/>
    </row>
    <row r="18" spans="1:8" ht="15" x14ac:dyDescent="0.2">
      <c r="A18" s="61"/>
      <c r="B18" s="61"/>
      <c r="C18" s="61"/>
      <c r="D18" s="61"/>
      <c r="E18" s="61"/>
      <c r="F18" s="61"/>
      <c r="G18" s="4"/>
      <c r="H18" s="4"/>
    </row>
    <row r="19" spans="1:8" ht="15" x14ac:dyDescent="0.2">
      <c r="A19" s="61"/>
      <c r="B19" s="61"/>
      <c r="C19" s="61"/>
      <c r="D19" s="61"/>
      <c r="E19" s="61"/>
      <c r="F19" s="61"/>
      <c r="G19" s="4"/>
      <c r="H19" s="4"/>
    </row>
    <row r="20" spans="1:8" ht="15" x14ac:dyDescent="0.2">
      <c r="A20" s="61"/>
      <c r="B20" s="61"/>
      <c r="C20" s="61"/>
      <c r="D20" s="61"/>
      <c r="E20" s="61"/>
      <c r="F20" s="61"/>
      <c r="G20" s="4"/>
      <c r="H20" s="4"/>
    </row>
    <row r="21" spans="1:8" ht="15" x14ac:dyDescent="0.2">
      <c r="A21" s="61"/>
      <c r="B21" s="61"/>
      <c r="C21" s="61"/>
      <c r="D21" s="61"/>
      <c r="E21" s="61"/>
      <c r="F21" s="61"/>
      <c r="G21" s="4"/>
      <c r="H21" s="4"/>
    </row>
    <row r="22" spans="1:8" ht="15" x14ac:dyDescent="0.2">
      <c r="A22" s="61"/>
      <c r="B22" s="61"/>
      <c r="C22" s="61"/>
      <c r="D22" s="61"/>
      <c r="E22" s="61"/>
      <c r="F22" s="61"/>
      <c r="G22" s="4"/>
      <c r="H22" s="4"/>
    </row>
    <row r="23" spans="1:8" ht="15" x14ac:dyDescent="0.2">
      <c r="A23" s="61"/>
      <c r="B23" s="61"/>
      <c r="C23" s="61"/>
      <c r="D23" s="61"/>
      <c r="E23" s="61"/>
      <c r="F23" s="61"/>
      <c r="G23" s="4"/>
      <c r="H23" s="4"/>
    </row>
    <row r="24" spans="1:8" ht="15" x14ac:dyDescent="0.2">
      <c r="A24" s="61"/>
      <c r="B24" s="61"/>
      <c r="C24" s="61"/>
      <c r="D24" s="61"/>
      <c r="E24" s="61"/>
      <c r="F24" s="61"/>
      <c r="G24" s="4"/>
      <c r="H24" s="4"/>
    </row>
    <row r="25" spans="1:8" ht="15" x14ac:dyDescent="0.2">
      <c r="A25" s="61"/>
      <c r="B25" s="61"/>
      <c r="C25" s="61"/>
      <c r="D25" s="61"/>
      <c r="E25" s="61"/>
      <c r="F25" s="61"/>
      <c r="G25" s="4"/>
      <c r="H25" s="4"/>
    </row>
    <row r="26" spans="1:8" ht="15" x14ac:dyDescent="0.2">
      <c r="A26" s="61"/>
      <c r="B26" s="61"/>
      <c r="C26" s="61"/>
      <c r="D26" s="61"/>
      <c r="E26" s="61"/>
      <c r="F26" s="61"/>
      <c r="G26" s="4"/>
      <c r="H26" s="4"/>
    </row>
    <row r="27" spans="1:8" ht="15" x14ac:dyDescent="0.2">
      <c r="A27" s="61"/>
      <c r="B27" s="61"/>
      <c r="C27" s="61"/>
      <c r="D27" s="61"/>
      <c r="E27" s="61"/>
      <c r="F27" s="61"/>
      <c r="G27" s="4"/>
      <c r="H27" s="4"/>
    </row>
    <row r="28" spans="1:8" ht="15" x14ac:dyDescent="0.2">
      <c r="A28" s="61"/>
      <c r="B28" s="61"/>
      <c r="C28" s="61"/>
      <c r="D28" s="61"/>
      <c r="E28" s="61"/>
      <c r="F28" s="61"/>
      <c r="G28" s="4"/>
      <c r="H28" s="4"/>
    </row>
    <row r="29" spans="1:8" ht="15" x14ac:dyDescent="0.2">
      <c r="A29" s="61"/>
      <c r="B29" s="61"/>
      <c r="C29" s="61"/>
      <c r="D29" s="61"/>
      <c r="E29" s="61"/>
      <c r="F29" s="61"/>
      <c r="G29" s="4"/>
      <c r="H29" s="4"/>
    </row>
    <row r="30" spans="1:8" ht="15" x14ac:dyDescent="0.2">
      <c r="A30" s="61"/>
      <c r="B30" s="61"/>
      <c r="C30" s="61"/>
      <c r="D30" s="61"/>
      <c r="E30" s="61"/>
      <c r="F30" s="61"/>
      <c r="G30" s="4"/>
      <c r="H30" s="4"/>
    </row>
    <row r="31" spans="1:8" ht="15" x14ac:dyDescent="0.2">
      <c r="A31" s="61"/>
      <c r="B31" s="61"/>
      <c r="C31" s="61"/>
      <c r="D31" s="61"/>
      <c r="E31" s="61"/>
      <c r="F31" s="61"/>
      <c r="G31" s="4"/>
      <c r="H31" s="4"/>
    </row>
    <row r="32" spans="1:8" ht="15" x14ac:dyDescent="0.2">
      <c r="A32" s="61"/>
      <c r="B32" s="61"/>
      <c r="C32" s="61"/>
      <c r="D32" s="61"/>
      <c r="E32" s="61"/>
      <c r="F32" s="61"/>
      <c r="G32" s="4"/>
      <c r="H32" s="4"/>
    </row>
    <row r="33" spans="1:9" ht="15" x14ac:dyDescent="0.2">
      <c r="A33" s="61"/>
      <c r="B33" s="61"/>
      <c r="C33" s="61"/>
      <c r="D33" s="61"/>
      <c r="E33" s="61"/>
      <c r="F33" s="61"/>
      <c r="G33" s="4"/>
      <c r="H33" s="4"/>
    </row>
    <row r="34" spans="1:9" ht="15" x14ac:dyDescent="0.3">
      <c r="A34" s="61"/>
      <c r="B34" s="73"/>
      <c r="C34" s="73"/>
      <c r="D34" s="73"/>
      <c r="E34" s="73"/>
      <c r="F34" s="73" t="s">
        <v>333</v>
      </c>
      <c r="G34" s="60">
        <f>SUM(G9:G33)</f>
        <v>0</v>
      </c>
      <c r="H34" s="60">
        <f>SUM(H9:H33)</f>
        <v>0</v>
      </c>
    </row>
    <row r="35" spans="1:9" ht="15" x14ac:dyDescent="0.3">
      <c r="A35" s="175"/>
      <c r="B35" s="175"/>
      <c r="C35" s="175"/>
      <c r="D35" s="175"/>
      <c r="E35" s="175"/>
      <c r="F35" s="175"/>
      <c r="G35" s="175"/>
      <c r="H35" s="145"/>
      <c r="I35" s="145"/>
    </row>
    <row r="36" spans="1:9" ht="15" x14ac:dyDescent="0.3">
      <c r="A36" s="176" t="s">
        <v>381</v>
      </c>
      <c r="B36" s="176"/>
      <c r="C36" s="175"/>
      <c r="D36" s="175"/>
      <c r="E36" s="175"/>
      <c r="F36" s="175"/>
      <c r="G36" s="175"/>
      <c r="H36" s="145"/>
      <c r="I36" s="145"/>
    </row>
    <row r="37" spans="1:9" ht="15" x14ac:dyDescent="0.3">
      <c r="A37" s="176" t="s">
        <v>332</v>
      </c>
      <c r="B37" s="176"/>
      <c r="C37" s="175"/>
      <c r="D37" s="175"/>
      <c r="E37" s="175"/>
      <c r="F37" s="175"/>
      <c r="G37" s="175"/>
      <c r="H37" s="145"/>
      <c r="I37" s="145"/>
    </row>
    <row r="38" spans="1:9" ht="15" x14ac:dyDescent="0.3">
      <c r="A38" s="176"/>
      <c r="B38" s="176"/>
      <c r="C38" s="145"/>
      <c r="D38" s="145"/>
      <c r="E38" s="145"/>
      <c r="F38" s="145"/>
      <c r="G38" s="145"/>
      <c r="H38" s="145"/>
      <c r="I38" s="145"/>
    </row>
    <row r="39" spans="1:9" ht="15" x14ac:dyDescent="0.3">
      <c r="A39" s="176"/>
      <c r="B39" s="176"/>
      <c r="C39" s="145"/>
      <c r="D39" s="145"/>
      <c r="E39" s="145"/>
      <c r="F39" s="145"/>
      <c r="G39" s="145"/>
      <c r="H39" s="145"/>
      <c r="I39" s="145"/>
    </row>
    <row r="40" spans="1:9" x14ac:dyDescent="0.2">
      <c r="A40" s="173"/>
      <c r="B40" s="173"/>
      <c r="C40" s="173"/>
      <c r="D40" s="173"/>
      <c r="E40" s="173"/>
      <c r="F40" s="173"/>
      <c r="G40" s="173"/>
      <c r="H40" s="173"/>
      <c r="I40" s="173"/>
    </row>
    <row r="41" spans="1:9" ht="15" x14ac:dyDescent="0.3">
      <c r="A41" s="151" t="s">
        <v>107</v>
      </c>
      <c r="B41" s="151"/>
      <c r="C41" s="145"/>
      <c r="D41" s="145"/>
      <c r="E41" s="145"/>
      <c r="F41" s="145"/>
      <c r="G41" s="145"/>
      <c r="H41" s="145"/>
      <c r="I41" s="145"/>
    </row>
    <row r="42" spans="1:9" ht="15" x14ac:dyDescent="0.3">
      <c r="A42" s="145"/>
      <c r="B42" s="145"/>
      <c r="C42" s="145"/>
      <c r="D42" s="145"/>
      <c r="E42" s="145"/>
      <c r="F42" s="145"/>
      <c r="G42" s="145"/>
      <c r="H42" s="145"/>
      <c r="I42" s="145"/>
    </row>
    <row r="43" spans="1:9" ht="15" x14ac:dyDescent="0.3">
      <c r="A43" s="145"/>
      <c r="B43" s="145"/>
      <c r="C43" s="145"/>
      <c r="D43" s="145"/>
      <c r="E43" s="145"/>
      <c r="F43" s="145"/>
      <c r="G43" s="145"/>
      <c r="H43" s="145"/>
      <c r="I43" s="152"/>
    </row>
    <row r="44" spans="1:9" ht="15" x14ac:dyDescent="0.3">
      <c r="A44" s="151"/>
      <c r="B44" s="151"/>
      <c r="C44" s="151" t="s">
        <v>400</v>
      </c>
      <c r="D44" s="151"/>
      <c r="E44" s="175"/>
      <c r="F44" s="151"/>
      <c r="G44" s="151"/>
      <c r="H44" s="145"/>
      <c r="I44" s="152"/>
    </row>
    <row r="45" spans="1:9" ht="15" x14ac:dyDescent="0.3">
      <c r="A45" s="145"/>
      <c r="B45" s="145"/>
      <c r="C45" s="145" t="s">
        <v>265</v>
      </c>
      <c r="D45" s="145"/>
      <c r="E45" s="145"/>
      <c r="F45" s="145"/>
      <c r="G45" s="145"/>
      <c r="H45" s="145"/>
      <c r="I45" s="152"/>
    </row>
    <row r="46" spans="1:9" x14ac:dyDescent="0.2">
      <c r="A46" s="153"/>
      <c r="B46" s="153"/>
      <c r="C46" s="153" t="s">
        <v>139</v>
      </c>
      <c r="D46" s="153"/>
      <c r="E46" s="153"/>
      <c r="F46" s="153"/>
      <c r="G46" s="15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view="pageBreakPreview" topLeftCell="A39" zoomScale="85" zoomScaleSheetLayoutView="85" workbookViewId="0">
      <selection activeCell="G11" sqref="G11"/>
    </sheetView>
  </sheetViews>
  <sheetFormatPr defaultRowHeight="12.75" x14ac:dyDescent="0.2"/>
  <cols>
    <col min="1" max="1" width="5.42578125" style="146" customWidth="1"/>
    <col min="2" max="2" width="13.28515625" style="146" customWidth="1"/>
    <col min="3" max="3" width="26.85546875" style="146" customWidth="1"/>
    <col min="4" max="4" width="19.28515625" style="146" customWidth="1"/>
    <col min="5" max="5" width="14.28515625" style="146" customWidth="1"/>
    <col min="6" max="6" width="30.140625" style="146" customWidth="1"/>
    <col min="7" max="7" width="17" style="146" customWidth="1"/>
    <col min="8" max="8" width="8" style="146" customWidth="1"/>
    <col min="9" max="9" width="28.140625" style="146" customWidth="1"/>
    <col min="10" max="10" width="15.42578125" style="146" customWidth="1"/>
    <col min="11" max="11" width="13.5703125" style="146" customWidth="1"/>
    <col min="12" max="12" width="13.85546875" style="146" customWidth="1"/>
    <col min="13" max="13" width="15" style="146" customWidth="1"/>
    <col min="14" max="16384" width="9.140625" style="146"/>
  </cols>
  <sheetData>
    <row r="2" spans="1:13" ht="15" x14ac:dyDescent="0.3">
      <c r="A2" s="575" t="s">
        <v>475</v>
      </c>
      <c r="B2" s="575"/>
      <c r="C2" s="575"/>
      <c r="D2" s="575"/>
      <c r="E2" s="575"/>
      <c r="F2" s="294"/>
      <c r="G2" s="51"/>
      <c r="H2" s="51"/>
      <c r="I2" s="51"/>
      <c r="J2" s="51"/>
      <c r="K2" s="295"/>
      <c r="L2" s="296"/>
      <c r="M2" s="296" t="s">
        <v>109</v>
      </c>
    </row>
    <row r="3" spans="1:13" ht="15" x14ac:dyDescent="0.3">
      <c r="A3" s="50" t="s">
        <v>140</v>
      </c>
      <c r="B3" s="50"/>
      <c r="C3" s="48"/>
      <c r="D3" s="51"/>
      <c r="E3" s="51"/>
      <c r="F3" s="51"/>
      <c r="G3" s="51"/>
      <c r="H3" s="51"/>
      <c r="I3" s="51"/>
      <c r="J3" s="51"/>
      <c r="K3" s="295"/>
      <c r="L3" s="567" t="str">
        <f>'ფორმა N1'!L2</f>
        <v>01/01/2019-12/31/2019</v>
      </c>
      <c r="M3" s="567"/>
    </row>
    <row r="4" spans="1:13" ht="15" x14ac:dyDescent="0.3">
      <c r="A4" s="50"/>
      <c r="B4" s="50"/>
      <c r="C4" s="50"/>
      <c r="D4" s="48"/>
      <c r="E4" s="48"/>
      <c r="F4" s="48"/>
      <c r="G4" s="48"/>
      <c r="H4" s="48"/>
      <c r="I4" s="48"/>
      <c r="J4" s="48"/>
      <c r="K4" s="295"/>
      <c r="L4" s="295"/>
      <c r="M4" s="295"/>
    </row>
    <row r="5" spans="1:13" ht="15" x14ac:dyDescent="0.3">
      <c r="A5" s="51" t="s">
        <v>269</v>
      </c>
      <c r="B5" s="51"/>
      <c r="C5" s="51"/>
      <c r="D5" s="51"/>
      <c r="E5" s="51"/>
      <c r="F5" s="51"/>
      <c r="G5" s="51"/>
      <c r="H5" s="51"/>
      <c r="I5" s="51"/>
      <c r="J5" s="51"/>
      <c r="K5" s="50"/>
      <c r="L5" s="50"/>
      <c r="M5" s="50"/>
    </row>
    <row r="6" spans="1:13" ht="15" x14ac:dyDescent="0.3">
      <c r="A6" s="357" t="str">
        <f>'ფორმა N1'!A5</f>
        <v>მპგ „ერთიანი ნაციონალური მოძრაობა“</v>
      </c>
      <c r="B6" s="54"/>
      <c r="C6" s="54"/>
      <c r="D6" s="54"/>
      <c r="E6" s="54"/>
      <c r="F6" s="54"/>
      <c r="G6" s="54"/>
      <c r="H6" s="54"/>
      <c r="I6" s="54"/>
      <c r="J6" s="54"/>
      <c r="K6" s="55"/>
      <c r="L6" s="55"/>
    </row>
    <row r="7" spans="1:13" ht="15" x14ac:dyDescent="0.3">
      <c r="A7" s="51"/>
      <c r="B7" s="51"/>
      <c r="C7" s="51"/>
      <c r="D7" s="51"/>
      <c r="E7" s="51"/>
      <c r="F7" s="51"/>
      <c r="G7" s="51"/>
      <c r="H7" s="51"/>
      <c r="I7" s="51"/>
      <c r="J7" s="51"/>
      <c r="K7" s="50"/>
      <c r="L7" s="50"/>
      <c r="M7" s="50"/>
    </row>
    <row r="8" spans="1:13" ht="15" x14ac:dyDescent="0.2">
      <c r="A8" s="292"/>
      <c r="B8" s="304"/>
      <c r="C8" s="292"/>
      <c r="D8" s="292"/>
      <c r="E8" s="292"/>
      <c r="F8" s="292"/>
      <c r="G8" s="292"/>
      <c r="H8" s="292"/>
      <c r="I8" s="292"/>
      <c r="J8" s="292"/>
      <c r="K8" s="52"/>
      <c r="L8" s="52"/>
      <c r="M8" s="52"/>
    </row>
    <row r="9" spans="1:13" ht="45" x14ac:dyDescent="0.2">
      <c r="A9" s="64" t="s">
        <v>64</v>
      </c>
      <c r="B9" s="64" t="s">
        <v>478</v>
      </c>
      <c r="C9" s="64" t="s">
        <v>446</v>
      </c>
      <c r="D9" s="64" t="s">
        <v>447</v>
      </c>
      <c r="E9" s="64" t="s">
        <v>448</v>
      </c>
      <c r="F9" s="64" t="s">
        <v>449</v>
      </c>
      <c r="G9" s="64" t="s">
        <v>450</v>
      </c>
      <c r="H9" s="64" t="s">
        <v>451</v>
      </c>
      <c r="I9" s="64" t="s">
        <v>452</v>
      </c>
      <c r="J9" s="64" t="s">
        <v>453</v>
      </c>
      <c r="K9" s="64" t="s">
        <v>454</v>
      </c>
      <c r="L9" s="64" t="s">
        <v>455</v>
      </c>
      <c r="M9" s="64" t="s">
        <v>311</v>
      </c>
    </row>
    <row r="10" spans="1:13" ht="30" x14ac:dyDescent="0.2">
      <c r="A10" s="72">
        <v>1</v>
      </c>
      <c r="B10" s="415">
        <v>43516</v>
      </c>
      <c r="C10" s="416" t="s">
        <v>1749</v>
      </c>
      <c r="D10" s="72" t="s">
        <v>1750</v>
      </c>
      <c r="E10" s="72" t="s">
        <v>1751</v>
      </c>
      <c r="F10" s="72" t="s">
        <v>640</v>
      </c>
      <c r="G10" s="72"/>
      <c r="H10" s="72"/>
      <c r="I10" s="72" t="s">
        <v>1752</v>
      </c>
      <c r="J10" s="72" t="s">
        <v>646</v>
      </c>
      <c r="K10" s="4">
        <v>12</v>
      </c>
      <c r="L10" s="4">
        <v>600</v>
      </c>
      <c r="M10" s="72"/>
    </row>
    <row r="11" spans="1:13" ht="45" x14ac:dyDescent="0.2">
      <c r="A11" s="72">
        <v>2</v>
      </c>
      <c r="B11" s="415">
        <v>43620</v>
      </c>
      <c r="C11" s="416" t="s">
        <v>678</v>
      </c>
      <c r="D11" s="72" t="s">
        <v>692</v>
      </c>
      <c r="E11" s="72" t="s">
        <v>693</v>
      </c>
      <c r="F11" s="72" t="s">
        <v>640</v>
      </c>
      <c r="G11" s="417">
        <v>43622</v>
      </c>
      <c r="H11" s="72"/>
      <c r="I11" s="72" t="s">
        <v>688</v>
      </c>
      <c r="J11" s="72" t="s">
        <v>694</v>
      </c>
      <c r="K11" s="4"/>
      <c r="L11" s="4">
        <v>35.97</v>
      </c>
      <c r="M11" s="72"/>
    </row>
    <row r="12" spans="1:13" ht="30" x14ac:dyDescent="0.2">
      <c r="A12" s="72">
        <v>3</v>
      </c>
      <c r="B12" s="415">
        <v>43015</v>
      </c>
      <c r="C12" s="416" t="s">
        <v>347</v>
      </c>
      <c r="D12" s="72" t="s">
        <v>644</v>
      </c>
      <c r="E12" s="72">
        <v>200179145</v>
      </c>
      <c r="F12" s="72" t="s">
        <v>640</v>
      </c>
      <c r="G12" s="72">
        <v>3800</v>
      </c>
      <c r="H12" s="72"/>
      <c r="I12" s="72" t="s">
        <v>640</v>
      </c>
      <c r="J12" s="72" t="s">
        <v>646</v>
      </c>
      <c r="K12" s="4">
        <v>1.04</v>
      </c>
      <c r="L12" s="4">
        <v>3952</v>
      </c>
      <c r="M12" s="61" t="s">
        <v>647</v>
      </c>
    </row>
    <row r="13" spans="1:13" ht="30" x14ac:dyDescent="0.2">
      <c r="A13" s="72">
        <v>4</v>
      </c>
      <c r="B13" s="415">
        <v>43015</v>
      </c>
      <c r="C13" s="416" t="s">
        <v>347</v>
      </c>
      <c r="D13" s="72" t="s">
        <v>644</v>
      </c>
      <c r="E13" s="72">
        <v>200179145</v>
      </c>
      <c r="F13" s="72" t="s">
        <v>640</v>
      </c>
      <c r="G13" s="72">
        <v>700</v>
      </c>
      <c r="H13" s="72"/>
      <c r="I13" s="72" t="s">
        <v>640</v>
      </c>
      <c r="J13" s="72" t="s">
        <v>646</v>
      </c>
      <c r="K13" s="4">
        <v>0.64029999999999998</v>
      </c>
      <c r="L13" s="4">
        <v>448.2</v>
      </c>
      <c r="M13" s="61" t="s">
        <v>647</v>
      </c>
    </row>
    <row r="14" spans="1:13" ht="30" x14ac:dyDescent="0.2">
      <c r="A14" s="72">
        <v>5</v>
      </c>
      <c r="B14" s="415">
        <v>43015</v>
      </c>
      <c r="C14" s="416" t="s">
        <v>347</v>
      </c>
      <c r="D14" s="72" t="s">
        <v>644</v>
      </c>
      <c r="E14" s="72">
        <v>200179145</v>
      </c>
      <c r="F14" s="72" t="s">
        <v>640</v>
      </c>
      <c r="G14" s="72">
        <v>1500</v>
      </c>
      <c r="H14" s="72"/>
      <c r="I14" s="72" t="s">
        <v>640</v>
      </c>
      <c r="J14" s="72" t="s">
        <v>646</v>
      </c>
      <c r="K14" s="4">
        <v>0.49680000000000002</v>
      </c>
      <c r="L14" s="4">
        <v>745.2</v>
      </c>
      <c r="M14" s="61" t="s">
        <v>647</v>
      </c>
    </row>
    <row r="15" spans="1:13" ht="30" x14ac:dyDescent="0.2">
      <c r="A15" s="72">
        <v>6</v>
      </c>
      <c r="B15" s="415">
        <v>43015</v>
      </c>
      <c r="C15" s="416" t="s">
        <v>347</v>
      </c>
      <c r="D15" s="72" t="s">
        <v>644</v>
      </c>
      <c r="E15" s="72">
        <v>200179145</v>
      </c>
      <c r="F15" s="72" t="s">
        <v>640</v>
      </c>
      <c r="G15" s="72">
        <v>100</v>
      </c>
      <c r="H15" s="72"/>
      <c r="I15" s="72" t="s">
        <v>640</v>
      </c>
      <c r="J15" s="72" t="s">
        <v>646</v>
      </c>
      <c r="K15" s="4">
        <v>1.93</v>
      </c>
      <c r="L15" s="4">
        <v>193</v>
      </c>
      <c r="M15" s="61" t="s">
        <v>647</v>
      </c>
    </row>
    <row r="16" spans="1:13" ht="30" x14ac:dyDescent="0.2">
      <c r="A16" s="72">
        <v>7</v>
      </c>
      <c r="B16" s="415">
        <v>43015</v>
      </c>
      <c r="C16" s="416" t="s">
        <v>347</v>
      </c>
      <c r="D16" s="72" t="s">
        <v>644</v>
      </c>
      <c r="E16" s="72">
        <v>200179145</v>
      </c>
      <c r="F16" s="72" t="s">
        <v>640</v>
      </c>
      <c r="G16" s="72">
        <v>1000</v>
      </c>
      <c r="H16" s="72"/>
      <c r="I16" s="72" t="s">
        <v>640</v>
      </c>
      <c r="J16" s="72" t="s">
        <v>646</v>
      </c>
      <c r="K16" s="4">
        <v>0.24840000000000001</v>
      </c>
      <c r="L16" s="4">
        <v>248.4</v>
      </c>
      <c r="M16" s="61" t="s">
        <v>647</v>
      </c>
    </row>
    <row r="17" spans="1:13" ht="30" x14ac:dyDescent="0.2">
      <c r="A17" s="72">
        <v>8</v>
      </c>
      <c r="B17" s="415">
        <v>43015</v>
      </c>
      <c r="C17" s="416" t="s">
        <v>347</v>
      </c>
      <c r="D17" s="72" t="s">
        <v>644</v>
      </c>
      <c r="E17" s="72">
        <v>200179145</v>
      </c>
      <c r="F17" s="72" t="s">
        <v>640</v>
      </c>
      <c r="G17" s="72">
        <v>1200</v>
      </c>
      <c r="H17" s="72"/>
      <c r="I17" s="72" t="s">
        <v>640</v>
      </c>
      <c r="J17" s="72" t="s">
        <v>646</v>
      </c>
      <c r="K17" s="4">
        <v>0.72</v>
      </c>
      <c r="L17" s="4">
        <v>864</v>
      </c>
      <c r="M17" s="61" t="s">
        <v>647</v>
      </c>
    </row>
    <row r="18" spans="1:13" ht="30" x14ac:dyDescent="0.2">
      <c r="A18" s="72">
        <v>9</v>
      </c>
      <c r="B18" s="415">
        <v>43015</v>
      </c>
      <c r="C18" s="416" t="s">
        <v>347</v>
      </c>
      <c r="D18" s="72" t="s">
        <v>644</v>
      </c>
      <c r="E18" s="72">
        <v>200179145</v>
      </c>
      <c r="F18" s="72" t="s">
        <v>640</v>
      </c>
      <c r="G18" s="72">
        <v>1500</v>
      </c>
      <c r="H18" s="72"/>
      <c r="I18" s="72" t="s">
        <v>640</v>
      </c>
      <c r="J18" s="72" t="s">
        <v>646</v>
      </c>
      <c r="K18" s="4">
        <v>0.25840000000000002</v>
      </c>
      <c r="L18" s="4">
        <v>387.6</v>
      </c>
      <c r="M18" s="61" t="s">
        <v>647</v>
      </c>
    </row>
    <row r="19" spans="1:13" ht="30" x14ac:dyDescent="0.2">
      <c r="A19" s="72">
        <v>10</v>
      </c>
      <c r="B19" s="415">
        <v>43015</v>
      </c>
      <c r="C19" s="416" t="s">
        <v>347</v>
      </c>
      <c r="D19" s="72" t="s">
        <v>644</v>
      </c>
      <c r="E19" s="72">
        <v>200179145</v>
      </c>
      <c r="F19" s="72" t="s">
        <v>640</v>
      </c>
      <c r="G19" s="72">
        <v>300</v>
      </c>
      <c r="H19" s="72"/>
      <c r="I19" s="72" t="s">
        <v>640</v>
      </c>
      <c r="J19" s="72" t="s">
        <v>646</v>
      </c>
      <c r="K19" s="4">
        <v>0.73670000000000002</v>
      </c>
      <c r="L19" s="4">
        <v>221</v>
      </c>
      <c r="M19" s="61" t="s">
        <v>647</v>
      </c>
    </row>
    <row r="20" spans="1:13" ht="30" x14ac:dyDescent="0.2">
      <c r="A20" s="72">
        <v>11</v>
      </c>
      <c r="B20" s="415">
        <v>43015</v>
      </c>
      <c r="C20" s="416" t="s">
        <v>347</v>
      </c>
      <c r="D20" s="72" t="s">
        <v>644</v>
      </c>
      <c r="E20" s="72">
        <v>200179145</v>
      </c>
      <c r="F20" s="72" t="s">
        <v>640</v>
      </c>
      <c r="G20" s="72">
        <v>1000</v>
      </c>
      <c r="H20" s="72"/>
      <c r="I20" s="72" t="s">
        <v>640</v>
      </c>
      <c r="J20" s="72" t="s">
        <v>646</v>
      </c>
      <c r="K20" s="4">
        <v>0.48399999999999999</v>
      </c>
      <c r="L20" s="4">
        <v>484</v>
      </c>
      <c r="M20" s="61" t="s">
        <v>647</v>
      </c>
    </row>
    <row r="21" spans="1:13" ht="30" x14ac:dyDescent="0.2">
      <c r="A21" s="72">
        <v>12</v>
      </c>
      <c r="B21" s="415">
        <v>43019</v>
      </c>
      <c r="C21" s="416" t="s">
        <v>347</v>
      </c>
      <c r="D21" s="72" t="s">
        <v>644</v>
      </c>
      <c r="E21" s="72">
        <v>200179145</v>
      </c>
      <c r="F21" s="72" t="s">
        <v>640</v>
      </c>
      <c r="G21" s="72">
        <v>500</v>
      </c>
      <c r="H21" s="72"/>
      <c r="I21" s="72" t="s">
        <v>640</v>
      </c>
      <c r="J21" s="72" t="s">
        <v>646</v>
      </c>
      <c r="K21" s="4">
        <v>0.44400000000000001</v>
      </c>
      <c r="L21" s="4">
        <v>222</v>
      </c>
      <c r="M21" s="61" t="s">
        <v>673</v>
      </c>
    </row>
    <row r="22" spans="1:13" ht="30" x14ac:dyDescent="0.2">
      <c r="A22" s="72">
        <v>13</v>
      </c>
      <c r="B22" s="415">
        <v>43019</v>
      </c>
      <c r="C22" s="416" t="s">
        <v>347</v>
      </c>
      <c r="D22" s="72" t="s">
        <v>644</v>
      </c>
      <c r="E22" s="72">
        <v>200179145</v>
      </c>
      <c r="F22" s="72" t="s">
        <v>640</v>
      </c>
      <c r="G22" s="72">
        <v>1000</v>
      </c>
      <c r="H22" s="72"/>
      <c r="I22" s="72" t="s">
        <v>640</v>
      </c>
      <c r="J22" s="72" t="s">
        <v>646</v>
      </c>
      <c r="K22" s="4">
        <v>0.24</v>
      </c>
      <c r="L22" s="4">
        <v>240</v>
      </c>
      <c r="M22" s="61" t="s">
        <v>673</v>
      </c>
    </row>
    <row r="23" spans="1:13" ht="30" x14ac:dyDescent="0.2">
      <c r="A23" s="72">
        <v>14</v>
      </c>
      <c r="B23" s="415">
        <v>43578</v>
      </c>
      <c r="C23" s="416" t="s">
        <v>347</v>
      </c>
      <c r="D23" s="72" t="s">
        <v>1753</v>
      </c>
      <c r="E23" s="72" t="s">
        <v>1754</v>
      </c>
      <c r="F23" s="72" t="s">
        <v>640</v>
      </c>
      <c r="G23" s="72" t="s">
        <v>1755</v>
      </c>
      <c r="H23" s="72"/>
      <c r="I23" s="72" t="s">
        <v>640</v>
      </c>
      <c r="J23" s="72" t="s">
        <v>646</v>
      </c>
      <c r="K23" s="4">
        <v>0.4375</v>
      </c>
      <c r="L23" s="4">
        <v>350</v>
      </c>
      <c r="M23" s="61" t="s">
        <v>1756</v>
      </c>
    </row>
    <row r="24" spans="1:13" ht="30" x14ac:dyDescent="0.2">
      <c r="A24" s="72">
        <v>15</v>
      </c>
      <c r="B24" s="415">
        <v>43556</v>
      </c>
      <c r="C24" s="416" t="s">
        <v>347</v>
      </c>
      <c r="D24" s="72" t="s">
        <v>1757</v>
      </c>
      <c r="E24" s="72" t="s">
        <v>1758</v>
      </c>
      <c r="F24" s="72" t="s">
        <v>640</v>
      </c>
      <c r="G24" s="72" t="s">
        <v>1759</v>
      </c>
      <c r="H24" s="72"/>
      <c r="I24" s="72" t="s">
        <v>640</v>
      </c>
      <c r="J24" s="72" t="s">
        <v>722</v>
      </c>
      <c r="K24" s="4">
        <v>40</v>
      </c>
      <c r="L24" s="4">
        <v>440</v>
      </c>
      <c r="M24" s="61" t="s">
        <v>723</v>
      </c>
    </row>
    <row r="25" spans="1:13" ht="30" x14ac:dyDescent="0.2">
      <c r="A25" s="72">
        <v>16</v>
      </c>
      <c r="B25" s="415">
        <v>43651</v>
      </c>
      <c r="C25" s="416" t="s">
        <v>1749</v>
      </c>
      <c r="D25" s="72" t="s">
        <v>1750</v>
      </c>
      <c r="E25" s="72" t="s">
        <v>1751</v>
      </c>
      <c r="F25" s="72" t="s">
        <v>640</v>
      </c>
      <c r="G25" s="72"/>
      <c r="H25" s="72"/>
      <c r="I25" s="72" t="s">
        <v>1760</v>
      </c>
      <c r="J25" s="72" t="s">
        <v>646</v>
      </c>
      <c r="K25" s="4">
        <v>6.8</v>
      </c>
      <c r="L25" s="4">
        <v>6800</v>
      </c>
      <c r="M25" s="61" t="s">
        <v>1761</v>
      </c>
    </row>
    <row r="26" spans="1:13" ht="30" x14ac:dyDescent="0.2">
      <c r="A26" s="72">
        <v>17</v>
      </c>
      <c r="B26" s="415">
        <v>43658</v>
      </c>
      <c r="C26" s="416" t="s">
        <v>678</v>
      </c>
      <c r="D26" s="72" t="s">
        <v>692</v>
      </c>
      <c r="E26" s="72" t="s">
        <v>693</v>
      </c>
      <c r="F26" s="72" t="s">
        <v>640</v>
      </c>
      <c r="G26" s="72" t="s">
        <v>1762</v>
      </c>
      <c r="H26" s="72"/>
      <c r="I26" s="72" t="s">
        <v>640</v>
      </c>
      <c r="J26" s="72" t="s">
        <v>694</v>
      </c>
      <c r="K26" s="4"/>
      <c r="L26" s="4">
        <v>86.31</v>
      </c>
      <c r="M26" s="61"/>
    </row>
    <row r="27" spans="1:13" ht="30" x14ac:dyDescent="0.2">
      <c r="A27" s="72">
        <v>18</v>
      </c>
      <c r="B27" s="415">
        <v>43019</v>
      </c>
      <c r="C27" s="416" t="s">
        <v>347</v>
      </c>
      <c r="D27" s="72" t="s">
        <v>644</v>
      </c>
      <c r="E27" s="72">
        <v>200179145</v>
      </c>
      <c r="F27" s="72" t="s">
        <v>640</v>
      </c>
      <c r="G27" s="72">
        <v>1000</v>
      </c>
      <c r="H27" s="72"/>
      <c r="I27" s="72" t="s">
        <v>640</v>
      </c>
      <c r="J27" s="72" t="s">
        <v>646</v>
      </c>
      <c r="K27" s="4">
        <v>0.28320000000000001</v>
      </c>
      <c r="L27" s="4">
        <v>283.2</v>
      </c>
      <c r="M27" s="61" t="s">
        <v>667</v>
      </c>
    </row>
    <row r="28" spans="1:13" ht="30" x14ac:dyDescent="0.2">
      <c r="A28" s="72">
        <v>19</v>
      </c>
      <c r="B28" s="415">
        <v>43019</v>
      </c>
      <c r="C28" s="416" t="s">
        <v>347</v>
      </c>
      <c r="D28" s="72" t="s">
        <v>644</v>
      </c>
      <c r="E28" s="72">
        <v>200179145</v>
      </c>
      <c r="F28" s="72" t="s">
        <v>640</v>
      </c>
      <c r="G28" s="72">
        <v>4000</v>
      </c>
      <c r="H28" s="72"/>
      <c r="I28" s="72" t="s">
        <v>640</v>
      </c>
      <c r="J28" s="72" t="s">
        <v>646</v>
      </c>
      <c r="K28" s="4">
        <v>0.24</v>
      </c>
      <c r="L28" s="4">
        <v>960</v>
      </c>
      <c r="M28" s="61" t="s">
        <v>673</v>
      </c>
    </row>
    <row r="29" spans="1:13" ht="30" x14ac:dyDescent="0.2">
      <c r="A29" s="72">
        <v>20</v>
      </c>
      <c r="B29" s="415">
        <v>43019</v>
      </c>
      <c r="C29" s="416" t="s">
        <v>347</v>
      </c>
      <c r="D29" s="72" t="s">
        <v>644</v>
      </c>
      <c r="E29" s="72">
        <v>200179145</v>
      </c>
      <c r="F29" s="72" t="s">
        <v>640</v>
      </c>
      <c r="G29" s="72">
        <v>1000</v>
      </c>
      <c r="H29" s="72"/>
      <c r="I29" s="72" t="s">
        <v>640</v>
      </c>
      <c r="J29" s="72" t="s">
        <v>646</v>
      </c>
      <c r="K29" s="4">
        <v>0.40600000000000003</v>
      </c>
      <c r="L29" s="4">
        <v>406</v>
      </c>
      <c r="M29" s="61" t="s">
        <v>656</v>
      </c>
    </row>
    <row r="30" spans="1:13" ht="30" x14ac:dyDescent="0.2">
      <c r="A30" s="72">
        <v>21</v>
      </c>
      <c r="B30" s="415">
        <v>43019</v>
      </c>
      <c r="C30" s="416" t="s">
        <v>347</v>
      </c>
      <c r="D30" s="72" t="s">
        <v>644</v>
      </c>
      <c r="E30" s="72">
        <v>200179145</v>
      </c>
      <c r="F30" s="72" t="s">
        <v>640</v>
      </c>
      <c r="G30" s="72">
        <v>30000</v>
      </c>
      <c r="H30" s="72"/>
      <c r="I30" s="72" t="s">
        <v>640</v>
      </c>
      <c r="J30" s="72" t="s">
        <v>646</v>
      </c>
      <c r="K30" s="4">
        <v>0.21229999999999999</v>
      </c>
      <c r="L30" s="4">
        <v>6370</v>
      </c>
      <c r="M30" s="61" t="s">
        <v>1763</v>
      </c>
    </row>
    <row r="31" spans="1:13" ht="30" x14ac:dyDescent="0.2">
      <c r="A31" s="72">
        <v>22</v>
      </c>
      <c r="B31" s="415">
        <v>43019</v>
      </c>
      <c r="C31" s="416" t="s">
        <v>347</v>
      </c>
      <c r="D31" s="72" t="s">
        <v>644</v>
      </c>
      <c r="E31" s="72">
        <v>200179145</v>
      </c>
      <c r="F31" s="72" t="s">
        <v>640</v>
      </c>
      <c r="G31" s="72">
        <v>1000</v>
      </c>
      <c r="H31" s="72"/>
      <c r="I31" s="72" t="s">
        <v>640</v>
      </c>
      <c r="J31" s="72" t="s">
        <v>646</v>
      </c>
      <c r="K31" s="4">
        <v>0.40600000000000003</v>
      </c>
      <c r="L31" s="4">
        <v>406</v>
      </c>
      <c r="M31" s="61" t="s">
        <v>656</v>
      </c>
    </row>
    <row r="32" spans="1:13" ht="30" x14ac:dyDescent="0.2">
      <c r="A32" s="72">
        <v>23</v>
      </c>
      <c r="B32" s="415">
        <v>43021</v>
      </c>
      <c r="C32" s="416" t="s">
        <v>347</v>
      </c>
      <c r="D32" s="72" t="s">
        <v>644</v>
      </c>
      <c r="E32" s="72">
        <v>200179145</v>
      </c>
      <c r="F32" s="72" t="s">
        <v>640</v>
      </c>
      <c r="G32" s="72">
        <v>800</v>
      </c>
      <c r="H32" s="72"/>
      <c r="I32" s="72" t="s">
        <v>640</v>
      </c>
      <c r="J32" s="72" t="s">
        <v>646</v>
      </c>
      <c r="K32" s="4">
        <v>2</v>
      </c>
      <c r="L32" s="4">
        <v>1600</v>
      </c>
      <c r="M32" s="61" t="s">
        <v>647</v>
      </c>
    </row>
    <row r="33" spans="1:13" ht="30" x14ac:dyDescent="0.2">
      <c r="A33" s="72">
        <v>24</v>
      </c>
      <c r="B33" s="415">
        <v>43670</v>
      </c>
      <c r="C33" s="416" t="s">
        <v>347</v>
      </c>
      <c r="D33" s="72" t="s">
        <v>644</v>
      </c>
      <c r="E33" s="72">
        <v>200179145</v>
      </c>
      <c r="F33" s="72" t="s">
        <v>640</v>
      </c>
      <c r="G33" s="72">
        <v>100000</v>
      </c>
      <c r="H33" s="72"/>
      <c r="I33" s="72" t="s">
        <v>640</v>
      </c>
      <c r="J33" s="72" t="s">
        <v>646</v>
      </c>
      <c r="K33" s="4">
        <v>0.02</v>
      </c>
      <c r="L33" s="4">
        <v>2000</v>
      </c>
      <c r="M33" s="61" t="s">
        <v>656</v>
      </c>
    </row>
    <row r="34" spans="1:13" ht="30" x14ac:dyDescent="0.2">
      <c r="A34" s="72">
        <v>25</v>
      </c>
      <c r="B34" s="415">
        <v>43595</v>
      </c>
      <c r="C34" s="416" t="s">
        <v>347</v>
      </c>
      <c r="D34" s="72" t="s">
        <v>1764</v>
      </c>
      <c r="E34" s="72" t="s">
        <v>1765</v>
      </c>
      <c r="F34" s="72" t="s">
        <v>640</v>
      </c>
      <c r="G34" s="72" t="s">
        <v>1766</v>
      </c>
      <c r="H34" s="72"/>
      <c r="I34" s="72" t="s">
        <v>640</v>
      </c>
      <c r="J34" s="72" t="s">
        <v>646</v>
      </c>
      <c r="K34" s="4">
        <v>750</v>
      </c>
      <c r="L34" s="4">
        <v>750</v>
      </c>
      <c r="M34" s="72" t="s">
        <v>1767</v>
      </c>
    </row>
    <row r="35" spans="1:13" ht="30" x14ac:dyDescent="0.2">
      <c r="A35" s="72">
        <v>26</v>
      </c>
      <c r="B35" s="415">
        <v>43021</v>
      </c>
      <c r="C35" s="416" t="s">
        <v>347</v>
      </c>
      <c r="D35" s="72" t="s">
        <v>644</v>
      </c>
      <c r="E35" s="72">
        <v>200179145</v>
      </c>
      <c r="F35" s="72" t="s">
        <v>640</v>
      </c>
      <c r="G35" s="72">
        <v>500</v>
      </c>
      <c r="H35" s="72"/>
      <c r="I35" s="72" t="s">
        <v>640</v>
      </c>
      <c r="J35" s="72" t="s">
        <v>646</v>
      </c>
      <c r="K35" s="4">
        <v>2</v>
      </c>
      <c r="L35" s="4">
        <v>1000</v>
      </c>
      <c r="M35" s="61" t="s">
        <v>647</v>
      </c>
    </row>
    <row r="36" spans="1:13" ht="30" x14ac:dyDescent="0.2">
      <c r="A36" s="72">
        <v>27</v>
      </c>
      <c r="B36" s="415">
        <v>43021</v>
      </c>
      <c r="C36" s="416" t="s">
        <v>347</v>
      </c>
      <c r="D36" s="72" t="s">
        <v>644</v>
      </c>
      <c r="E36" s="72">
        <v>200179145</v>
      </c>
      <c r="F36" s="72" t="s">
        <v>640</v>
      </c>
      <c r="G36" s="72">
        <v>1000</v>
      </c>
      <c r="H36" s="72"/>
      <c r="I36" s="72" t="s">
        <v>640</v>
      </c>
      <c r="J36" s="72" t="s">
        <v>646</v>
      </c>
      <c r="K36" s="4">
        <v>0.21199999999999999</v>
      </c>
      <c r="L36" s="4">
        <v>212</v>
      </c>
      <c r="M36" s="61" t="s">
        <v>656</v>
      </c>
    </row>
    <row r="37" spans="1:13" ht="30" x14ac:dyDescent="0.2">
      <c r="A37" s="72">
        <v>28</v>
      </c>
      <c r="B37" s="415">
        <v>43022</v>
      </c>
      <c r="C37" s="416" t="s">
        <v>347</v>
      </c>
      <c r="D37" s="72" t="s">
        <v>644</v>
      </c>
      <c r="E37" s="72">
        <v>200179145</v>
      </c>
      <c r="F37" s="72" t="s">
        <v>640</v>
      </c>
      <c r="G37" s="72">
        <v>2400</v>
      </c>
      <c r="H37" s="72"/>
      <c r="I37" s="72" t="s">
        <v>640</v>
      </c>
      <c r="J37" s="72" t="s">
        <v>646</v>
      </c>
      <c r="K37" s="4">
        <v>1.04</v>
      </c>
      <c r="L37" s="4">
        <v>2496</v>
      </c>
      <c r="M37" s="61" t="s">
        <v>647</v>
      </c>
    </row>
    <row r="38" spans="1:13" ht="30" x14ac:dyDescent="0.2">
      <c r="A38" s="72">
        <v>29</v>
      </c>
      <c r="B38" s="415">
        <v>43022</v>
      </c>
      <c r="C38" s="416" t="s">
        <v>347</v>
      </c>
      <c r="D38" s="72" t="s">
        <v>644</v>
      </c>
      <c r="E38" s="72">
        <v>200179145</v>
      </c>
      <c r="F38" s="72" t="s">
        <v>640</v>
      </c>
      <c r="G38" s="72">
        <v>1000</v>
      </c>
      <c r="H38" s="72"/>
      <c r="I38" s="72" t="s">
        <v>640</v>
      </c>
      <c r="J38" s="72" t="s">
        <v>646</v>
      </c>
      <c r="K38" s="4">
        <v>0.31919999999999998</v>
      </c>
      <c r="L38" s="4">
        <v>319.2</v>
      </c>
      <c r="M38" s="61" t="s">
        <v>647</v>
      </c>
    </row>
    <row r="39" spans="1:13" ht="30" x14ac:dyDescent="0.2">
      <c r="A39" s="72">
        <v>30</v>
      </c>
      <c r="B39" s="415">
        <v>43394</v>
      </c>
      <c r="C39" s="416" t="s">
        <v>347</v>
      </c>
      <c r="D39" s="72" t="s">
        <v>644</v>
      </c>
      <c r="E39" s="72">
        <v>200179145</v>
      </c>
      <c r="F39" s="72" t="s">
        <v>640</v>
      </c>
      <c r="G39" s="72">
        <v>165000</v>
      </c>
      <c r="H39" s="72"/>
      <c r="I39" s="72" t="s">
        <v>640</v>
      </c>
      <c r="J39" s="72" t="s">
        <v>646</v>
      </c>
      <c r="K39" s="4">
        <v>1.9599999999999999E-2</v>
      </c>
      <c r="L39" s="4">
        <v>3234</v>
      </c>
      <c r="M39" s="61" t="s">
        <v>713</v>
      </c>
    </row>
    <row r="40" spans="1:13" ht="30" x14ac:dyDescent="0.2">
      <c r="A40" s="72">
        <v>31</v>
      </c>
      <c r="B40" s="415">
        <v>43026</v>
      </c>
      <c r="C40" s="416" t="s">
        <v>347</v>
      </c>
      <c r="D40" s="72" t="s">
        <v>644</v>
      </c>
      <c r="E40" s="72">
        <v>200179145</v>
      </c>
      <c r="F40" s="72" t="s">
        <v>640</v>
      </c>
      <c r="G40" s="72">
        <v>1000</v>
      </c>
      <c r="H40" s="72"/>
      <c r="I40" s="72" t="s">
        <v>640</v>
      </c>
      <c r="J40" s="72" t="s">
        <v>646</v>
      </c>
      <c r="K40" s="4">
        <v>0.53</v>
      </c>
      <c r="L40" s="4">
        <v>530</v>
      </c>
      <c r="M40" s="61" t="s">
        <v>1763</v>
      </c>
    </row>
    <row r="41" spans="1:13" ht="30" x14ac:dyDescent="0.2">
      <c r="A41" s="72">
        <v>32</v>
      </c>
      <c r="B41" s="415">
        <v>43412</v>
      </c>
      <c r="C41" s="416" t="s">
        <v>347</v>
      </c>
      <c r="D41" s="72" t="s">
        <v>644</v>
      </c>
      <c r="E41" s="72">
        <v>200179145</v>
      </c>
      <c r="F41" s="72" t="s">
        <v>640</v>
      </c>
      <c r="G41" s="72">
        <v>10000</v>
      </c>
      <c r="H41" s="72"/>
      <c r="I41" s="72" t="s">
        <v>640</v>
      </c>
      <c r="J41" s="72" t="s">
        <v>646</v>
      </c>
      <c r="K41" s="4">
        <v>2.1000000000000001E-2</v>
      </c>
      <c r="L41" s="4">
        <v>210</v>
      </c>
      <c r="M41" s="61" t="s">
        <v>713</v>
      </c>
    </row>
    <row r="42" spans="1:13" ht="30" x14ac:dyDescent="0.2">
      <c r="A42" s="72">
        <v>33</v>
      </c>
      <c r="B42" s="415">
        <v>43738</v>
      </c>
      <c r="C42" s="416" t="s">
        <v>678</v>
      </c>
      <c r="D42" s="72" t="s">
        <v>692</v>
      </c>
      <c r="E42" s="72" t="s">
        <v>693</v>
      </c>
      <c r="F42" s="72" t="s">
        <v>640</v>
      </c>
      <c r="G42" s="72">
        <v>43738</v>
      </c>
      <c r="H42" s="72"/>
      <c r="I42" s="72" t="s">
        <v>640</v>
      </c>
      <c r="J42" s="72" t="s">
        <v>694</v>
      </c>
      <c r="K42" s="4"/>
      <c r="L42" s="4">
        <v>451.5</v>
      </c>
      <c r="M42" s="61"/>
    </row>
    <row r="43" spans="1:13" ht="30" x14ac:dyDescent="0.2">
      <c r="A43" s="72">
        <v>34</v>
      </c>
      <c r="B43" s="415">
        <v>43023</v>
      </c>
      <c r="C43" s="416" t="s">
        <v>347</v>
      </c>
      <c r="D43" s="72" t="s">
        <v>644</v>
      </c>
      <c r="E43" s="72">
        <v>200179145</v>
      </c>
      <c r="F43" s="72" t="s">
        <v>640</v>
      </c>
      <c r="G43" s="72">
        <v>800</v>
      </c>
      <c r="H43" s="72"/>
      <c r="I43" s="72" t="s">
        <v>640</v>
      </c>
      <c r="J43" s="72" t="s">
        <v>646</v>
      </c>
      <c r="K43" s="4">
        <v>0.505</v>
      </c>
      <c r="L43" s="4">
        <v>404</v>
      </c>
      <c r="M43" s="61" t="s">
        <v>656</v>
      </c>
    </row>
    <row r="44" spans="1:13" ht="30" x14ac:dyDescent="0.2">
      <c r="A44" s="72">
        <v>35</v>
      </c>
      <c r="B44" s="415">
        <v>43023</v>
      </c>
      <c r="C44" s="416" t="s">
        <v>347</v>
      </c>
      <c r="D44" s="72" t="s">
        <v>644</v>
      </c>
      <c r="E44" s="72">
        <v>200179145</v>
      </c>
      <c r="F44" s="72" t="s">
        <v>640</v>
      </c>
      <c r="G44" s="72">
        <v>400</v>
      </c>
      <c r="H44" s="72"/>
      <c r="I44" s="72" t="s">
        <v>640</v>
      </c>
      <c r="J44" s="72" t="s">
        <v>646</v>
      </c>
      <c r="K44" s="4">
        <v>1.04</v>
      </c>
      <c r="L44" s="4">
        <v>416</v>
      </c>
      <c r="M44" s="61" t="s">
        <v>647</v>
      </c>
    </row>
    <row r="45" spans="1:13" ht="30" x14ac:dyDescent="0.2">
      <c r="A45" s="72">
        <v>36</v>
      </c>
      <c r="B45" s="415">
        <v>43023</v>
      </c>
      <c r="C45" s="416" t="s">
        <v>347</v>
      </c>
      <c r="D45" s="72" t="s">
        <v>644</v>
      </c>
      <c r="E45" s="72">
        <v>200179145</v>
      </c>
      <c r="F45" s="72" t="s">
        <v>640</v>
      </c>
      <c r="G45" s="72">
        <v>12000</v>
      </c>
      <c r="H45" s="72"/>
      <c r="I45" s="72" t="s">
        <v>640</v>
      </c>
      <c r="J45" s="72" t="s">
        <v>646</v>
      </c>
      <c r="K45" s="4">
        <v>0.2261</v>
      </c>
      <c r="L45" s="4">
        <v>2713</v>
      </c>
      <c r="M45" s="61" t="s">
        <v>1763</v>
      </c>
    </row>
    <row r="46" spans="1:13" ht="30" x14ac:dyDescent="0.2">
      <c r="A46" s="72">
        <v>37</v>
      </c>
      <c r="B46" s="415">
        <v>43023</v>
      </c>
      <c r="C46" s="416" t="s">
        <v>347</v>
      </c>
      <c r="D46" s="72" t="s">
        <v>644</v>
      </c>
      <c r="E46" s="72">
        <v>200179145</v>
      </c>
      <c r="F46" s="72" t="s">
        <v>640</v>
      </c>
      <c r="G46" s="72">
        <v>7000</v>
      </c>
      <c r="H46" s="72"/>
      <c r="I46" s="72" t="s">
        <v>640</v>
      </c>
      <c r="J46" s="72" t="s">
        <v>646</v>
      </c>
      <c r="K46" s="4">
        <v>0.24859999999999999</v>
      </c>
      <c r="L46" s="4">
        <v>1740</v>
      </c>
      <c r="M46" s="61" t="s">
        <v>1763</v>
      </c>
    </row>
    <row r="47" spans="1:13" ht="30" x14ac:dyDescent="0.2">
      <c r="A47" s="72">
        <v>38</v>
      </c>
      <c r="B47" s="415">
        <v>43396</v>
      </c>
      <c r="C47" s="416" t="s">
        <v>347</v>
      </c>
      <c r="D47" s="72" t="s">
        <v>644</v>
      </c>
      <c r="E47" s="72">
        <v>200179145</v>
      </c>
      <c r="F47" s="72" t="s">
        <v>640</v>
      </c>
      <c r="G47" s="72">
        <v>114000</v>
      </c>
      <c r="H47" s="72"/>
      <c r="I47" s="72" t="s">
        <v>640</v>
      </c>
      <c r="J47" s="72" t="s">
        <v>646</v>
      </c>
      <c r="K47" s="4">
        <v>1.9800000000000002E-2</v>
      </c>
      <c r="L47" s="4">
        <v>2261.7600000000002</v>
      </c>
      <c r="M47" s="61" t="s">
        <v>713</v>
      </c>
    </row>
    <row r="48" spans="1:13" ht="30" x14ac:dyDescent="0.2">
      <c r="A48" s="72">
        <v>39</v>
      </c>
      <c r="B48" s="415">
        <v>43410</v>
      </c>
      <c r="C48" s="416" t="s">
        <v>347</v>
      </c>
      <c r="D48" s="72" t="s">
        <v>644</v>
      </c>
      <c r="E48" s="72">
        <v>200179145</v>
      </c>
      <c r="F48" s="72" t="s">
        <v>640</v>
      </c>
      <c r="G48" s="72">
        <v>25000</v>
      </c>
      <c r="H48" s="72"/>
      <c r="I48" s="72" t="s">
        <v>640</v>
      </c>
      <c r="J48" s="72" t="s">
        <v>646</v>
      </c>
      <c r="K48" s="4">
        <v>2.1000000000000001E-2</v>
      </c>
      <c r="L48" s="4">
        <v>525</v>
      </c>
      <c r="M48" s="61" t="s">
        <v>713</v>
      </c>
    </row>
    <row r="49" spans="1:13" ht="30" x14ac:dyDescent="0.2">
      <c r="A49" s="72">
        <v>40</v>
      </c>
      <c r="B49" s="415">
        <v>43398</v>
      </c>
      <c r="C49" s="416" t="s">
        <v>347</v>
      </c>
      <c r="D49" s="72" t="s">
        <v>644</v>
      </c>
      <c r="E49" s="72">
        <v>200179145</v>
      </c>
      <c r="F49" s="72" t="s">
        <v>640</v>
      </c>
      <c r="G49" s="72">
        <v>130000</v>
      </c>
      <c r="H49" s="72"/>
      <c r="I49" s="72" t="s">
        <v>640</v>
      </c>
      <c r="J49" s="72" t="s">
        <v>646</v>
      </c>
      <c r="K49" s="4">
        <v>0.04</v>
      </c>
      <c r="L49" s="4">
        <v>5200</v>
      </c>
      <c r="M49" s="61" t="s">
        <v>713</v>
      </c>
    </row>
    <row r="50" spans="1:13" ht="30" x14ac:dyDescent="0.2">
      <c r="A50" s="72">
        <v>41</v>
      </c>
      <c r="B50" s="415">
        <v>43399</v>
      </c>
      <c r="C50" s="416" t="s">
        <v>347</v>
      </c>
      <c r="D50" s="72" t="s">
        <v>644</v>
      </c>
      <c r="E50" s="72">
        <v>200179145</v>
      </c>
      <c r="F50" s="72" t="s">
        <v>640</v>
      </c>
      <c r="G50" s="72" t="s">
        <v>1768</v>
      </c>
      <c r="H50" s="72"/>
      <c r="I50" s="72" t="s">
        <v>640</v>
      </c>
      <c r="J50" s="72" t="s">
        <v>646</v>
      </c>
      <c r="K50" s="4">
        <v>0.02</v>
      </c>
      <c r="L50" s="4">
        <v>1200</v>
      </c>
      <c r="M50" s="61" t="s">
        <v>713</v>
      </c>
    </row>
    <row r="51" spans="1:13" ht="30" x14ac:dyDescent="0.2">
      <c r="A51" s="72">
        <v>42</v>
      </c>
      <c r="B51" s="415">
        <v>43395</v>
      </c>
      <c r="C51" s="416" t="s">
        <v>347</v>
      </c>
      <c r="D51" s="72" t="s">
        <v>644</v>
      </c>
      <c r="E51" s="72">
        <v>200179145</v>
      </c>
      <c r="F51" s="72" t="s">
        <v>640</v>
      </c>
      <c r="G51" s="72" t="s">
        <v>1769</v>
      </c>
      <c r="H51" s="72"/>
      <c r="I51" s="72" t="s">
        <v>640</v>
      </c>
      <c r="J51" s="72" t="s">
        <v>646</v>
      </c>
      <c r="K51" s="4">
        <v>0.04</v>
      </c>
      <c r="L51" s="4">
        <v>1200</v>
      </c>
      <c r="M51" s="61" t="s">
        <v>713</v>
      </c>
    </row>
    <row r="52" spans="1:13" ht="30" x14ac:dyDescent="0.2">
      <c r="A52" s="72">
        <v>43</v>
      </c>
      <c r="B52" s="415">
        <v>43395</v>
      </c>
      <c r="C52" s="416" t="s">
        <v>347</v>
      </c>
      <c r="D52" s="72" t="s">
        <v>644</v>
      </c>
      <c r="E52" s="72">
        <v>200179145</v>
      </c>
      <c r="F52" s="72" t="s">
        <v>640</v>
      </c>
      <c r="G52" s="72" t="s">
        <v>1770</v>
      </c>
      <c r="H52" s="72"/>
      <c r="I52" s="72" t="s">
        <v>640</v>
      </c>
      <c r="J52" s="72" t="s">
        <v>646</v>
      </c>
      <c r="K52" s="4">
        <v>3.2000000000000001E-2</v>
      </c>
      <c r="L52" s="4">
        <v>480</v>
      </c>
      <c r="M52" s="61" t="s">
        <v>713</v>
      </c>
    </row>
    <row r="53" spans="1:13" ht="15" x14ac:dyDescent="0.2">
      <c r="A53" s="72"/>
      <c r="B53" s="311"/>
      <c r="C53" s="283"/>
      <c r="D53" s="61"/>
      <c r="E53" s="61"/>
      <c r="F53" s="61"/>
      <c r="G53" s="61"/>
      <c r="H53" s="61"/>
      <c r="I53" s="61"/>
      <c r="J53" s="61"/>
      <c r="K53" s="4"/>
      <c r="L53" s="4"/>
      <c r="M53" s="61"/>
    </row>
    <row r="54" spans="1:13" ht="15" x14ac:dyDescent="0.3">
      <c r="A54" s="469" t="s">
        <v>271</v>
      </c>
      <c r="B54" s="311"/>
      <c r="C54" s="283"/>
      <c r="D54" s="73"/>
      <c r="E54" s="73"/>
      <c r="F54" s="73"/>
      <c r="G54" s="73"/>
      <c r="H54" s="61"/>
      <c r="I54" s="61"/>
      <c r="J54" s="61"/>
      <c r="K54" s="61" t="s">
        <v>456</v>
      </c>
      <c r="L54" s="60">
        <f>SUM(L10:L53)</f>
        <v>53685.34</v>
      </c>
      <c r="M54" s="61"/>
    </row>
    <row r="55" spans="1:13" ht="15" x14ac:dyDescent="0.3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45"/>
    </row>
    <row r="56" spans="1:13" ht="15" x14ac:dyDescent="0.3">
      <c r="A56" s="176" t="s">
        <v>457</v>
      </c>
      <c r="B56" s="176"/>
      <c r="C56" s="176"/>
      <c r="D56" s="175"/>
      <c r="E56" s="175"/>
      <c r="F56" s="175"/>
      <c r="G56" s="175"/>
      <c r="H56" s="175"/>
      <c r="I56" s="175"/>
      <c r="J56" s="175"/>
      <c r="K56" s="175"/>
      <c r="L56" s="145"/>
    </row>
    <row r="57" spans="1:13" ht="15" x14ac:dyDescent="0.3">
      <c r="A57" s="176" t="s">
        <v>458</v>
      </c>
      <c r="B57" s="176"/>
      <c r="C57" s="176"/>
      <c r="D57" s="175"/>
      <c r="E57" s="175"/>
      <c r="F57" s="175"/>
      <c r="G57" s="175"/>
      <c r="H57" s="175"/>
      <c r="I57" s="175"/>
      <c r="J57" s="175"/>
      <c r="K57" s="175"/>
      <c r="L57" s="145"/>
    </row>
    <row r="58" spans="1:13" ht="15" x14ac:dyDescent="0.3">
      <c r="A58" s="162" t="s">
        <v>459</v>
      </c>
      <c r="B58" s="162"/>
      <c r="C58" s="176"/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3" ht="15" x14ac:dyDescent="0.3">
      <c r="A59" s="162" t="s">
        <v>476</v>
      </c>
      <c r="B59" s="162"/>
      <c r="C59" s="176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3" ht="15.75" customHeight="1" x14ac:dyDescent="0.2">
      <c r="A60" s="580" t="s">
        <v>477</v>
      </c>
      <c r="B60" s="580"/>
      <c r="C60" s="580"/>
      <c r="D60" s="580"/>
      <c r="E60" s="580"/>
      <c r="F60" s="580"/>
      <c r="G60" s="580"/>
      <c r="H60" s="580"/>
      <c r="I60" s="580"/>
      <c r="J60" s="580"/>
      <c r="K60" s="580"/>
      <c r="L60" s="580"/>
    </row>
    <row r="61" spans="1:13" ht="15.75" customHeight="1" x14ac:dyDescent="0.2">
      <c r="A61" s="580"/>
      <c r="B61" s="580"/>
      <c r="C61" s="580"/>
      <c r="D61" s="580"/>
      <c r="E61" s="580"/>
      <c r="F61" s="580"/>
      <c r="G61" s="580"/>
      <c r="H61" s="580"/>
      <c r="I61" s="580"/>
      <c r="J61" s="580"/>
      <c r="K61" s="580"/>
      <c r="L61" s="580"/>
    </row>
    <row r="62" spans="1:13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3" ht="15" x14ac:dyDescent="0.3">
      <c r="A63" s="576" t="s">
        <v>107</v>
      </c>
      <c r="B63" s="576"/>
      <c r="C63" s="576"/>
      <c r="D63" s="284"/>
      <c r="E63" s="285"/>
      <c r="F63" s="285"/>
      <c r="G63" s="284"/>
      <c r="H63" s="284"/>
      <c r="I63" s="284"/>
      <c r="J63" s="284"/>
      <c r="K63" s="284"/>
      <c r="L63" s="145"/>
    </row>
    <row r="64" spans="1:13" ht="15" x14ac:dyDescent="0.3">
      <c r="A64" s="284"/>
      <c r="B64" s="284"/>
      <c r="C64" s="285"/>
      <c r="D64" s="284"/>
      <c r="E64" s="285"/>
      <c r="F64" s="285"/>
      <c r="G64" s="284"/>
      <c r="H64" s="284"/>
      <c r="I64" s="284"/>
      <c r="J64" s="284"/>
      <c r="K64" s="286"/>
      <c r="L64" s="145"/>
    </row>
    <row r="65" spans="1:12" ht="15" customHeight="1" x14ac:dyDescent="0.3">
      <c r="A65" s="284"/>
      <c r="B65" s="284"/>
      <c r="C65" s="285"/>
      <c r="D65" s="577" t="s">
        <v>263</v>
      </c>
      <c r="E65" s="577"/>
      <c r="F65" s="293"/>
      <c r="G65" s="287"/>
      <c r="H65" s="578" t="s">
        <v>461</v>
      </c>
      <c r="I65" s="578"/>
      <c r="J65" s="578"/>
      <c r="K65" s="288"/>
      <c r="L65" s="145"/>
    </row>
    <row r="66" spans="1:12" ht="15" x14ac:dyDescent="0.3">
      <c r="A66" s="284"/>
      <c r="B66" s="284"/>
      <c r="C66" s="285"/>
      <c r="D66" s="284"/>
      <c r="E66" s="285"/>
      <c r="F66" s="285"/>
      <c r="G66" s="284"/>
      <c r="H66" s="579"/>
      <c r="I66" s="579"/>
      <c r="J66" s="579"/>
      <c r="K66" s="288"/>
      <c r="L66" s="145"/>
    </row>
    <row r="67" spans="1:12" ht="15" x14ac:dyDescent="0.3">
      <c r="A67" s="284"/>
      <c r="B67" s="284"/>
      <c r="C67" s="285"/>
      <c r="D67" s="574" t="s">
        <v>139</v>
      </c>
      <c r="E67" s="574"/>
      <c r="F67" s="293"/>
      <c r="G67" s="287"/>
      <c r="H67" s="284"/>
      <c r="I67" s="284"/>
      <c r="J67" s="284"/>
      <c r="K67" s="284"/>
      <c r="L67" s="145"/>
    </row>
  </sheetData>
  <mergeCells count="7">
    <mergeCell ref="D67:E67"/>
    <mergeCell ref="A2:E2"/>
    <mergeCell ref="L3:M3"/>
    <mergeCell ref="A63:C63"/>
    <mergeCell ref="D65:E65"/>
    <mergeCell ref="H65:J66"/>
    <mergeCell ref="A60:L61"/>
  </mergeCells>
  <dataValidations count="1">
    <dataValidation type="list" allowBlank="1" showInputMessage="1" showErrorMessage="1" sqref="C10:C5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2016-05-03T11:38:33Z</cp:lastPrinted>
  <dcterms:created xsi:type="dcterms:W3CDTF">2011-12-27T13:20:18Z</dcterms:created>
  <dcterms:modified xsi:type="dcterms:W3CDTF">2020-02-20T12:55:30Z</dcterms:modified>
</cp:coreProperties>
</file>