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iava\Desktop\2019 წლიური დეკლარაციები\ელექტრონულები\"/>
    </mc:Choice>
  </mc:AlternateContent>
  <bookViews>
    <workbookView xWindow="0" yWindow="0" windowWidth="21570" windowHeight="784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_FilterDatabase" localSheetId="5" hidden="1">'ფორმა 4.2'!$A$8:$I$13</definedName>
    <definedName name="_xlnm._FilterDatabase" localSheetId="24" hidden="1">'ფორმა N 9.7'!$A$8:$L$239</definedName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N4.1'!$B$9:$D$27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4.2'!$A$1:$I$28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5.2'!$A$1:$I$32</definedName>
    <definedName name="_xlnm.Print_Area" localSheetId="13">'ფორმა 5.4'!$A$1:$H$441</definedName>
    <definedName name="_xlnm.Print_Area" localSheetId="14">'ფორმა 5.5'!$A$1:$M$49</definedName>
    <definedName name="_xlnm.Print_Area" localSheetId="21">'ფორმა 9.1'!$A$1:$I$35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8.1'!$A$1:$H$50</definedName>
    <definedName name="_xlnm.Print_Area" localSheetId="24">'ფორმა N 9.7'!$A$1:$I$263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N4.1'!$A$1:$D$42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D50" i="40" l="1"/>
  <c r="H423" i="45"/>
  <c r="G423" i="45"/>
  <c r="A5" i="45"/>
  <c r="H19" i="43"/>
  <c r="G19" i="43"/>
  <c r="I13" i="43"/>
  <c r="I12" i="43"/>
  <c r="I11" i="43"/>
  <c r="I10" i="43"/>
  <c r="I9" i="43"/>
  <c r="G11" i="18"/>
  <c r="G12" i="18" s="1"/>
  <c r="D12" i="3"/>
  <c r="C12" i="3"/>
  <c r="I19" i="43" l="1"/>
  <c r="I10" i="9" l="1"/>
  <c r="C11" i="12"/>
  <c r="C10" i="12" s="1"/>
  <c r="C34" i="12"/>
  <c r="C45" i="12"/>
  <c r="C44" i="12" s="1"/>
  <c r="C64" i="12"/>
  <c r="C37" i="47"/>
  <c r="D48" i="47"/>
  <c r="D12" i="7" l="1"/>
  <c r="C12" i="7"/>
  <c r="D12" i="40" l="1"/>
  <c r="M76" i="40"/>
  <c r="M67" i="40"/>
  <c r="M11" i="40" s="1"/>
  <c r="M61" i="40"/>
  <c r="L61" i="40"/>
  <c r="M56" i="40"/>
  <c r="L56" i="40"/>
  <c r="M50" i="40"/>
  <c r="L50" i="40"/>
  <c r="M39" i="40"/>
  <c r="L39" i="40"/>
  <c r="M35" i="40"/>
  <c r="L35" i="40"/>
  <c r="M26" i="40"/>
  <c r="L26" i="40"/>
  <c r="M20" i="40"/>
  <c r="L20" i="40"/>
  <c r="M17" i="40"/>
  <c r="L17" i="40"/>
  <c r="M16" i="40"/>
  <c r="L16" i="40"/>
  <c r="L11" i="40" s="1"/>
  <c r="M12" i="40"/>
  <c r="L12" i="40"/>
  <c r="K76" i="40"/>
  <c r="K67" i="40"/>
  <c r="K61" i="40"/>
  <c r="J61" i="40"/>
  <c r="K56" i="40"/>
  <c r="J56" i="40"/>
  <c r="K50" i="40"/>
  <c r="J50" i="40"/>
  <c r="K39" i="40"/>
  <c r="J39" i="40"/>
  <c r="K35" i="40"/>
  <c r="J35" i="40"/>
  <c r="K26" i="40"/>
  <c r="J26" i="40"/>
  <c r="K20" i="40"/>
  <c r="J20" i="40"/>
  <c r="K17" i="40"/>
  <c r="J17" i="40"/>
  <c r="K16" i="40"/>
  <c r="J16" i="40"/>
  <c r="K12" i="40"/>
  <c r="J12" i="40"/>
  <c r="J11" i="40"/>
  <c r="K11" i="40" l="1"/>
  <c r="I76" i="40" l="1"/>
  <c r="I67" i="40"/>
  <c r="I11" i="40" s="1"/>
  <c r="I61" i="40"/>
  <c r="H61" i="40"/>
  <c r="I56" i="40"/>
  <c r="H56" i="40"/>
  <c r="I50" i="40"/>
  <c r="H50" i="40"/>
  <c r="I39" i="40"/>
  <c r="H39" i="40"/>
  <c r="I35" i="40"/>
  <c r="H35" i="40"/>
  <c r="I26" i="40"/>
  <c r="H26" i="40"/>
  <c r="I20" i="40"/>
  <c r="H20" i="40"/>
  <c r="I17" i="40"/>
  <c r="H17" i="40"/>
  <c r="I16" i="40"/>
  <c r="H16" i="40"/>
  <c r="H11" i="40" s="1"/>
  <c r="I12" i="40"/>
  <c r="H12" i="40"/>
  <c r="G76" i="40" l="1"/>
  <c r="G67" i="40"/>
  <c r="G11" i="40" s="1"/>
  <c r="G61" i="40"/>
  <c r="F61" i="40"/>
  <c r="G56" i="40"/>
  <c r="F56" i="40"/>
  <c r="G50" i="40"/>
  <c r="F50" i="40"/>
  <c r="G39" i="40"/>
  <c r="F39" i="40"/>
  <c r="G35" i="40"/>
  <c r="F35" i="40"/>
  <c r="G26" i="40"/>
  <c r="F26" i="40"/>
  <c r="G20" i="40"/>
  <c r="F20" i="40"/>
  <c r="G17" i="40"/>
  <c r="F17" i="40"/>
  <c r="G16" i="40"/>
  <c r="F16" i="40"/>
  <c r="F11" i="40" s="1"/>
  <c r="G12" i="40"/>
  <c r="F12" i="40"/>
  <c r="D10" i="47" l="1"/>
  <c r="I53" i="35"/>
  <c r="H41" i="35"/>
  <c r="I19" i="35"/>
  <c r="I10" i="35"/>
  <c r="A5" i="35"/>
  <c r="A4" i="35"/>
  <c r="J39" i="10"/>
  <c r="I39" i="10"/>
  <c r="I36" i="10" s="1"/>
  <c r="H39" i="10"/>
  <c r="G39" i="10"/>
  <c r="G36" i="10" s="1"/>
  <c r="F39" i="10"/>
  <c r="E39" i="10"/>
  <c r="E36" i="10" s="1"/>
  <c r="D39" i="10"/>
  <c r="C39" i="10"/>
  <c r="C36" i="10" s="1"/>
  <c r="B39" i="10"/>
  <c r="J36" i="10"/>
  <c r="H36" i="10"/>
  <c r="F36" i="10"/>
  <c r="D36" i="10"/>
  <c r="B36" i="10"/>
  <c r="J32" i="10"/>
  <c r="I32" i="10"/>
  <c r="H32" i="10"/>
  <c r="G32" i="10"/>
  <c r="F32" i="10"/>
  <c r="E32" i="10"/>
  <c r="D32" i="10"/>
  <c r="C32" i="10"/>
  <c r="B32" i="10"/>
  <c r="J31" i="10"/>
  <c r="I31" i="10"/>
  <c r="J25" i="10"/>
  <c r="I25" i="10"/>
  <c r="J24" i="10"/>
  <c r="I24" i="10"/>
  <c r="H24" i="10"/>
  <c r="G24" i="10"/>
  <c r="F24" i="10"/>
  <c r="E24" i="10"/>
  <c r="D24" i="10"/>
  <c r="C24" i="10"/>
  <c r="B24" i="10"/>
  <c r="J19" i="10"/>
  <c r="I19" i="10"/>
  <c r="I17" i="10" s="1"/>
  <c r="I9" i="10" s="1"/>
  <c r="H19" i="10"/>
  <c r="G19" i="10"/>
  <c r="G17" i="10" s="1"/>
  <c r="G9" i="10" s="1"/>
  <c r="F19" i="10"/>
  <c r="E19" i="10"/>
  <c r="E17" i="10" s="1"/>
  <c r="E9" i="10" s="1"/>
  <c r="D19" i="10"/>
  <c r="C19" i="10"/>
  <c r="C17" i="10" s="1"/>
  <c r="C9" i="10" s="1"/>
  <c r="B19" i="10"/>
  <c r="J17" i="10"/>
  <c r="H17" i="10"/>
  <c r="F17" i="10"/>
  <c r="D17" i="10"/>
  <c r="B17" i="10"/>
  <c r="J16" i="10"/>
  <c r="I16" i="10"/>
  <c r="J14" i="10"/>
  <c r="I14" i="10"/>
  <c r="H14" i="10"/>
  <c r="G14" i="10"/>
  <c r="F14" i="10"/>
  <c r="E14" i="10"/>
  <c r="D14" i="10"/>
  <c r="C14" i="10"/>
  <c r="B14" i="10"/>
  <c r="J10" i="10"/>
  <c r="J9" i="10" s="1"/>
  <c r="I10" i="10"/>
  <c r="H10" i="10"/>
  <c r="H9" i="10" s="1"/>
  <c r="G10" i="10"/>
  <c r="F10" i="10"/>
  <c r="F9" i="10" s="1"/>
  <c r="E10" i="10"/>
  <c r="D10" i="10"/>
  <c r="D9" i="10" s="1"/>
  <c r="C10" i="10"/>
  <c r="B10" i="10"/>
  <c r="B9" i="10" s="1"/>
  <c r="L18" i="46"/>
  <c r="A6" i="46"/>
  <c r="A5" i="43"/>
  <c r="K73" i="47"/>
  <c r="J73" i="47"/>
  <c r="I73" i="47"/>
  <c r="H73" i="47"/>
  <c r="D73" i="47"/>
  <c r="C73" i="47"/>
  <c r="G72" i="47"/>
  <c r="F72" i="47"/>
  <c r="K65" i="47"/>
  <c r="I65" i="47"/>
  <c r="D65" i="47"/>
  <c r="G64" i="47"/>
  <c r="K59" i="47"/>
  <c r="J59" i="47"/>
  <c r="I59" i="47"/>
  <c r="H59" i="47"/>
  <c r="C59" i="47"/>
  <c r="G58" i="47"/>
  <c r="F58" i="47"/>
  <c r="K54" i="47"/>
  <c r="J54" i="47"/>
  <c r="I54" i="47"/>
  <c r="H54" i="47"/>
  <c r="D54" i="47"/>
  <c r="C54" i="47"/>
  <c r="G53" i="47"/>
  <c r="F53" i="47"/>
  <c r="K48" i="47"/>
  <c r="J48" i="47"/>
  <c r="I48" i="47"/>
  <c r="H48" i="47"/>
  <c r="C48" i="47"/>
  <c r="G47" i="47"/>
  <c r="F47" i="47"/>
  <c r="F13" i="47" s="1"/>
  <c r="F9" i="47" s="1"/>
  <c r="K37" i="47"/>
  <c r="J37" i="47"/>
  <c r="J14" i="47" s="1"/>
  <c r="J9" i="47" s="1"/>
  <c r="I37" i="47"/>
  <c r="H37" i="47"/>
  <c r="H14" i="47" s="1"/>
  <c r="H9" i="47" s="1"/>
  <c r="D37" i="47"/>
  <c r="G36" i="47"/>
  <c r="F36" i="47"/>
  <c r="K33" i="47"/>
  <c r="J33" i="47"/>
  <c r="I33" i="47"/>
  <c r="H33" i="47"/>
  <c r="D33" i="47"/>
  <c r="C33" i="47"/>
  <c r="G32" i="47"/>
  <c r="F32" i="47"/>
  <c r="K24" i="47"/>
  <c r="J24" i="47"/>
  <c r="I24" i="47"/>
  <c r="H24" i="47"/>
  <c r="D24" i="47"/>
  <c r="C24" i="47"/>
  <c r="G23" i="47"/>
  <c r="F23" i="47"/>
  <c r="K18" i="47"/>
  <c r="J18" i="47"/>
  <c r="I18" i="47"/>
  <c r="H18" i="47"/>
  <c r="D18" i="47"/>
  <c r="D14" i="47" s="1"/>
  <c r="D9" i="47" s="1"/>
  <c r="C18" i="47"/>
  <c r="G17" i="47"/>
  <c r="F17" i="47"/>
  <c r="K15" i="47"/>
  <c r="J15" i="47"/>
  <c r="I15" i="47"/>
  <c r="H15" i="47"/>
  <c r="D15" i="47"/>
  <c r="C15" i="47"/>
  <c r="K14" i="47"/>
  <c r="I14" i="47"/>
  <c r="G14" i="47"/>
  <c r="F14" i="47"/>
  <c r="G13" i="47"/>
  <c r="K10" i="47"/>
  <c r="J10" i="47"/>
  <c r="I10" i="47"/>
  <c r="H10" i="47"/>
  <c r="G10" i="47"/>
  <c r="F10" i="47"/>
  <c r="C10" i="47"/>
  <c r="K9" i="47"/>
  <c r="I9" i="47"/>
  <c r="G9" i="47"/>
  <c r="A5" i="47"/>
  <c r="I31" i="7"/>
  <c r="H31" i="7"/>
  <c r="G31" i="7"/>
  <c r="F31" i="7"/>
  <c r="D31" i="7"/>
  <c r="C31" i="7"/>
  <c r="I27" i="7"/>
  <c r="H27" i="7"/>
  <c r="G27" i="7"/>
  <c r="F27" i="7"/>
  <c r="D27" i="7"/>
  <c r="C27" i="7"/>
  <c r="I26" i="7"/>
  <c r="H26" i="7"/>
  <c r="G26" i="7"/>
  <c r="F26" i="7"/>
  <c r="D26" i="7"/>
  <c r="C26" i="7"/>
  <c r="I19" i="7"/>
  <c r="H19" i="7"/>
  <c r="G19" i="7"/>
  <c r="F19" i="7"/>
  <c r="D19" i="7"/>
  <c r="C19" i="7"/>
  <c r="I16" i="7"/>
  <c r="H16" i="7"/>
  <c r="G16" i="7"/>
  <c r="F16" i="7"/>
  <c r="D16" i="7"/>
  <c r="D10" i="7" s="1"/>
  <c r="D9" i="7" s="1"/>
  <c r="C16" i="7"/>
  <c r="I12" i="7"/>
  <c r="H12" i="7"/>
  <c r="G12" i="7"/>
  <c r="F12" i="7"/>
  <c r="I10" i="7"/>
  <c r="H10" i="7"/>
  <c r="G10" i="7"/>
  <c r="F10" i="7"/>
  <c r="C10" i="7"/>
  <c r="C9" i="7" s="1"/>
  <c r="I9" i="7"/>
  <c r="H9" i="7"/>
  <c r="G9" i="7"/>
  <c r="F9" i="7"/>
  <c r="A4" i="7"/>
  <c r="C14" i="47" l="1"/>
  <c r="C9" i="47" s="1"/>
  <c r="I241" i="35"/>
  <c r="C25" i="59" l="1"/>
  <c r="C24" i="59"/>
  <c r="C23" i="59"/>
  <c r="C22" i="59"/>
  <c r="C21" i="59"/>
  <c r="C19" i="59"/>
  <c r="C18" i="59"/>
  <c r="C12" i="59"/>
  <c r="C20" i="59" l="1"/>
  <c r="I2" i="39"/>
  <c r="K2" i="57"/>
  <c r="I2" i="56"/>
  <c r="I2" i="10"/>
  <c r="G2" i="18"/>
  <c r="I2" i="9"/>
  <c r="D2" i="12"/>
  <c r="C2" i="28"/>
  <c r="C2" i="5"/>
  <c r="G2" i="44"/>
  <c r="C2" i="27"/>
  <c r="L3" i="55"/>
  <c r="G2" i="34"/>
  <c r="G2" i="30"/>
  <c r="I2" i="29"/>
  <c r="C2" i="26"/>
  <c r="C2" i="40"/>
  <c r="C2" i="3"/>
  <c r="C2" i="59"/>
  <c r="A5" i="57"/>
  <c r="A5" i="56"/>
  <c r="A6" i="59"/>
  <c r="C13" i="59" l="1"/>
  <c r="A5" i="9" l="1"/>
  <c r="L35" i="55" l="1"/>
  <c r="A6" i="55"/>
  <c r="A5" i="39" l="1"/>
  <c r="A5" i="10"/>
  <c r="A5" i="18"/>
  <c r="A5" i="12"/>
  <c r="A6" i="28"/>
  <c r="A6" i="5"/>
  <c r="A5" i="44"/>
  <c r="A6" i="27"/>
  <c r="A5" i="34"/>
  <c r="A5" i="30"/>
  <c r="A5" i="29"/>
  <c r="A6" i="26"/>
  <c r="A7" i="40"/>
  <c r="A5" i="3"/>
  <c r="I34" i="44" l="1"/>
  <c r="H34" i="44"/>
  <c r="D31" i="3" l="1"/>
  <c r="C31" i="3"/>
  <c r="D27" i="3" l="1"/>
  <c r="C27" i="3"/>
  <c r="D17" i="28" l="1"/>
  <c r="C17" i="28"/>
  <c r="I17" i="29" l="1"/>
  <c r="D76" i="40" l="1"/>
  <c r="D67" i="40"/>
  <c r="D61" i="40"/>
  <c r="C61" i="40"/>
  <c r="D56" i="40"/>
  <c r="C56" i="40"/>
  <c r="C50" i="40"/>
  <c r="C11" i="59"/>
  <c r="C39" i="40"/>
  <c r="D35" i="40"/>
  <c r="C35" i="40"/>
  <c r="D26" i="40"/>
  <c r="D20" i="40" s="1"/>
  <c r="C26" i="40"/>
  <c r="C20" i="40" s="1"/>
  <c r="D17" i="40"/>
  <c r="C17" i="40"/>
  <c r="A6" i="40"/>
  <c r="C16" i="40" l="1"/>
  <c r="D16" i="40"/>
  <c r="D11" i="40" s="1"/>
  <c r="A4" i="39" l="1"/>
  <c r="H34" i="34" l="1"/>
  <c r="G34" i="34"/>
  <c r="A4" i="34"/>
  <c r="I34" i="30" l="1"/>
  <c r="H34" i="30"/>
  <c r="A4" i="30"/>
  <c r="H17" i="29"/>
  <c r="G17" i="29"/>
  <c r="A4" i="29"/>
  <c r="A5" i="28" l="1"/>
  <c r="D25" i="27"/>
  <c r="C25" i="27"/>
  <c r="A5" i="27"/>
  <c r="D28" i="26"/>
  <c r="C28" i="26"/>
  <c r="A5" i="26"/>
  <c r="G38" i="18" l="1"/>
  <c r="G39" i="18" s="1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A4" i="18"/>
  <c r="D64" i="12" l="1"/>
  <c r="A4" i="10" l="1"/>
  <c r="A4" i="9"/>
  <c r="A4" i="12"/>
  <c r="A5" i="5"/>
  <c r="D45" i="12" l="1"/>
  <c r="D34" i="12"/>
  <c r="D11" i="12"/>
  <c r="D17" i="5"/>
  <c r="C14" i="59" s="1"/>
  <c r="C17" i="5"/>
  <c r="D14" i="5"/>
  <c r="C14" i="5"/>
  <c r="D11" i="5"/>
  <c r="C11" i="5"/>
  <c r="D19" i="3"/>
  <c r="C19" i="3"/>
  <c r="D16" i="3"/>
  <c r="C16" i="3"/>
  <c r="D10" i="5" l="1"/>
  <c r="C10" i="59" s="1"/>
  <c r="C10" i="5"/>
  <c r="C26" i="3"/>
  <c r="C10" i="3" s="1"/>
  <c r="D10" i="3"/>
  <c r="D10" i="12"/>
  <c r="D44" i="12"/>
  <c r="D26" i="3"/>
  <c r="C9" i="3" l="1"/>
  <c r="D9" i="3"/>
  <c r="C17" i="59" s="1"/>
  <c r="C12" i="40" l="1"/>
  <c r="C11" i="40"/>
</calcChain>
</file>

<file path=xl/sharedStrings.xml><?xml version="1.0" encoding="utf-8"?>
<sst xmlns="http://schemas.openxmlformats.org/spreadsheetml/2006/main" count="4010" uniqueCount="2074">
  <si>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</si>
  <si>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</si>
  <si>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</si>
  <si>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</si>
  <si>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</si>
  <si>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</si>
  <si>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</si>
  <si>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</si>
  <si>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</si>
  <si>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</si>
  <si>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</si>
  <si>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</si>
  <si>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</si>
  <si>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</si>
  <si>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</si>
  <si>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</si>
  <si>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</si>
  <si>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</si>
  <si>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</si>
  <si>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</si>
  <si>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</si>
  <si>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</si>
  <si>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</si>
  <si>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</si>
  <si>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</si>
  <si>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</si>
  <si>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</si>
  <si>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</si>
  <si>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</si>
  <si>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</si>
  <si>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</si>
  <si>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</si>
  <si>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</si>
  <si>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</si>
  <si>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</si>
  <si>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</si>
  <si>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</si>
  <si>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</si>
  <si>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</si>
  <si>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</si>
  <si>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</si>
  <si>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</si>
  <si>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</si>
  <si>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</si>
  <si>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</si>
  <si>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</si>
  <si>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</si>
  <si>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</si>
  <si>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</si>
  <si>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</si>
  <si>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</si>
  <si>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</si>
  <si>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</si>
  <si>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</si>
  <si>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</si>
  <si>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</si>
  <si>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</si>
  <si>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</si>
  <si>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</si>
  <si>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</si>
  <si>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</si>
  <si>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</si>
  <si>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</si>
  <si>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</si>
  <si>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</si>
  <si>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</si>
  <si>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</si>
  <si>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</si>
  <si>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</si>
  <si>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</si>
  <si>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</si>
  <si>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</si>
  <si>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</si>
  <si>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</si>
  <si>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</si>
  <si>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</si>
  <si>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</si>
  <si>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</si>
  <si>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</si>
  <si>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</si>
  <si>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</si>
  <si>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</si>
  <si>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</si>
  <si>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</si>
  <si>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</si>
  <si>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</si>
  <si>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</si>
  <si>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</si>
  <si>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</si>
  <si>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</si>
  <si>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</si>
  <si>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</si>
  <si>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</si>
  <si>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</si>
  <si>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</si>
  <si>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</si>
  <si>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</si>
  <si>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</si>
  <si>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</si>
  <si>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</si>
  <si>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</si>
  <si>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</si>
  <si>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</si>
  <si>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</si>
  <si>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</si>
  <si>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</si>
  <si>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</si>
  <si>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</si>
  <si>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</si>
  <si>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</si>
  <si>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</si>
  <si>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</si>
  <si>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</si>
  <si>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</si>
  <si>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</si>
  <si>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</si>
  <si>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</si>
  <si>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</si>
  <si>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</si>
  <si>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</si>
  <si>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</si>
  <si>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</si>
  <si>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</si>
  <si>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</si>
  <si>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</si>
  <si>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</si>
  <si>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</si>
  <si>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</si>
  <si>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</si>
  <si>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</si>
  <si>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</si>
  <si>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</si>
  <si>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</si>
  <si>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</si>
  <si>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</si>
  <si>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</si>
  <si>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</si>
  <si>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</si>
  <si>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</si>
  <si>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</si>
  <si>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</si>
  <si>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</si>
  <si>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</si>
  <si>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</si>
  <si>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</si>
  <si>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</si>
  <si>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</si>
  <si>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</si>
  <si>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</si>
  <si>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</si>
  <si>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</si>
  <si>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</si>
  <si>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</si>
  <si>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</si>
  <si>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</si>
  <si>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</si>
  <si>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</si>
  <si>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</si>
  <si>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</si>
  <si>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</si>
  <si>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</si>
  <si>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</si>
  <si>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</si>
  <si>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</si>
  <si>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</si>
  <si>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</si>
  <si>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</si>
  <si>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</si>
  <si>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</si>
  <si>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</si>
  <si>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</si>
  <si>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</si>
  <si>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</si>
  <si>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</si>
  <si>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</si>
  <si>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</si>
  <si>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</si>
  <si>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</si>
  <si>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</si>
  <si>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</si>
  <si>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</si>
  <si>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</si>
  <si>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</si>
  <si>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</si>
  <si>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</si>
  <si>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</si>
  <si>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</si>
  <si>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</si>
  <si>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</si>
  <si>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</si>
  <si>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</si>
  <si>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</si>
  <si>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</si>
  <si>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</si>
  <si>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</si>
  <si>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</si>
  <si>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</si>
  <si>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</si>
  <si>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</si>
  <si>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</si>
  <si>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</si>
  <si>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</si>
  <si>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</si>
  <si>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</si>
  <si>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</si>
  <si>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</si>
  <si>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</si>
  <si>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</si>
  <si>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</si>
  <si>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</si>
  <si>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</si>
  <si>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</si>
  <si>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</si>
  <si>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</si>
  <si>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</si>
  <si>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</si>
  <si>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</si>
  <si>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</si>
  <si>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</si>
  <si>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</si>
  <si>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</si>
  <si>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</si>
  <si>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</si>
  <si>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</si>
  <si>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</si>
  <si>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</si>
  <si>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</si>
  <si>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</si>
  <si>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</si>
  <si>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</si>
  <si>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</si>
  <si>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</si>
  <si>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</si>
  <si>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</si>
  <si>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</si>
  <si>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</si>
  <si>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</si>
  <si>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</si>
  <si>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</si>
  <si>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</si>
  <si>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</si>
  <si>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</si>
  <si>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</si>
  <si>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</si>
  <si>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</si>
  <si>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</si>
  <si>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</si>
  <si>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</si>
  <si>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</si>
  <si>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</si>
  <si>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</si>
  <si>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</si>
  <si>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</si>
  <si>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</si>
  <si>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</si>
  <si>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</si>
  <si>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</si>
  <si>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</si>
  <si>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</si>
  <si>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</si>
  <si>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</si>
  <si>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</si>
  <si>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</si>
  <si>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</si>
  <si>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</si>
  <si>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</si>
  <si>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</si>
  <si>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</si>
  <si>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</si>
  <si>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</si>
  <si>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</si>
  <si>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</si>
  <si>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</si>
  <si>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</si>
  <si>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</si>
  <si>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</si>
  <si>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</si>
  <si>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</si>
  <si>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</si>
  <si>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</si>
  <si>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</si>
  <si>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</si>
  <si>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</si>
  <si>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</si>
  <si>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</si>
  <si>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</si>
  <si>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</si>
  <si>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</si>
  <si>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</si>
  <si>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</si>
  <si>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</si>
  <si>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</si>
  <si>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</si>
  <si>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</si>
  <si>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</si>
  <si>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</si>
  <si>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</si>
  <si>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</si>
  <si>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</si>
  <si>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</si>
  <si>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</si>
  <si>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</si>
  <si>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</si>
  <si>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</si>
  <si>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</si>
  <si>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</si>
  <si>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</si>
  <si>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</si>
  <si>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</si>
  <si>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</si>
  <si>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</si>
  <si>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</si>
  <si>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</si>
  <si>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</si>
  <si>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</si>
  <si>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</si>
  <si>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</si>
  <si>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</si>
  <si>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</si>
  <si>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</si>
  <si>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</si>
  <si>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</si>
  <si>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</si>
  <si>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</si>
  <si>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</si>
  <si>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</si>
  <si>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</si>
  <si>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</si>
  <si>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</si>
  <si>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</si>
  <si>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</si>
  <si>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</si>
  <si>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</si>
  <si>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</si>
  <si>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</si>
  <si>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</si>
  <si>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</si>
  <si>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</si>
  <si>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</si>
  <si>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</si>
  <si>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</si>
  <si>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</si>
  <si>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</si>
  <si>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</si>
  <si>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</si>
  <si>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</si>
  <si>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</si>
  <si>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</si>
  <si>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</si>
  <si>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</si>
  <si>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</si>
  <si>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</si>
  <si>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</si>
  <si>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</si>
  <si>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</si>
  <si>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</si>
  <si>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</si>
  <si>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</si>
  <si>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</si>
  <si>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</si>
  <si>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</si>
  <si>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</si>
  <si>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</si>
  <si>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</si>
  <si>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</si>
  <si>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</si>
  <si>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</si>
  <si>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</si>
  <si>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</si>
  <si>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</si>
  <si>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</si>
  <si>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</si>
  <si>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</si>
  <si>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</si>
  <si>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</si>
  <si>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</si>
  <si>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</si>
  <si>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</si>
  <si>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</si>
  <si>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</si>
  <si>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</si>
  <si>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</si>
  <si>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</si>
  <si>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</si>
  <si>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</si>
  <si>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</si>
  <si>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</si>
  <si>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</si>
  <si>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</si>
  <si>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</si>
  <si>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</si>
  <si>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</si>
  <si>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</si>
  <si>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</si>
  <si>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</si>
  <si>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</si>
  <si>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</si>
  <si>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</si>
  <si>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</si>
  <si>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</si>
  <si>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</si>
  <si>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</si>
  <si>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</si>
  <si>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</si>
  <si>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</si>
  <si>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</si>
  <si>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</si>
  <si>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</si>
  <si>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</si>
  <si>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</si>
  <si>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</si>
  <si>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</si>
  <si>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</si>
  <si>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</si>
  <si>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</si>
  <si>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</si>
  <si>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</si>
  <si>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</si>
  <si>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</si>
  <si>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</si>
  <si>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</si>
  <si>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</si>
  <si>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</si>
  <si>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</si>
  <si>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</si>
  <si>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</si>
  <si>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</si>
  <si>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</si>
  <si>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</si>
  <si>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</si>
  <si>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</si>
  <si>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</si>
  <si>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</si>
  <si>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</si>
  <si>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</si>
  <si>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</si>
  <si>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</si>
  <si>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</si>
  <si>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</si>
  <si>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</si>
  <si>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</si>
  <si>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</si>
  <si>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</si>
  <si>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</si>
  <si>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</si>
  <si>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</si>
  <si>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</si>
  <si>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</si>
  <si>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</si>
  <si>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</si>
  <si>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</si>
  <si>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</si>
  <si>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</si>
  <si>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</si>
  <si>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</si>
  <si>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</si>
  <si>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</si>
  <si>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</si>
  <si>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</si>
  <si>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</si>
  <si>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</si>
  <si>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</si>
  <si>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</si>
  <si>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</si>
  <si>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</si>
  <si>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</si>
  <si>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</si>
  <si>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</si>
  <si>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</si>
  <si>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</si>
  <si>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</si>
  <si>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</si>
  <si>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</si>
  <si>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</si>
  <si>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</si>
  <si>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</si>
  <si>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</si>
  <si>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</si>
  <si>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</si>
  <si>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</si>
  <si>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</si>
  <si>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</si>
  <si>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</si>
  <si>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</si>
  <si>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</si>
  <si>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</si>
  <si>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</si>
  <si>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</si>
  <si>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</si>
  <si>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</si>
  <si>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</si>
  <si>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</si>
  <si>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</si>
  <si>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</si>
  <si>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</si>
  <si>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</si>
  <si>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</si>
  <si>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</si>
  <si>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</si>
  <si>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</si>
  <si>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</si>
  <si>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</si>
  <si>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</si>
  <si>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</si>
  <si>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</si>
  <si>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</si>
  <si>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</si>
  <si>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</si>
  <si>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</si>
  <si>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</si>
  <si>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</si>
  <si>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მპგ მოძრაობა სახელმწიფო ხალხისთვის</t>
  </si>
  <si>
    <t>საბანკო ხარჯი</t>
  </si>
  <si>
    <t xml:space="preserve">თეიმურაზ </t>
  </si>
  <si>
    <t>შოშიაშვილი</t>
  </si>
  <si>
    <t>01001031689</t>
  </si>
  <si>
    <t>ფინანსური დირექტორი</t>
  </si>
  <si>
    <t>შალვა</t>
  </si>
  <si>
    <t>01001030170</t>
  </si>
  <si>
    <t>ბუღალტერი</t>
  </si>
  <si>
    <t>ნიკა</t>
  </si>
  <si>
    <t>მაჭუტაძე</t>
  </si>
  <si>
    <t>26001033827</t>
  </si>
  <si>
    <t>თავმჯდომარე</t>
  </si>
  <si>
    <t>ნიჟარაძე</t>
  </si>
  <si>
    <t>ლევან</t>
  </si>
  <si>
    <t>წარმომადგენლებზე გასაცემი თანხა</t>
  </si>
  <si>
    <t>იჯარა</t>
  </si>
  <si>
    <t>საქართველოს განვითარების ფონდი</t>
  </si>
  <si>
    <t>10.08.2016 პარტია</t>
  </si>
  <si>
    <t>მოძრავი ქონების იჯარან, რეფორმების შესახებ კვლევები</t>
  </si>
  <si>
    <t>შპს პლანეტა</t>
  </si>
  <si>
    <t>კარტრიჯები, საკანცელარიო</t>
  </si>
  <si>
    <t>23.07.2016 პარტია</t>
  </si>
  <si>
    <t>შპს MAGNIUM+</t>
  </si>
  <si>
    <t>კონდენციონერის ღირებულება</t>
  </si>
  <si>
    <t>29.08.2016 პარტია</t>
  </si>
  <si>
    <t>შპს კოპიპრინტ-2000</t>
  </si>
  <si>
    <t xml:space="preserve">შტამპის საფასური </t>
  </si>
  <si>
    <t xml:space="preserve">შპს I &amp; K </t>
  </si>
  <si>
    <t xml:space="preserve">კარტრიჯების დატენვა , ბარაბნების შეცვლა. </t>
  </si>
  <si>
    <t>შპს ANAKLIA -GANMUKHURI RESORTS</t>
  </si>
  <si>
    <t>განმუხურის ღონისძიების იჯარა</t>
  </si>
  <si>
    <t>15.08.2016 პარტია</t>
  </si>
  <si>
    <t>ახალი ყავის კომპანია</t>
  </si>
  <si>
    <t>ყავის აპარატის იჯარა</t>
  </si>
  <si>
    <t>შპს თრეველ სერვისი</t>
  </si>
  <si>
    <t>საქართველოს ფარგლებს გარეთ სასტუმროების, სატრანსპორტო მომსხ-ბის და ავიაკომპანიების ბილეთები და სხვა სერვისები</t>
  </si>
  <si>
    <t>01.08.2016 პარტია</t>
  </si>
  <si>
    <t>ახალი ამბები</t>
  </si>
  <si>
    <t>საინფორმაციო მხარდაჭერა</t>
  </si>
  <si>
    <t>საქართველოს ფოსტა</t>
  </si>
  <si>
    <t>საფოსტო საკურიერო მომსახურება</t>
  </si>
  <si>
    <t>17.08.2016 პარტია</t>
  </si>
  <si>
    <t>ჯეოსელი</t>
  </si>
  <si>
    <t>მობილური სატელეფონო მომსახურების მიწოდება</t>
  </si>
  <si>
    <t>24.09.2016</t>
  </si>
  <si>
    <t>შპს ინსაიდი</t>
  </si>
  <si>
    <t>წყალი ბოთლის</t>
  </si>
  <si>
    <t>შპს ახტელი</t>
  </si>
  <si>
    <t>სატელეკომუნიკაციო მომსახურება</t>
  </si>
  <si>
    <t>26.09.2016 ბლოკი</t>
  </si>
  <si>
    <t>შპს პროგრეს გრუპი</t>
  </si>
  <si>
    <t xml:space="preserve">ყვავილების გვირგვინი </t>
  </si>
  <si>
    <t>22.09.2016 ბლოკი</t>
  </si>
  <si>
    <t>შპს კონფერენს კონსალტინგი</t>
  </si>
  <si>
    <t>დოკუმენტების წერილობითი თარგმანი</t>
  </si>
  <si>
    <t>15.09.2016 ბლოკი</t>
  </si>
  <si>
    <t>შპს პოლიგრაფ სერვისი</t>
  </si>
  <si>
    <t>საკანცელარიო საქონელი</t>
  </si>
  <si>
    <t xml:space="preserve">03.09.2016 ბლოკი </t>
  </si>
  <si>
    <t xml:space="preserve">შპს აქვა გეო </t>
  </si>
  <si>
    <t>მოწოდებული პროდუქციის ღირ-ბა</t>
  </si>
  <si>
    <t>14.09.2016 ბლოკი</t>
  </si>
  <si>
    <t>შპს ფოტოსამყარო</t>
  </si>
  <si>
    <t>ანაბეჭდი ქაფმუყაოზე</t>
  </si>
  <si>
    <t>03.09.2016  ბლოკი</t>
  </si>
  <si>
    <t>შპს ვიბელი</t>
  </si>
  <si>
    <t>ყავის  მარცვალი, ჩაი</t>
  </si>
  <si>
    <t>შპს ბიზნეს ცენტრი სასტუმრო რუსთავი</t>
  </si>
  <si>
    <t>იჯარა სარეკლამო კონსტრუქციის</t>
  </si>
  <si>
    <t>29.09.2016 ბლოკი</t>
  </si>
  <si>
    <t>ი/მ ნატო სამსონია</t>
  </si>
  <si>
    <t>2600100998</t>
  </si>
  <si>
    <t>ღონისძიებისთვის ფართის იჯარა</t>
  </si>
  <si>
    <t>ონგერ ძმანაშვილი</t>
  </si>
  <si>
    <t>0142004578</t>
  </si>
  <si>
    <t>08.09.2016 ბლოკი</t>
  </si>
  <si>
    <t>შპს ნიუს ჯი</t>
  </si>
  <si>
    <t>404412248</t>
  </si>
  <si>
    <t>შპს მაპი</t>
  </si>
  <si>
    <t xml:space="preserve">ბეჭდვით მომსახურება </t>
  </si>
  <si>
    <t>12.09.2016  ბლოკი</t>
  </si>
  <si>
    <t>შპს მოზაიკა პლიუსი</t>
  </si>
  <si>
    <t>19.09.2016 ბლოკი</t>
  </si>
  <si>
    <t>შპს ოფის 1</t>
  </si>
  <si>
    <t>ქაღალდი საბეჭდი</t>
  </si>
  <si>
    <t>12.09.2016  16.09.2016 ბლოკი</t>
  </si>
  <si>
    <t>შპს ფორმა</t>
  </si>
  <si>
    <t>ფლაერები</t>
  </si>
  <si>
    <t>27.08.2016 ბლოკი</t>
  </si>
  <si>
    <t>შპს ავტორენტ</t>
  </si>
  <si>
    <t>სატრანსპორტო საშ-ის იჯარა</t>
  </si>
  <si>
    <t>შპს ჯორჯიან ექსპრესი</t>
  </si>
  <si>
    <t>201954965</t>
  </si>
  <si>
    <t>საფოსტო-საკურიერო მომსახურება</t>
  </si>
  <si>
    <t>შპს ასტილი</t>
  </si>
  <si>
    <t xml:space="preserve">23.05.2016 </t>
  </si>
  <si>
    <t>სს სილქნეტი</t>
  </si>
  <si>
    <t>204566978</t>
  </si>
  <si>
    <t xml:space="preserve">ინტერნეტისა და სატელეფონო მომსახურება </t>
  </si>
  <si>
    <t>31.08.2016</t>
  </si>
  <si>
    <t>კახეთის ენერგო დისტრიბუცია</t>
  </si>
  <si>
    <t>კომუნალური</t>
  </si>
  <si>
    <t>19.09.2016</t>
  </si>
  <si>
    <t>თელასი</t>
  </si>
  <si>
    <t>20.05.2016 პლატფორმა</t>
  </si>
  <si>
    <t>შპს ემეი კონსალტინგი</t>
  </si>
  <si>
    <t>405145203</t>
  </si>
  <si>
    <t>ყრილობის ვიზუალური გაფორმება</t>
  </si>
  <si>
    <t>19.05.2016 პლატფორმა</t>
  </si>
  <si>
    <t>შპს ედელვაისი</t>
  </si>
  <si>
    <t>კვების ღირებულება</t>
  </si>
  <si>
    <t>29.06.2016 პლატფორმა</t>
  </si>
  <si>
    <t>შპს ჯეოლენდ +</t>
  </si>
  <si>
    <t>რუკები</t>
  </si>
  <si>
    <t>27.06.2016</t>
  </si>
  <si>
    <t>სასტუმრო კოლხიდა</t>
  </si>
  <si>
    <t>237077435</t>
  </si>
  <si>
    <t>სასტუმროს მომსახურება</t>
  </si>
  <si>
    <t>19.05.2016</t>
  </si>
  <si>
    <t>შპს კრეატორი</t>
  </si>
  <si>
    <t>27.07.2016</t>
  </si>
  <si>
    <t>შპს ტექნო ბუმი</t>
  </si>
  <si>
    <t>24.06.2016</t>
  </si>
  <si>
    <t>შპს ტვ ინტერნეიშენალი</t>
  </si>
  <si>
    <t>სარეკლამო კომპანიების მიერ შესრულებული სამუშაოს მონიტორინგი</t>
  </si>
  <si>
    <t>27.05.2016</t>
  </si>
  <si>
    <t>შპს კონექტი</t>
  </si>
  <si>
    <t>205275833</t>
  </si>
  <si>
    <t>ინტერნეტ გვერდის დამზადება</t>
  </si>
  <si>
    <t>19.07.2016</t>
  </si>
  <si>
    <t>შპს ივენთ ბიზნეს გრუპი</t>
  </si>
  <si>
    <t>მოსახლეობასთან წინასაარჩევნო შეხვედრების უზრუნველყოფა აპარატურით და სხვა მომსახურებით</t>
  </si>
  <si>
    <t>05.07.2016</t>
  </si>
  <si>
    <t>შპს თეგეტა მოტორსი</t>
  </si>
  <si>
    <t>202177205</t>
  </si>
  <si>
    <t>სატრანსპორტო მომსახურება</t>
  </si>
  <si>
    <t>18.05.2016</t>
  </si>
  <si>
    <t>შპს ემ ეს ჯგუფი</t>
  </si>
  <si>
    <t>სამონტაჟო ,საკანცელარიო ,პროდუქცია და მომსახურება ყრილობების და შეხვედრებისთვის</t>
  </si>
  <si>
    <t>18.05.2016    18.06.2016</t>
  </si>
  <si>
    <t>405123174</t>
  </si>
  <si>
    <t>მოძრავი ქონების იჯარა , კომუნალურები</t>
  </si>
  <si>
    <t>რადიო კომპანია პირველი რადიო</t>
  </si>
  <si>
    <t>211323735</t>
  </si>
  <si>
    <t>რეკლამის განთავსება</t>
  </si>
  <si>
    <t>01.06.2016</t>
  </si>
  <si>
    <t>ლაურინეს ფილიპავიციუს</t>
  </si>
  <si>
    <t>საკონსულტაციო მომსახურება</t>
  </si>
  <si>
    <t>22.07.2016</t>
  </si>
  <si>
    <t>გიორგი რუხაძე</t>
  </si>
  <si>
    <t>01023003699</t>
  </si>
  <si>
    <t>ავიაბილეთების ღირებულება</t>
  </si>
  <si>
    <t>10.08.2016</t>
  </si>
  <si>
    <t>თორნიკე მეშველიანი</t>
  </si>
  <si>
    <t>სამივლინებო თანხა</t>
  </si>
  <si>
    <t>28.08.2016 პარტია</t>
  </si>
  <si>
    <t>კახაბერ წაქაძე</t>
  </si>
  <si>
    <t>18001018735</t>
  </si>
  <si>
    <t xml:space="preserve">სატრანსპორტო მომსახურება </t>
  </si>
  <si>
    <t>პაატა ბურჭულაძე</t>
  </si>
  <si>
    <t>01010004060</t>
  </si>
  <si>
    <t>დავით გამყრელიძე</t>
  </si>
  <si>
    <t>01008001307</t>
  </si>
  <si>
    <t>რუსთაველის ოფისის საიჯარო ქირა</t>
  </si>
  <si>
    <t>18.05.2016  01.06.2016  22.06.2016</t>
  </si>
  <si>
    <t>სს რეალ ინვესტი</t>
  </si>
  <si>
    <t>ოფისის იჯარა</t>
  </si>
  <si>
    <t>01.07.2016  პარტია</t>
  </si>
  <si>
    <t>შპს მერანი 2009</t>
  </si>
  <si>
    <t>საიჯარო ქირა -ჩუღურეთი</t>
  </si>
  <si>
    <t>01.07.2016 პარტია</t>
  </si>
  <si>
    <t>მიხეილ ნამიჭეიშვილი</t>
  </si>
  <si>
    <t>საიჯარო ქირა -კრწანისი</t>
  </si>
  <si>
    <t>ირაკლი ჯინჭარაძე</t>
  </si>
  <si>
    <t>საიჯარო ქირა -ვაკე</t>
  </si>
  <si>
    <t>თენგიზ ბაბაკაიშვილი</t>
  </si>
  <si>
    <t xml:space="preserve">სამგორი - საიჯარო ქირა </t>
  </si>
  <si>
    <t>არჩილ მორჩილაძე</t>
  </si>
  <si>
    <t>საიჯარო ქირა - ნაძალადევი</t>
  </si>
  <si>
    <t>არუთიონ აკოპიანი</t>
  </si>
  <si>
    <t>საიჯარო ქირა - ახალქალაქი</t>
  </si>
  <si>
    <t>მაია დოლიძე</t>
  </si>
  <si>
    <t>საიჯარო ქირა</t>
  </si>
  <si>
    <t>ნანა დოლიძე</t>
  </si>
  <si>
    <t>ვარლამ კვანტალიანი</t>
  </si>
  <si>
    <t>01.07.2016</t>
  </si>
  <si>
    <t>გელა გველუკაშვილი</t>
  </si>
  <si>
    <t>იჯარა დედოფლისწყარო</t>
  </si>
  <si>
    <t>მიხეილ აფაქიძე</t>
  </si>
  <si>
    <t>ბათუმი საიჯარო ქირა</t>
  </si>
  <si>
    <t>ია ლომოური</t>
  </si>
  <si>
    <t>გორი საიჯარო ქირა</t>
  </si>
  <si>
    <t>გია ჭერაშვილი</t>
  </si>
  <si>
    <t>ყვარელი საიჯარო ქირა</t>
  </si>
  <si>
    <t>გარიკ მურადიანი</t>
  </si>
  <si>
    <t>საიჯარო ქირა - ახალციხე</t>
  </si>
  <si>
    <t>ფიქრია ავალიანი</t>
  </si>
  <si>
    <t>საიჯარო ქირა - რუსთავი</t>
  </si>
  <si>
    <t>მანანა ჩანქსელიანი</t>
  </si>
  <si>
    <t>საიჯარო ქირა -რუსთავი</t>
  </si>
  <si>
    <t>ქეთევან მილორავა</t>
  </si>
  <si>
    <t>ფოთის საიჯარო ქირა</t>
  </si>
  <si>
    <t>ვახტანგ ბერიშვილი</t>
  </si>
  <si>
    <t>ოზურგეთის საიჯარო ქირა</t>
  </si>
  <si>
    <t>ლალი ქოჩიაშვილი</t>
  </si>
  <si>
    <t>საიჯარო ქირა - ბაღდადი</t>
  </si>
  <si>
    <t>მურმან მირცხულავა</t>
  </si>
  <si>
    <t>ზუგდიდის საიჯარო ქირა</t>
  </si>
  <si>
    <t>შპს იმედი2011</t>
  </si>
  <si>
    <t>ჭიათურა  საიჯარო ქირა</t>
  </si>
  <si>
    <t>ხათუნა ზამბახიძე</t>
  </si>
  <si>
    <t>საჩხერეს ოფისი - საიჯარო ქირა</t>
  </si>
  <si>
    <t>ალექსანდრე იმნაიშვილი</t>
  </si>
  <si>
    <t>ლანჩხუთის საიჯარო ქირა</t>
  </si>
  <si>
    <t>შპს უღელტეხილი</t>
  </si>
  <si>
    <t>შპს განთიადი 2009</t>
  </si>
  <si>
    <t>საიჯარო ქირა -თერჯოლა</t>
  </si>
  <si>
    <t>შპს წყალტუბპროფკურორტი</t>
  </si>
  <si>
    <t>საიჯარო ქირა -წყალტუბო</t>
  </si>
  <si>
    <t>შპს ხორო</t>
  </si>
  <si>
    <t>სპს ოთარ სურმანიძე და კომპანია</t>
  </si>
  <si>
    <t>იამზე გაბისონია</t>
  </si>
  <si>
    <t>29001027119</t>
  </si>
  <si>
    <t>მარტვილის საიჯარო ქირა</t>
  </si>
  <si>
    <t>ნანა დოღონაძე</t>
  </si>
  <si>
    <t>01006001725</t>
  </si>
  <si>
    <t xml:space="preserve">საიჯარო ქირა </t>
  </si>
  <si>
    <t>დავით გოგიტიძე</t>
  </si>
  <si>
    <t>ქობულეთი საიჯარო ქირა</t>
  </si>
  <si>
    <t>გულისა ჩოჩია</t>
  </si>
  <si>
    <t>აბაშა საიჯარო ქირა</t>
  </si>
  <si>
    <t>01.09.2016 ბლოკი</t>
  </si>
  <si>
    <t>მერაბ ღავთაძე</t>
  </si>
  <si>
    <t>01026003629</t>
  </si>
  <si>
    <t>ლევან მიხეილ მგალობლიშვილი</t>
  </si>
  <si>
    <t>01008006068</t>
  </si>
  <si>
    <t>მიხეილ ცქიტიშვილი</t>
  </si>
  <si>
    <t>წალკა საიჯარო ქირა</t>
  </si>
  <si>
    <t>დავით ცისკარიშვილი</t>
  </si>
  <si>
    <t>საიჯარო ქირა -დიდუბე</t>
  </si>
  <si>
    <t>სს ბურჯი</t>
  </si>
  <si>
    <t>ოთარ ჭუჭულაშვილი</t>
  </si>
  <si>
    <t>ლაგოდეხი  საიჯარო ქირა</t>
  </si>
  <si>
    <t>07.07.2016 პარტია</t>
  </si>
  <si>
    <t>მარინე ჩულაშვილი</t>
  </si>
  <si>
    <t>საიჯარო ქირა -თემქა</t>
  </si>
  <si>
    <t>11.07.2016 პარტია</t>
  </si>
  <si>
    <t>მანანა ტოკლიკიშვილი</t>
  </si>
  <si>
    <t>01022012675</t>
  </si>
  <si>
    <t>საიჯარო ქირა - თემქა</t>
  </si>
  <si>
    <t>ვახტანგ ყურაშვილი</t>
  </si>
  <si>
    <t>ანა გოშხეთელიანი</t>
  </si>
  <si>
    <t>60001041633</t>
  </si>
  <si>
    <t>იჯარა -ქუთაისი</t>
  </si>
  <si>
    <t xml:space="preserve">16.07.2016 </t>
  </si>
  <si>
    <t xml:space="preserve"> დავით ქელდიშვილი </t>
  </si>
  <si>
    <t>12001017366</t>
  </si>
  <si>
    <t>იჯარა -ლილო</t>
  </si>
  <si>
    <t>06.09.2016 ბლოკი</t>
  </si>
  <si>
    <t>ნარგიზა ღვინეფაძე</t>
  </si>
  <si>
    <t xml:space="preserve">იჯარა </t>
  </si>
  <si>
    <t>ირმა ჯიშიაშვილი</t>
  </si>
  <si>
    <t>იჯარა ტყიბული</t>
  </si>
  <si>
    <t>გიორგი კენკებაშვილი</t>
  </si>
  <si>
    <t>ხათუნა ქებულაძე</t>
  </si>
  <si>
    <t>იჯარა -თეთრიწყარო</t>
  </si>
  <si>
    <t>ციცინო ნეფარიძე</t>
  </si>
  <si>
    <t>იჯარა -ამბროლაური</t>
  </si>
  <si>
    <t>ლიანა ნადიბაიძე</t>
  </si>
  <si>
    <t>იჯარა -ასპინძა</t>
  </si>
  <si>
    <t>ზოია საბანიძე</t>
  </si>
  <si>
    <t>ბოლნისის იჯარა</t>
  </si>
  <si>
    <t>სალომე ვეფხვაძე</t>
  </si>
  <si>
    <t>იჯარა - ბორჯომი</t>
  </si>
  <si>
    <t>შავლეგო ყრუაშვილი</t>
  </si>
  <si>
    <t>იჯარა -გლდანი</t>
  </si>
  <si>
    <t>არტურ ფერიაშვილი</t>
  </si>
  <si>
    <t>თინა ალექსანდროვი</t>
  </si>
  <si>
    <t>01013018628</t>
  </si>
  <si>
    <t>მაია უტიაშვილი</t>
  </si>
  <si>
    <t>იჯარა - გურჯაანი</t>
  </si>
  <si>
    <t>დარეჯან ართმელიძე</t>
  </si>
  <si>
    <t>თამაზ ბასიაშვილი</t>
  </si>
  <si>
    <t>იჯარა - დიდი დიღომი</t>
  </si>
  <si>
    <t>ზურაბ ოქრიაშვილი</t>
  </si>
  <si>
    <t>15001006110</t>
  </si>
  <si>
    <t>იჯარა - დმანისი</t>
  </si>
  <si>
    <t>მიხეილ დობორჯგინიძე</t>
  </si>
  <si>
    <t>ნელი ჩხიკვაძე</t>
  </si>
  <si>
    <t>01017019404</t>
  </si>
  <si>
    <t>დუშეთი საიჯარო ქირა</t>
  </si>
  <si>
    <t>ცისანა ზექალაშვილი</t>
  </si>
  <si>
    <t>01002016169</t>
  </si>
  <si>
    <t>იჯარა - ვაზისუბანი</t>
  </si>
  <si>
    <t>01.08.2016</t>
  </si>
  <si>
    <t>ბესარიონ კორძაძე</t>
  </si>
  <si>
    <t>ვანი -შუათა იჯარა</t>
  </si>
  <si>
    <t>ზაზა სიმონეიშვილი</t>
  </si>
  <si>
    <t>ვანი იჯარა</t>
  </si>
  <si>
    <t>ზიზი ბარბაქაძე</t>
  </si>
  <si>
    <t>იჯარა - რუსთავი</t>
  </si>
  <si>
    <t>მზია იარაჯული</t>
  </si>
  <si>
    <t xml:space="preserve">თიანეთი იჯარა </t>
  </si>
  <si>
    <t>გიორგი ბერიძე</t>
  </si>
  <si>
    <t>კასპი იჯარა</t>
  </si>
  <si>
    <t>შერმადინ ბენდელიანი</t>
  </si>
  <si>
    <t>იჯარა -ლენტეხი</t>
  </si>
  <si>
    <t>23.07.2016</t>
  </si>
  <si>
    <t>მამუკა გრძელიშვილი</t>
  </si>
  <si>
    <t>57001035191</t>
  </si>
  <si>
    <t>იჯარა -სურამი</t>
  </si>
  <si>
    <t>მარიკა ჯაფარიძე</t>
  </si>
  <si>
    <t>01008019461</t>
  </si>
  <si>
    <t>იჯარა-მესტია</t>
  </si>
  <si>
    <t>მურად დიასამიძე</t>
  </si>
  <si>
    <t>61006033294</t>
  </si>
  <si>
    <t>იჯარა - ბათუმი</t>
  </si>
  <si>
    <t>მელს ბდოიანი</t>
  </si>
  <si>
    <t>32001000147</t>
  </si>
  <si>
    <t>იჯარა - ნინოწმინდა</t>
  </si>
  <si>
    <t xml:space="preserve">ნოდარ ნადირაშვილი </t>
  </si>
  <si>
    <t>01026001725</t>
  </si>
  <si>
    <t>იჯარა -ჭიათურა</t>
  </si>
  <si>
    <t>ტარიელ მეტრეველი</t>
  </si>
  <si>
    <t>34001000672</t>
  </si>
  <si>
    <t>თამაზ კევლიშვილი</t>
  </si>
  <si>
    <t>საგარეჯო</t>
  </si>
  <si>
    <t>ტარიელ ფაღავა</t>
  </si>
  <si>
    <t>სენაკი</t>
  </si>
  <si>
    <t>თამარ კაცელაშვილი</t>
  </si>
  <si>
    <t>ქარელი</t>
  </si>
  <si>
    <t>მირზა გათენაძე</t>
  </si>
  <si>
    <t>ქედა</t>
  </si>
  <si>
    <t>რუსუდან მინაძე</t>
  </si>
  <si>
    <t>ზურაბ კუტუბიძე</t>
  </si>
  <si>
    <t>ჩოხატაური</t>
  </si>
  <si>
    <t>ბესიკ მამფორია</t>
  </si>
  <si>
    <t>ჩხოროწყუ</t>
  </si>
  <si>
    <t>ნატო სილაგაძე</t>
  </si>
  <si>
    <t>49001000377</t>
  </si>
  <si>
    <t>იჯარა -ცაგერი</t>
  </si>
  <si>
    <t>ლიმონი ზარანდია</t>
  </si>
  <si>
    <t>წალენჯიხა</t>
  </si>
  <si>
    <t>ნინო ბოქოლაშვილი</t>
  </si>
  <si>
    <t>წნორი</t>
  </si>
  <si>
    <t>ზურაბ აბრამიშვილი</t>
  </si>
  <si>
    <t>ხაშური</t>
  </si>
  <si>
    <t>მანანა გოგია</t>
  </si>
  <si>
    <t>ხობი</t>
  </si>
  <si>
    <t>ირმა ქუთათელაძე</t>
  </si>
  <si>
    <t xml:space="preserve">ხონი </t>
  </si>
  <si>
    <t>შორენა დეკანაძე</t>
  </si>
  <si>
    <t>ხულო იჯარა</t>
  </si>
  <si>
    <t>თეიმურაზ შოშიაშვილი</t>
  </si>
  <si>
    <t>ხელფასი - ივლისი /აგვისტო</t>
  </si>
  <si>
    <t>რამაზ ქარჩავა</t>
  </si>
  <si>
    <t>48001005360</t>
  </si>
  <si>
    <t>შალვა შოშიაშვილი</t>
  </si>
  <si>
    <t>გიორგი თურქია</t>
  </si>
  <si>
    <t>01026001349</t>
  </si>
  <si>
    <t>შალვა გვარამაძე</t>
  </si>
  <si>
    <t>01017039570</t>
  </si>
  <si>
    <t>დავით ჯანდიერი</t>
  </si>
  <si>
    <t>60002000568</t>
  </si>
  <si>
    <t>ელენე ფანჩულიძე</t>
  </si>
  <si>
    <t>01401102358</t>
  </si>
  <si>
    <t>მამუკა თოიძე</t>
  </si>
  <si>
    <t>01019005951</t>
  </si>
  <si>
    <t>ლევან ხუციშვილი</t>
  </si>
  <si>
    <t>44001000678</t>
  </si>
  <si>
    <t>გიორგი დალბაშვილი</t>
  </si>
  <si>
    <t>01024047554</t>
  </si>
  <si>
    <t>სამსონ გოგიბედაშვილი</t>
  </si>
  <si>
    <t>01007005566</t>
  </si>
  <si>
    <t>ირინა ზურაბოვა</t>
  </si>
  <si>
    <t>01017013216</t>
  </si>
  <si>
    <t>ელენე ალფაიძე</t>
  </si>
  <si>
    <t>01030031129</t>
  </si>
  <si>
    <t>გიორგი შოშიაშვილი</t>
  </si>
  <si>
    <t>01011087975</t>
  </si>
  <si>
    <t>მარიამ ლორთქიფანიძე</t>
  </si>
  <si>
    <t>01026010825</t>
  </si>
  <si>
    <t>სალომე გოგსაძე</t>
  </si>
  <si>
    <t>60001053445</t>
  </si>
  <si>
    <t>ირაკლი მოდებაძე</t>
  </si>
  <si>
    <t>01019049248</t>
  </si>
  <si>
    <t>მირიან მაჭავარიანი</t>
  </si>
  <si>
    <t>56001001467</t>
  </si>
  <si>
    <t>გვანცა იობიძე</t>
  </si>
  <si>
    <t>დიანა ხალვაში</t>
  </si>
  <si>
    <t>61004005940</t>
  </si>
  <si>
    <t>29.06.2016</t>
  </si>
  <si>
    <t>დიმიტრი ბლუაშვილი</t>
  </si>
  <si>
    <t>01017042400</t>
  </si>
  <si>
    <t>დავით ნარუაშვილი</t>
  </si>
  <si>
    <t>ლელა კაპანაძე</t>
  </si>
  <si>
    <t>20001050467</t>
  </si>
  <si>
    <t>ნათია ბათირაშვილი</t>
  </si>
  <si>
    <t>54001018197</t>
  </si>
  <si>
    <t>გურანდა კონცელიძე</t>
  </si>
  <si>
    <t>61008002267</t>
  </si>
  <si>
    <t>ალექსი ქიბროწაშვილი</t>
  </si>
  <si>
    <t>08001009725</t>
  </si>
  <si>
    <t>ლია ლომინაშვილი</t>
  </si>
  <si>
    <t>61003007351</t>
  </si>
  <si>
    <t>სოფიკო შარაბიძე</t>
  </si>
  <si>
    <t>35001105709</t>
  </si>
  <si>
    <t>კახაბერ ბერიძე</t>
  </si>
  <si>
    <t>47001006737</t>
  </si>
  <si>
    <t>ირინე ტურაშვილი</t>
  </si>
  <si>
    <t>45001005126</t>
  </si>
  <si>
    <t>ანიკო ჯაფარიძე</t>
  </si>
  <si>
    <t>30001001557</t>
  </si>
  <si>
    <t>ნოდარ ხაჩიძე</t>
  </si>
  <si>
    <t>25001004239</t>
  </si>
  <si>
    <t>ცირა დვალიშვილი</t>
  </si>
  <si>
    <t>26001035433</t>
  </si>
  <si>
    <t>ვარდიკო ორბეთიშვილი</t>
  </si>
  <si>
    <t>08001018966</t>
  </si>
  <si>
    <t>ვიოლეტა უგულავა</t>
  </si>
  <si>
    <t>49001003885</t>
  </si>
  <si>
    <t>ემზარი გორგილაძე</t>
  </si>
  <si>
    <t>36001006032</t>
  </si>
  <si>
    <t>იოსებ ბეჟანიშვილი</t>
  </si>
  <si>
    <t>01027017686</t>
  </si>
  <si>
    <t>გიორგი ხაზიური</t>
  </si>
  <si>
    <t>13001001184</t>
  </si>
  <si>
    <t>დიტო კვირკველია</t>
  </si>
  <si>
    <t>01024004627</t>
  </si>
  <si>
    <t>ნანი სკანაძე</t>
  </si>
  <si>
    <t>57001009663</t>
  </si>
  <si>
    <t>კონსტანტინე ლობჟანიძე</t>
  </si>
  <si>
    <t>01024035767</t>
  </si>
  <si>
    <t>აკაკი კვინტლაძე</t>
  </si>
  <si>
    <t>01030050081</t>
  </si>
  <si>
    <t>ცოტნე გლოველი</t>
  </si>
  <si>
    <t>01019053551</t>
  </si>
  <si>
    <t>დავით მახათაძე</t>
  </si>
  <si>
    <t>01031005952</t>
  </si>
  <si>
    <t>ზურაბ პინაიშვილი</t>
  </si>
  <si>
    <t>01012015300</t>
  </si>
  <si>
    <t>ლევან ნუცუბიძე</t>
  </si>
  <si>
    <t>01024011331</t>
  </si>
  <si>
    <t>ნუგზარ ღვალაძე</t>
  </si>
  <si>
    <t>01006005591</t>
  </si>
  <si>
    <t>გურამ გურჩიანი</t>
  </si>
  <si>
    <t>62007011131</t>
  </si>
  <si>
    <t>ზურაბ კიკვაძე</t>
  </si>
  <si>
    <t>01021003548</t>
  </si>
  <si>
    <t>გრიგოლ ლაბარტყავა</t>
  </si>
  <si>
    <t>62007014261</t>
  </si>
  <si>
    <t>ირაკლი მერაბაშვილი</t>
  </si>
  <si>
    <t>01002006376</t>
  </si>
  <si>
    <t>გიორგი პეტრიაშვილი</t>
  </si>
  <si>
    <t>01019061763</t>
  </si>
  <si>
    <t>თეიმურაზ გაგუა</t>
  </si>
  <si>
    <t>01001021454</t>
  </si>
  <si>
    <t>გიორგი ეგრისელაშვილი</t>
  </si>
  <si>
    <t>01022008261</t>
  </si>
  <si>
    <t>ზაზა რევიშვილი</t>
  </si>
  <si>
    <t>01026011099</t>
  </si>
  <si>
    <t>მაია ტაბიძე</t>
  </si>
  <si>
    <t>01024035835</t>
  </si>
  <si>
    <t>ნანა ცინდელიანი</t>
  </si>
  <si>
    <t>01005005012</t>
  </si>
  <si>
    <t>რევაზ სახვაძე</t>
  </si>
  <si>
    <t>თამაზ ხიზანიშვილი</t>
  </si>
  <si>
    <t>01030000656</t>
  </si>
  <si>
    <t>სოფიო ბაღდავაძე</t>
  </si>
  <si>
    <t>01008028660</t>
  </si>
  <si>
    <t>ვახტანგ პეტრიაშვილი</t>
  </si>
  <si>
    <t>01007007180</t>
  </si>
  <si>
    <t>ნუგზარ ჯაში</t>
  </si>
  <si>
    <t>01010005074</t>
  </si>
  <si>
    <t>თამარ ჯიშკარიანი</t>
  </si>
  <si>
    <t>01023008456</t>
  </si>
  <si>
    <t>კახაბერ ქურციკიძე</t>
  </si>
  <si>
    <t>01022004229</t>
  </si>
  <si>
    <t>გიორგი სტეფანაშვილი</t>
  </si>
  <si>
    <t>01015015305</t>
  </si>
  <si>
    <t>სალომე მეტონიძე</t>
  </si>
  <si>
    <t>01017053484</t>
  </si>
  <si>
    <t>სოფიო გიორგაძე</t>
  </si>
  <si>
    <t>01015005420</t>
  </si>
  <si>
    <t>გიორგი არევაძე</t>
  </si>
  <si>
    <t>01026007215</t>
  </si>
  <si>
    <t>გიორგი შერვაშიძე</t>
  </si>
  <si>
    <t>01017016807</t>
  </si>
  <si>
    <t>გიორგი ბეზარაშვილი</t>
  </si>
  <si>
    <t>01010008286</t>
  </si>
  <si>
    <t>13.06.2016</t>
  </si>
  <si>
    <t>ანი ბალხამიშვილი</t>
  </si>
  <si>
    <t>24001046278</t>
  </si>
  <si>
    <t>დავით თოფურიძე</t>
  </si>
  <si>
    <t>61001022146</t>
  </si>
  <si>
    <t>08.06.2016</t>
  </si>
  <si>
    <t>ევა გიგილაშვილი</t>
  </si>
  <si>
    <t>43001014580</t>
  </si>
  <si>
    <t>პაატა ბედიანაშვილი</t>
  </si>
  <si>
    <t>59001006498</t>
  </si>
  <si>
    <t>გიორგი ოდიშვილი</t>
  </si>
  <si>
    <t>44001001688</t>
  </si>
  <si>
    <t>მარინე მარჯანიძე</t>
  </si>
  <si>
    <t>43001002377</t>
  </si>
  <si>
    <t>მედეა აბაშიძე</t>
  </si>
  <si>
    <t>59001008059</t>
  </si>
  <si>
    <t>გივი სუჯაშვილი</t>
  </si>
  <si>
    <t>44001000032</t>
  </si>
  <si>
    <t>სანდრო კვირჭიშვილი</t>
  </si>
  <si>
    <t>44001001537</t>
  </si>
  <si>
    <t>ზინაიდა ცერცვაძე</t>
  </si>
  <si>
    <t>59001105861</t>
  </si>
  <si>
    <t>გვანცა ხაბალაშვილი</t>
  </si>
  <si>
    <t>59001122255</t>
  </si>
  <si>
    <t>მთვარისა ინაკავაძე</t>
  </si>
  <si>
    <t>59301129669</t>
  </si>
  <si>
    <t>ზურაბ თეთრუაშვილი</t>
  </si>
  <si>
    <t>59001074959</t>
  </si>
  <si>
    <t>ცისმარი მჭედლიშვილი</t>
  </si>
  <si>
    <t>59701136939</t>
  </si>
  <si>
    <t>ნინო გოშაძე</t>
  </si>
  <si>
    <t>10001005401</t>
  </si>
  <si>
    <t>თეიმურაზ ნარიმანიშვილი</t>
  </si>
  <si>
    <t>03001000465</t>
  </si>
  <si>
    <t>თინათინ გიგიტაშვილი</t>
  </si>
  <si>
    <t>45001004226</t>
  </si>
  <si>
    <t>ზოია მუმლაური</t>
  </si>
  <si>
    <t>27001038374</t>
  </si>
  <si>
    <t>ნინო პეტრიაშვილი</t>
  </si>
  <si>
    <t>01001025507</t>
  </si>
  <si>
    <t>მომსახურეობა</t>
  </si>
  <si>
    <t xml:space="preserve">ხელმძღვანელი                                                  ბუღალტერი (ან საამისოდ უფლებამოსილი </t>
  </si>
  <si>
    <t>თიბისი</t>
  </si>
  <si>
    <t>GE64TB7417136080100009</t>
  </si>
  <si>
    <t>GEL</t>
  </si>
  <si>
    <t>GE06TB7417136180100002</t>
  </si>
  <si>
    <t>USD</t>
  </si>
  <si>
    <t>GE76TB7417136180100003</t>
  </si>
  <si>
    <t>EUR</t>
  </si>
  <si>
    <t>01.01.2018--31.12.2018</t>
  </si>
  <si>
    <t>სს  თიბისი  ბანკი</t>
  </si>
  <si>
    <t>GE70TB7318145061100014</t>
  </si>
  <si>
    <t>ლაშა გოგეშვილი</t>
  </si>
  <si>
    <t>35001055907</t>
  </si>
  <si>
    <t>ეკატერინე ერისთავი</t>
  </si>
  <si>
    <t>01018002891</t>
  </si>
  <si>
    <t>ფულადი შემოწირულობა</t>
  </si>
  <si>
    <t>ქ.თბილისი იაკობ გოგებაშვილისქ 21/ ბესარიონ ბელინსკის 55</t>
  </si>
  <si>
    <t>01.15.02.033.031.01.001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</si>
  <si>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</si>
  <si>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მიხეილ </t>
  </si>
  <si>
    <t>ანთაძე</t>
  </si>
  <si>
    <t xml:space="preserve">ლაშა </t>
  </si>
  <si>
    <t>გოგეშვილი</t>
  </si>
  <si>
    <t>გიორგი</t>
  </si>
  <si>
    <t>01024051713</t>
  </si>
  <si>
    <t>პარტიის თავმჯდომარის წარმომადგენელი საზოგადოებრივ-პოლიტიკურ საკითხებში</t>
  </si>
  <si>
    <t>პარტიის სსაარჩევნო პროგრამების კოოედინატორი და თავმჯდომარის მოვალეობის შემსრულებელი,ნდობით აღჭურვილი პირი</t>
  </si>
  <si>
    <t>მრჩეველი</t>
  </si>
  <si>
    <t>ნათელა</t>
  </si>
  <si>
    <t>ნინო</t>
  </si>
  <si>
    <t>ბერიძე</t>
  </si>
  <si>
    <t>ალექსანდრე</t>
  </si>
  <si>
    <t>ლიანა</t>
  </si>
  <si>
    <t>ანი</t>
  </si>
  <si>
    <t>მარიამი</t>
  </si>
  <si>
    <t>გენადი</t>
  </si>
  <si>
    <t>აბაშიძე</t>
  </si>
  <si>
    <t>ირინე</t>
  </si>
  <si>
    <t>თამარ</t>
  </si>
  <si>
    <t>გიორგაძე</t>
  </si>
  <si>
    <t>ლია</t>
  </si>
  <si>
    <t>ჯიშკარიანი</t>
  </si>
  <si>
    <t>ნოდარ</t>
  </si>
  <si>
    <t>მაჭარაშვილი</t>
  </si>
  <si>
    <t>ხათუნა</t>
  </si>
  <si>
    <t>ლალი</t>
  </si>
  <si>
    <t>მამუკა</t>
  </si>
  <si>
    <t>ანა</t>
  </si>
  <si>
    <t>მადონა</t>
  </si>
  <si>
    <t>ლელა</t>
  </si>
  <si>
    <t>კაპანაძე</t>
  </si>
  <si>
    <t>ნანული</t>
  </si>
  <si>
    <t>ჭიჭინაძე</t>
  </si>
  <si>
    <t>მახარაძე</t>
  </si>
  <si>
    <t>ირინა</t>
  </si>
  <si>
    <t>ხურცილავა</t>
  </si>
  <si>
    <t>ანზორ</t>
  </si>
  <si>
    <t>ფაცაცია</t>
  </si>
  <si>
    <t>ნიქაბაძე</t>
  </si>
  <si>
    <t>მარინე</t>
  </si>
  <si>
    <t>მარიამ</t>
  </si>
  <si>
    <t>ციური</t>
  </si>
  <si>
    <t>გურამი</t>
  </si>
  <si>
    <t>ნათია</t>
  </si>
  <si>
    <t>გოგავა</t>
  </si>
  <si>
    <t>ქეთევან</t>
  </si>
  <si>
    <t>შენგელია</t>
  </si>
  <si>
    <t>ნანა</t>
  </si>
  <si>
    <t>გაჩეჩილაძე</t>
  </si>
  <si>
    <t>მთვარისა</t>
  </si>
  <si>
    <t>დარეჯან</t>
  </si>
  <si>
    <t>სანაია</t>
  </si>
  <si>
    <t>მედეა</t>
  </si>
  <si>
    <t>მაგდა</t>
  </si>
  <si>
    <t>რუსუდან</t>
  </si>
  <si>
    <t>კვაშილავა</t>
  </si>
  <si>
    <t>გახარია</t>
  </si>
  <si>
    <t>ხუნდაძე</t>
  </si>
  <si>
    <t>არჩილ</t>
  </si>
  <si>
    <t>ბაკურაძე</t>
  </si>
  <si>
    <t>გულნარა</t>
  </si>
  <si>
    <t>კახაძე</t>
  </si>
  <si>
    <t>ირაკლი</t>
  </si>
  <si>
    <t>მაკა</t>
  </si>
  <si>
    <t>მერი</t>
  </si>
  <si>
    <t>მირანდა</t>
  </si>
  <si>
    <t>მზია</t>
  </si>
  <si>
    <t>ნინა</t>
  </si>
  <si>
    <t>ჯგერენაია</t>
  </si>
  <si>
    <t>დალი</t>
  </si>
  <si>
    <t>იზოლდა</t>
  </si>
  <si>
    <t>დავით</t>
  </si>
  <si>
    <t>ნაზიმ</t>
  </si>
  <si>
    <t>ნარგიზა</t>
  </si>
  <si>
    <t>ირმა</t>
  </si>
  <si>
    <t>ამირანი</t>
  </si>
  <si>
    <t>ომარ</t>
  </si>
  <si>
    <t>მარინა</t>
  </si>
  <si>
    <t>კალანდია</t>
  </si>
  <si>
    <t>რამიზ</t>
  </si>
  <si>
    <t>ახმედოვი</t>
  </si>
  <si>
    <t>წერეთელი</t>
  </si>
  <si>
    <t>მურმან</t>
  </si>
  <si>
    <t>ავალიანი</t>
  </si>
  <si>
    <t>დავითი</t>
  </si>
  <si>
    <t>თეა</t>
  </si>
  <si>
    <t>ჭელიძე</t>
  </si>
  <si>
    <t>მაია</t>
  </si>
  <si>
    <t>ირემაძე</t>
  </si>
  <si>
    <t>თორნიკე</t>
  </si>
  <si>
    <t>სამხარაძე</t>
  </si>
  <si>
    <t>თენგიზ</t>
  </si>
  <si>
    <t>ნონა</t>
  </si>
  <si>
    <t>ია</t>
  </si>
  <si>
    <t>ოთარი</t>
  </si>
  <si>
    <t>ხუციშვილი</t>
  </si>
  <si>
    <t>მალხაზი</t>
  </si>
  <si>
    <t>ნუნუ</t>
  </si>
  <si>
    <t>კენჭოშვილი</t>
  </si>
  <si>
    <t>ქვათაძე</t>
  </si>
  <si>
    <t>შორენა</t>
  </si>
  <si>
    <t>ზურაბ</t>
  </si>
  <si>
    <t>ხვედელიძე</t>
  </si>
  <si>
    <t>ინგა</t>
  </si>
  <si>
    <t>სალომე</t>
  </si>
  <si>
    <t>ნაჭყებია</t>
  </si>
  <si>
    <t>მელაძე</t>
  </si>
  <si>
    <t>დარეჯანი</t>
  </si>
  <si>
    <t>ქეთო</t>
  </si>
  <si>
    <t>ნანი</t>
  </si>
  <si>
    <t>იამზე</t>
  </si>
  <si>
    <t>ბიწაძე</t>
  </si>
  <si>
    <t>საჯაია</t>
  </si>
  <si>
    <t>ჩინჩალაძე</t>
  </si>
  <si>
    <t>ვახტანგი</t>
  </si>
  <si>
    <t>სიორდია</t>
  </si>
  <si>
    <t>ზურაბი</t>
  </si>
  <si>
    <t>მეგი</t>
  </si>
  <si>
    <t>გია</t>
  </si>
  <si>
    <t>მარეხი</t>
  </si>
  <si>
    <t>წიკლაური</t>
  </si>
  <si>
    <t>მიხეილ</t>
  </si>
  <si>
    <t>ღამბაშიძე</t>
  </si>
  <si>
    <t>ჯუმბერ</t>
  </si>
  <si>
    <t>ცერცვაძე</t>
  </si>
  <si>
    <t>ლეილა</t>
  </si>
  <si>
    <t>მირცხულავა</t>
  </si>
  <si>
    <t>გოგოლაძე</t>
  </si>
  <si>
    <t>სხულუხია</t>
  </si>
  <si>
    <t>მოდებაძე</t>
  </si>
  <si>
    <t>ჯორბენაძე</t>
  </si>
  <si>
    <t>ჯემალ</t>
  </si>
  <si>
    <t>ტაბატაძე</t>
  </si>
  <si>
    <t>ავთანდილ</t>
  </si>
  <si>
    <t>თამთა</t>
  </si>
  <si>
    <t>ბენდელიანი</t>
  </si>
  <si>
    <t>ივანე</t>
  </si>
  <si>
    <t>ნატა</t>
  </si>
  <si>
    <t>ლანა</t>
  </si>
  <si>
    <t>გელა</t>
  </si>
  <si>
    <t>ხაჭაპურიძე</t>
  </si>
  <si>
    <t>კობა</t>
  </si>
  <si>
    <t>ლავრენტი</t>
  </si>
  <si>
    <t>აკობია</t>
  </si>
  <si>
    <t>გივი</t>
  </si>
  <si>
    <t>ბრეგვაძე</t>
  </si>
  <si>
    <t>ვახტანგ</t>
  </si>
  <si>
    <t>გორგაძე</t>
  </si>
  <si>
    <t>პავლე</t>
  </si>
  <si>
    <t>მერაბ</t>
  </si>
  <si>
    <t>ბადრი</t>
  </si>
  <si>
    <t>თემურ</t>
  </si>
  <si>
    <t>სულიკო</t>
  </si>
  <si>
    <t>კახა</t>
  </si>
  <si>
    <t>ყვავაძე</t>
  </si>
  <si>
    <t>თამაზ</t>
  </si>
  <si>
    <t>გოგა</t>
  </si>
  <si>
    <t>კოკაია</t>
  </si>
  <si>
    <t>ზოია</t>
  </si>
  <si>
    <t>მიქავა</t>
  </si>
  <si>
    <t>ნოე</t>
  </si>
  <si>
    <t>ოთარ</t>
  </si>
  <si>
    <t>ნეფარიძე</t>
  </si>
  <si>
    <t>გოგიაშვილი</t>
  </si>
  <si>
    <t>კუჭავა</t>
  </si>
  <si>
    <t>რევაზიშვილი</t>
  </si>
  <si>
    <t>თედიაშვილი</t>
  </si>
  <si>
    <t>აბულაძე</t>
  </si>
  <si>
    <t>ჯალილოვი</t>
  </si>
  <si>
    <t>ბაირამოვი</t>
  </si>
  <si>
    <t>გუსეინოვი</t>
  </si>
  <si>
    <t>ალიევი</t>
  </si>
  <si>
    <t>მამედოვი</t>
  </si>
  <si>
    <t>რამაზი</t>
  </si>
  <si>
    <t>ანდრო</t>
  </si>
  <si>
    <t>ლიკა</t>
  </si>
  <si>
    <t>ზაირა</t>
  </si>
  <si>
    <t>ბაღაშვილი</t>
  </si>
  <si>
    <t>მაძღარაშვილი</t>
  </si>
  <si>
    <t>მუმლაძე</t>
  </si>
  <si>
    <t>ელჩინ</t>
  </si>
  <si>
    <t>ორუჯოვი</t>
  </si>
  <si>
    <t>რასულ</t>
  </si>
  <si>
    <t>ასიმ</t>
  </si>
  <si>
    <t>ნიკოლოზი</t>
  </si>
  <si>
    <t>ღონიაშვილი</t>
  </si>
  <si>
    <t>45001002526</t>
  </si>
  <si>
    <t>ვაშაძე</t>
  </si>
  <si>
    <t>ეთერ</t>
  </si>
  <si>
    <t>ბუცხრიკიძე</t>
  </si>
  <si>
    <t>კურტანიძე</t>
  </si>
  <si>
    <t>მუსაევი</t>
  </si>
  <si>
    <t>ცეცხლაძე</t>
  </si>
  <si>
    <t>გოჩა</t>
  </si>
  <si>
    <t>ვალერიან</t>
  </si>
  <si>
    <t>ლომიძე</t>
  </si>
  <si>
    <t>ნონიაშვილი</t>
  </si>
  <si>
    <t>ალექსი</t>
  </si>
  <si>
    <t>ჯიქია</t>
  </si>
  <si>
    <t>შონია</t>
  </si>
  <si>
    <t>ელისო</t>
  </si>
  <si>
    <t>ღლონტი</t>
  </si>
  <si>
    <t>გიგინეიშვილი</t>
  </si>
  <si>
    <t>ჯიგანია</t>
  </si>
  <si>
    <t>62005016387</t>
  </si>
  <si>
    <t>დილებაშვილი</t>
  </si>
  <si>
    <t>12001049746</t>
  </si>
  <si>
    <t>მეხტიევი</t>
  </si>
  <si>
    <t>სარხან</t>
  </si>
  <si>
    <t>სარდარ</t>
  </si>
  <si>
    <t>კურბანოვი</t>
  </si>
  <si>
    <t>დარიკო</t>
  </si>
  <si>
    <t>ნურლან</t>
  </si>
  <si>
    <t>ახმედოვა</t>
  </si>
  <si>
    <t>ნოზაძე</t>
  </si>
  <si>
    <t>გაგა</t>
  </si>
  <si>
    <t>ელვინ</t>
  </si>
  <si>
    <t>ემინოვი</t>
  </si>
  <si>
    <t>ტახირ</t>
  </si>
  <si>
    <t>ახმედ</t>
  </si>
  <si>
    <t>აზად</t>
  </si>
  <si>
    <t>ბადალოვი</t>
  </si>
  <si>
    <t>ანარ</t>
  </si>
  <si>
    <t>კარაკოვი</t>
  </si>
  <si>
    <t>რაბილ</t>
  </si>
  <si>
    <t>ჰუსეინოვი</t>
  </si>
  <si>
    <t>28001111579</t>
  </si>
  <si>
    <t>იუსუბოვი</t>
  </si>
  <si>
    <t>აფგან</t>
  </si>
  <si>
    <t>ფანახოვი</t>
  </si>
  <si>
    <t>28001022647</t>
  </si>
  <si>
    <t>გახრამანოვი</t>
  </si>
  <si>
    <t>ნიაზი</t>
  </si>
  <si>
    <t>არიზ</t>
  </si>
  <si>
    <t>ორუჯ</t>
  </si>
  <si>
    <t>ვალიევი</t>
  </si>
  <si>
    <t>ბოლქვაძე</t>
  </si>
  <si>
    <t>მეხტი</t>
  </si>
  <si>
    <t>დურსუნოვი</t>
  </si>
  <si>
    <t>28001083145</t>
  </si>
  <si>
    <t>ნასიბოვი</t>
  </si>
  <si>
    <t>მირზაევი</t>
  </si>
  <si>
    <t>28001030711</t>
  </si>
  <si>
    <t>ჩუბინიძე</t>
  </si>
  <si>
    <t>ხაჩატურიანი</t>
  </si>
  <si>
    <t>ტურალ</t>
  </si>
  <si>
    <t>ალი</t>
  </si>
  <si>
    <t>იმანოვი</t>
  </si>
  <si>
    <t>ჯეიხუნ</t>
  </si>
  <si>
    <t>იბრაგიმოვი</t>
  </si>
  <si>
    <t>ფარიზ</t>
  </si>
  <si>
    <t>რაშიდ</t>
  </si>
  <si>
    <t>აბდულაევი</t>
  </si>
  <si>
    <t>ილკინ</t>
  </si>
  <si>
    <t>ზაური</t>
  </si>
  <si>
    <t>ბალიაშვილი</t>
  </si>
  <si>
    <t>რომანი</t>
  </si>
  <si>
    <t>ნუგზარი</t>
  </si>
  <si>
    <t>ქათამაძე</t>
  </si>
  <si>
    <t>რობერტი</t>
  </si>
  <si>
    <t>აკაკი</t>
  </si>
  <si>
    <t>ტარიელ</t>
  </si>
  <si>
    <t>მირიანი</t>
  </si>
  <si>
    <t>როინ</t>
  </si>
  <si>
    <t>შავაძე</t>
  </si>
  <si>
    <t>დიმიტრი</t>
  </si>
  <si>
    <t>დვალიშვილი</t>
  </si>
  <si>
    <t>კახაბერ</t>
  </si>
  <si>
    <t>ჯაბა</t>
  </si>
  <si>
    <t>თურმანიძე</t>
  </si>
  <si>
    <t>ვლადიმერ</t>
  </si>
  <si>
    <t>ქებაძე</t>
  </si>
  <si>
    <t>ლაბაძე</t>
  </si>
  <si>
    <t>ფიქრია</t>
  </si>
  <si>
    <t>01030047085</t>
  </si>
  <si>
    <t>გრიგორ</t>
  </si>
  <si>
    <t>ნუკრი</t>
  </si>
  <si>
    <t>ზვიად</t>
  </si>
  <si>
    <t>პარუნაშვილი</t>
  </si>
  <si>
    <t>03001016650</t>
  </si>
  <si>
    <t>ვერონ</t>
  </si>
  <si>
    <t>შალამბერიძე</t>
  </si>
  <si>
    <t>მალხაზ</t>
  </si>
  <si>
    <t>ბესიკ</t>
  </si>
  <si>
    <t>არაბიძე</t>
  </si>
  <si>
    <t>მიქელაძე</t>
  </si>
  <si>
    <t>სალაძე</t>
  </si>
  <si>
    <t>ამირან</t>
  </si>
  <si>
    <t>წურწუმია</t>
  </si>
  <si>
    <t>გრიგოლი</t>
  </si>
  <si>
    <t>კუბლაშვილი</t>
  </si>
  <si>
    <t>თემური</t>
  </si>
  <si>
    <t>ყაველაშვილი</t>
  </si>
  <si>
    <t>ქველაძე</t>
  </si>
  <si>
    <t>კონსტანტინე</t>
  </si>
  <si>
    <t>18001019629</t>
  </si>
  <si>
    <t>ტუკვაძე</t>
  </si>
  <si>
    <t>18001004373</t>
  </si>
  <si>
    <t>ელზა</t>
  </si>
  <si>
    <t>სევერიანე</t>
  </si>
  <si>
    <t>თავართქილაძე</t>
  </si>
  <si>
    <t>მაგული</t>
  </si>
  <si>
    <t>გვალია</t>
  </si>
  <si>
    <t>ძნელაძე</t>
  </si>
  <si>
    <t>ნუგზარ</t>
  </si>
  <si>
    <t>ნინუა</t>
  </si>
  <si>
    <t>იმედა</t>
  </si>
  <si>
    <t>გაფრინდაშვილი</t>
  </si>
  <si>
    <t>54001035552</t>
  </si>
  <si>
    <t>მერაბი</t>
  </si>
  <si>
    <t>ჟანა</t>
  </si>
  <si>
    <t>ქუთათელაძე</t>
  </si>
  <si>
    <t>ჯანაშია</t>
  </si>
  <si>
    <t>გულნაზი</t>
  </si>
  <si>
    <t>ბრეგაძე</t>
  </si>
  <si>
    <t>კაკაურიძე</t>
  </si>
  <si>
    <t>ლომთაძე</t>
  </si>
  <si>
    <t>აფაქიძე</t>
  </si>
  <si>
    <t>პატარავა</t>
  </si>
  <si>
    <t>ვანაძე</t>
  </si>
  <si>
    <t>მჟავანაძე</t>
  </si>
  <si>
    <t>შაინიძე</t>
  </si>
  <si>
    <t>სურმანიძე</t>
  </si>
  <si>
    <t>ახალაია</t>
  </si>
  <si>
    <t>ზეინაბ</t>
  </si>
  <si>
    <t>სულხან</t>
  </si>
  <si>
    <t>დემურ</t>
  </si>
  <si>
    <t>ქვარაია</t>
  </si>
  <si>
    <t>ხაინდრავა</t>
  </si>
  <si>
    <t>29001032306</t>
  </si>
  <si>
    <t>ბექაური</t>
  </si>
  <si>
    <t>ჩილაჩავა</t>
  </si>
  <si>
    <t>რამაზ</t>
  </si>
  <si>
    <t>ბასილაია</t>
  </si>
  <si>
    <t>ცაავა</t>
  </si>
  <si>
    <t>ფიფია</t>
  </si>
  <si>
    <t>ფირცხელავა</t>
  </si>
  <si>
    <t>გოგი</t>
  </si>
  <si>
    <t>შამილ</t>
  </si>
  <si>
    <t>ზაალ</t>
  </si>
  <si>
    <t>ჩანგელია</t>
  </si>
  <si>
    <t>გოგია</t>
  </si>
  <si>
    <t>რობერტ</t>
  </si>
  <si>
    <t>კვარაცხელია</t>
  </si>
  <si>
    <t>იკა</t>
  </si>
  <si>
    <t>კოტე</t>
  </si>
  <si>
    <t>ცაცუა</t>
  </si>
  <si>
    <t>მადლიანა</t>
  </si>
  <si>
    <t>51001024623</t>
  </si>
  <si>
    <t>ქარდავა</t>
  </si>
  <si>
    <t>ლექსო</t>
  </si>
  <si>
    <t>პერტაია</t>
  </si>
  <si>
    <t>მანონი</t>
  </si>
  <si>
    <t>დონაძე</t>
  </si>
  <si>
    <t>ასლან</t>
  </si>
  <si>
    <t>სოლომონიძე</t>
  </si>
  <si>
    <t>ხოზრევანიძე</t>
  </si>
  <si>
    <t>ცხადაძე</t>
  </si>
  <si>
    <t>გაბაიძე</t>
  </si>
  <si>
    <t>დეკანაძე</t>
  </si>
  <si>
    <t>სუსანა</t>
  </si>
  <si>
    <t>საგინაძე</t>
  </si>
  <si>
    <t>დათო</t>
  </si>
  <si>
    <t>გულთამზე</t>
  </si>
  <si>
    <t>სიმონ</t>
  </si>
  <si>
    <t>ფატმან</t>
  </si>
  <si>
    <t>ონისე</t>
  </si>
  <si>
    <t>გელაძე</t>
  </si>
  <si>
    <t>მარკოიძე</t>
  </si>
  <si>
    <t>61009005312</t>
  </si>
  <si>
    <t>რუსლან</t>
  </si>
  <si>
    <t>GE07TB7303745066300001</t>
  </si>
  <si>
    <t>ნიკა მაჭუტაძე</t>
  </si>
  <si>
    <t>01001072559</t>
  </si>
  <si>
    <t>GE58BG0000000364217500</t>
  </si>
  <si>
    <t>სს "საქართველოს ბანკი"</t>
  </si>
  <si>
    <t>ანთაძე მიხეილ</t>
  </si>
  <si>
    <t>გადასახადების ერთიანი კოდი</t>
  </si>
  <si>
    <t>წინა წელს გამოუყენებელი და დაბრუნებული საბიუჯეტო სახსრები</t>
  </si>
  <si>
    <t>საპენსიო შენატანი</t>
  </si>
  <si>
    <t>მიმდინარე წელს გადარიცხული და დაბრუნებული სახსრები</t>
  </si>
  <si>
    <t>01.01.2019-31.12.2019</t>
  </si>
  <si>
    <t>რადიოკომპანია პირველი რადიო საინფორმაციო მომსახურეობა</t>
  </si>
  <si>
    <t>25/05/2019</t>
  </si>
  <si>
    <t>წარმომადგენლებზე გაცემული თანხა</t>
  </si>
  <si>
    <t>წარმომადგენლებისათვის გასაცემი დარჩენილი თანხის ბანკის ანგარიშზე დაბრუნება</t>
  </si>
  <si>
    <t>შინდელაშვილი</t>
  </si>
  <si>
    <t>01001044920</t>
  </si>
  <si>
    <t>მაისი</t>
  </si>
  <si>
    <t>01001069925</t>
  </si>
  <si>
    <t>შარუხია</t>
  </si>
  <si>
    <t>01022006941</t>
  </si>
  <si>
    <t>თამაზაშვილი</t>
  </si>
  <si>
    <t>35001121145</t>
  </si>
  <si>
    <t>28001117031</t>
  </si>
  <si>
    <t>ჩოქური</t>
  </si>
  <si>
    <t>12001061299</t>
  </si>
  <si>
    <t>გარშინი</t>
  </si>
  <si>
    <t>28001005457</t>
  </si>
  <si>
    <t>ხადიჯა</t>
  </si>
  <si>
    <t>გასანოვა</t>
  </si>
  <si>
    <t>28001089371</t>
  </si>
  <si>
    <t>კიამრან</t>
  </si>
  <si>
    <t>28001094328</t>
  </si>
  <si>
    <t>გუგბერიძე</t>
  </si>
  <si>
    <t>57001056219</t>
  </si>
  <si>
    <t>კავთელაძე</t>
  </si>
  <si>
    <t>38001044782</t>
  </si>
  <si>
    <t>ტოფიგ</t>
  </si>
  <si>
    <t>ჯაფაროვი</t>
  </si>
  <si>
    <t>28001058889</t>
  </si>
  <si>
    <t>28001111822</t>
  </si>
  <si>
    <t>ასკეროვი</t>
  </si>
  <si>
    <t>28001092628</t>
  </si>
  <si>
    <t>ნიჯატ</t>
  </si>
  <si>
    <t>28001094310</t>
  </si>
  <si>
    <t>ჰუსეინ</t>
  </si>
  <si>
    <t>მირზახანოვი</t>
  </si>
  <si>
    <t>28001004426</t>
  </si>
  <si>
    <t>28001110951</t>
  </si>
  <si>
    <t>სურენ</t>
  </si>
  <si>
    <t>ტოტიევი</t>
  </si>
  <si>
    <t>01027067085</t>
  </si>
  <si>
    <t>შირვან</t>
  </si>
  <si>
    <t>ნამაზოვი</t>
  </si>
  <si>
    <t>28001101565</t>
  </si>
  <si>
    <t>მურადალი</t>
  </si>
  <si>
    <t>28001098973</t>
  </si>
  <si>
    <t>28001094816</t>
  </si>
  <si>
    <t>28001076081</t>
  </si>
  <si>
    <t>ბაშელეიშვილი</t>
  </si>
  <si>
    <t>37001004243</t>
  </si>
  <si>
    <t>28001028463</t>
  </si>
  <si>
    <t>შუქურ</t>
  </si>
  <si>
    <t>ატაქიშიევი</t>
  </si>
  <si>
    <t>28001031545</t>
  </si>
  <si>
    <t>ალთუნ</t>
  </si>
  <si>
    <t>აბდალოვი</t>
  </si>
  <si>
    <t>28950001555</t>
  </si>
  <si>
    <t>ცხადაია</t>
  </si>
  <si>
    <t>58001018364</t>
  </si>
  <si>
    <t>გვიანიძე</t>
  </si>
  <si>
    <t>28001071320</t>
  </si>
  <si>
    <t>ამირახოვი</t>
  </si>
  <si>
    <t>28001052605</t>
  </si>
  <si>
    <t>აიხალ</t>
  </si>
  <si>
    <t>ასლანოვი</t>
  </si>
  <si>
    <t>28001111931</t>
  </si>
  <si>
    <t>მეჯნუნ</t>
  </si>
  <si>
    <t>კერიმოვი</t>
  </si>
  <si>
    <t>28001059394</t>
  </si>
  <si>
    <t>ისაკ</t>
  </si>
  <si>
    <t>28001085948</t>
  </si>
  <si>
    <t>ხუდიევი</t>
  </si>
  <si>
    <t>28001083621</t>
  </si>
  <si>
    <t>ტარზან</t>
  </si>
  <si>
    <t>28001115264</t>
  </si>
  <si>
    <t>ნიზამი</t>
  </si>
  <si>
    <t>აშიგოვი</t>
  </si>
  <si>
    <t>28001050314</t>
  </si>
  <si>
    <t>62001016349</t>
  </si>
  <si>
    <t>ღელაღუტაშვილი</t>
  </si>
  <si>
    <t>35001128097</t>
  </si>
  <si>
    <t>35001025506</t>
  </si>
  <si>
    <t>გუნიავა</t>
  </si>
  <si>
    <t>35001013779</t>
  </si>
  <si>
    <t>ალახიაროვა</t>
  </si>
  <si>
    <t>35001043833</t>
  </si>
  <si>
    <t>35001024079</t>
  </si>
  <si>
    <t>ვუსალ</t>
  </si>
  <si>
    <t>თახმაზოვი</t>
  </si>
  <si>
    <t>28001003499</t>
  </si>
  <si>
    <t>ეშგინ</t>
  </si>
  <si>
    <t>დამირჩიევი</t>
  </si>
  <si>
    <t>28001095763</t>
  </si>
  <si>
    <t>მანსუროვი</t>
  </si>
  <si>
    <t>28001074174</t>
  </si>
  <si>
    <t>პარიზ</t>
  </si>
  <si>
    <t>28001081228</t>
  </si>
  <si>
    <t>28801120094</t>
  </si>
  <si>
    <t>ლოგმან</t>
  </si>
  <si>
    <t>28001007495</t>
  </si>
  <si>
    <t>აიგიუნ</t>
  </si>
  <si>
    <t>28001034104</t>
  </si>
  <si>
    <t>ეიუბოვი</t>
  </si>
  <si>
    <t>28001037724</t>
  </si>
  <si>
    <t>ზიატხან</t>
  </si>
  <si>
    <t>კალანდაროვი</t>
  </si>
  <si>
    <t>28001000404</t>
  </si>
  <si>
    <t>ვაგიფ</t>
  </si>
  <si>
    <t>28001062256</t>
  </si>
  <si>
    <t>განბარ</t>
  </si>
  <si>
    <t>28001064621</t>
  </si>
  <si>
    <t>სულთანოვი</t>
  </si>
  <si>
    <t>28001024926</t>
  </si>
  <si>
    <t>28001069727</t>
  </si>
  <si>
    <t>28001040932</t>
  </si>
  <si>
    <t>ქოქაშვილი</t>
  </si>
  <si>
    <t>16001030519</t>
  </si>
  <si>
    <t>შახრიარ</t>
  </si>
  <si>
    <t>ალასკაროვი</t>
  </si>
  <si>
    <t>28801119450</t>
  </si>
  <si>
    <t>28001028407</t>
  </si>
  <si>
    <t>აზიზ</t>
  </si>
  <si>
    <t>ჰასანოვი</t>
  </si>
  <si>
    <t>28001091605</t>
  </si>
  <si>
    <t>რაუფ</t>
  </si>
  <si>
    <t>კარაევი</t>
  </si>
  <si>
    <t>28001114709</t>
  </si>
  <si>
    <t>28001109923</t>
  </si>
  <si>
    <t>35001004398</t>
  </si>
  <si>
    <t>ოსიყმიშვილი</t>
  </si>
  <si>
    <t>36001004323</t>
  </si>
  <si>
    <t>ინტიგამ</t>
  </si>
  <si>
    <t>28001095829</t>
  </si>
  <si>
    <t>40001000784</t>
  </si>
  <si>
    <t>ბასილაშვილი</t>
  </si>
  <si>
    <t>35001127662</t>
  </si>
  <si>
    <t>28001014864</t>
  </si>
  <si>
    <t>გალამზარ</t>
  </si>
  <si>
    <t>28001053656</t>
  </si>
  <si>
    <t>სახილ</t>
  </si>
  <si>
    <t>28001034456</t>
  </si>
  <si>
    <t>ჩილდირლი</t>
  </si>
  <si>
    <t>28001102833</t>
  </si>
  <si>
    <t>სევინჩ</t>
  </si>
  <si>
    <t>დარგალი</t>
  </si>
  <si>
    <t>28001111960</t>
  </si>
  <si>
    <t>ვაქილ</t>
  </si>
  <si>
    <t>28001034371</t>
  </si>
  <si>
    <t>ვერონიკა</t>
  </si>
  <si>
    <t>მალიკოვა</t>
  </si>
  <si>
    <t>59003002897</t>
  </si>
  <si>
    <t>ზამან</t>
  </si>
  <si>
    <t>28001013884</t>
  </si>
  <si>
    <t>იაკობაძე</t>
  </si>
  <si>
    <t>52001019121</t>
  </si>
  <si>
    <t>თახირ</t>
  </si>
  <si>
    <t>28001079681</t>
  </si>
  <si>
    <t>28001103086</t>
  </si>
  <si>
    <t>28001081878</t>
  </si>
  <si>
    <t>ქამანდარ</t>
  </si>
  <si>
    <t>28001005137</t>
  </si>
  <si>
    <t>ფახრი</t>
  </si>
  <si>
    <t>28901123900</t>
  </si>
  <si>
    <t>ელისტან</t>
  </si>
  <si>
    <t>28001046446</t>
  </si>
  <si>
    <t>28001081999</t>
  </si>
  <si>
    <t>ნამილ</t>
  </si>
  <si>
    <t>28001051253</t>
  </si>
  <si>
    <t>ეინარ</t>
  </si>
  <si>
    <t>ბოზდიევი</t>
  </si>
  <si>
    <t>28001112968</t>
  </si>
  <si>
    <t>28001112045</t>
  </si>
  <si>
    <t>ჩანდიშვილი</t>
  </si>
  <si>
    <t>35001073679</t>
  </si>
  <si>
    <t>28001096756</t>
  </si>
  <si>
    <t>28001009943</t>
  </si>
  <si>
    <t>28001052720</t>
  </si>
  <si>
    <t>ბოჩიკაშვილი</t>
  </si>
  <si>
    <t>03001010405</t>
  </si>
  <si>
    <t>18001012725</t>
  </si>
  <si>
    <t>18001022135</t>
  </si>
  <si>
    <t>ქურცაძე</t>
  </si>
  <si>
    <t>18001001376</t>
  </si>
  <si>
    <t>18001068280</t>
  </si>
  <si>
    <t>როსტომ</t>
  </si>
  <si>
    <t>შველიძე</t>
  </si>
  <si>
    <t>18001036619</t>
  </si>
  <si>
    <t>შეყრილაძე</t>
  </si>
  <si>
    <t>18001046614</t>
  </si>
  <si>
    <t>მაღრაძე-ბეგაძე</t>
  </si>
  <si>
    <t>56001003885</t>
  </si>
  <si>
    <t>18001062855</t>
  </si>
  <si>
    <t>ფირანი</t>
  </si>
  <si>
    <t>18001025428</t>
  </si>
  <si>
    <t>18001008397</t>
  </si>
  <si>
    <t>18001008967</t>
  </si>
  <si>
    <t>18001060664</t>
  </si>
  <si>
    <t>18001047124</t>
  </si>
  <si>
    <t>მიქაბერიძე</t>
  </si>
  <si>
    <t>18001026255</t>
  </si>
  <si>
    <t>მიშველიძე</t>
  </si>
  <si>
    <t>18001020457</t>
  </si>
  <si>
    <t>თურქაძე</t>
  </si>
  <si>
    <t>18901076730</t>
  </si>
  <si>
    <t>იოველი</t>
  </si>
  <si>
    <t>შავგულიძე</t>
  </si>
  <si>
    <t>18001049560</t>
  </si>
  <si>
    <t>18001054850</t>
  </si>
  <si>
    <t>შარვაძე</t>
  </si>
  <si>
    <t>18001064411</t>
  </si>
  <si>
    <t>18001022853</t>
  </si>
  <si>
    <t>ნიკაჭაძე</t>
  </si>
  <si>
    <t>18001007789</t>
  </si>
  <si>
    <t>01020011102</t>
  </si>
  <si>
    <t>ყანჩაველი</t>
  </si>
  <si>
    <t>18001046206</t>
  </si>
  <si>
    <t>18001050093</t>
  </si>
  <si>
    <t>18001062174</t>
  </si>
  <si>
    <t>18001047450</t>
  </si>
  <si>
    <t>მაჩიტიძე</t>
  </si>
  <si>
    <t>18001054810</t>
  </si>
  <si>
    <t>18001030319</t>
  </si>
  <si>
    <t>ჭულუხაძე</t>
  </si>
  <si>
    <t>18001060877</t>
  </si>
  <si>
    <t>კვინიკაძე</t>
  </si>
  <si>
    <t>18001010704</t>
  </si>
  <si>
    <t>ლილუაშვილი</t>
  </si>
  <si>
    <t>18001016804</t>
  </si>
  <si>
    <t>18001044767</t>
  </si>
  <si>
    <t>18001021494</t>
  </si>
  <si>
    <t>აბჟანდაძე</t>
  </si>
  <si>
    <t>18001049552</t>
  </si>
  <si>
    <t>ხარატიშვილი</t>
  </si>
  <si>
    <t>18001041000</t>
  </si>
  <si>
    <t>მელანია</t>
  </si>
  <si>
    <t>18001034193</t>
  </si>
  <si>
    <t>კვანტიძე</t>
  </si>
  <si>
    <t>18001008612</t>
  </si>
  <si>
    <t>ბიბილაშვილი</t>
  </si>
  <si>
    <t>18001040481</t>
  </si>
  <si>
    <t>ხუსკივაძე</t>
  </si>
  <si>
    <t>18001013610</t>
  </si>
  <si>
    <t>18001046188</t>
  </si>
  <si>
    <t>მირიან</t>
  </si>
  <si>
    <t>18001007573</t>
  </si>
  <si>
    <t>ექსეულიძე</t>
  </si>
  <si>
    <t>18001019949</t>
  </si>
  <si>
    <t>18001027688</t>
  </si>
  <si>
    <t>სოფრომაძე</t>
  </si>
  <si>
    <t>18001023514</t>
  </si>
  <si>
    <t>ბოჭოიძე</t>
  </si>
  <si>
    <t>18001022791</t>
  </si>
  <si>
    <t>18001033339</t>
  </si>
  <si>
    <t>18001000808</t>
  </si>
  <si>
    <t>გვენეტაძე</t>
  </si>
  <si>
    <t>18001012428</t>
  </si>
  <si>
    <t>18001067338</t>
  </si>
  <si>
    <t>18001060139</t>
  </si>
  <si>
    <t>ყუბარაძე</t>
  </si>
  <si>
    <t>18001024002</t>
  </si>
  <si>
    <t>18001043386</t>
  </si>
  <si>
    <t>18001068329</t>
  </si>
  <si>
    <t>54001038589</t>
  </si>
  <si>
    <t>გოგოლიძე</t>
  </si>
  <si>
    <t>38001035300</t>
  </si>
  <si>
    <t>ხახიშვილი</t>
  </si>
  <si>
    <t>54001030687</t>
  </si>
  <si>
    <t>54001061405</t>
  </si>
  <si>
    <t>54001053806</t>
  </si>
  <si>
    <t>აკოფიანი</t>
  </si>
  <si>
    <t>54001035404</t>
  </si>
  <si>
    <t>ციცვიძე</t>
  </si>
  <si>
    <t>54001010735</t>
  </si>
  <si>
    <t>54001027356</t>
  </si>
  <si>
    <t>ბუიშვილი</t>
  </si>
  <si>
    <t>54001035568</t>
  </si>
  <si>
    <t>შუკაკიძე</t>
  </si>
  <si>
    <t>54001045609</t>
  </si>
  <si>
    <t>54001011823</t>
  </si>
  <si>
    <t>54001052674</t>
  </si>
  <si>
    <t>ვასო</t>
  </si>
  <si>
    <t>54001002789</t>
  </si>
  <si>
    <t>54001050501</t>
  </si>
  <si>
    <t>54001029415</t>
  </si>
  <si>
    <t>54001049918</t>
  </si>
  <si>
    <t>ორონ</t>
  </si>
  <si>
    <t>ხითაროვ</t>
  </si>
  <si>
    <t>54001045816</t>
  </si>
  <si>
    <t>54001002600</t>
  </si>
  <si>
    <t>54001051110</t>
  </si>
  <si>
    <t>54001019040</t>
  </si>
  <si>
    <t>54001043985</t>
  </si>
  <si>
    <t>54001031941</t>
  </si>
  <si>
    <t>54001031942</t>
  </si>
  <si>
    <t>54001042166</t>
  </si>
  <si>
    <t>ინჩქიტიძე</t>
  </si>
  <si>
    <t>54001043158</t>
  </si>
  <si>
    <t>ლებანიძე</t>
  </si>
  <si>
    <t>54001010892</t>
  </si>
  <si>
    <t>ჩოლოყაშვილი</t>
  </si>
  <si>
    <t>54001046365</t>
  </si>
  <si>
    <t>ასანიძე</t>
  </si>
  <si>
    <t>54001017578</t>
  </si>
  <si>
    <t>54001033049</t>
  </si>
  <si>
    <t>54001051670</t>
  </si>
  <si>
    <t>აბდუშელიშვილი</t>
  </si>
  <si>
    <t>54001017822</t>
  </si>
  <si>
    <t>54001026196</t>
  </si>
  <si>
    <t>ზურიკო</t>
  </si>
  <si>
    <t>54001012234</t>
  </si>
  <si>
    <t>54001021597</t>
  </si>
  <si>
    <t>54001007069</t>
  </si>
  <si>
    <t>54001034791</t>
  </si>
  <si>
    <t>54001009500</t>
  </si>
  <si>
    <t>54001029126</t>
  </si>
  <si>
    <t>54001026611</t>
  </si>
  <si>
    <t>54001018437</t>
  </si>
  <si>
    <t>54001006334</t>
  </si>
  <si>
    <t>54001006203</t>
  </si>
  <si>
    <t>მახა</t>
  </si>
  <si>
    <t>54001047044</t>
  </si>
  <si>
    <t>ბერძული</t>
  </si>
  <si>
    <t>41001009269</t>
  </si>
  <si>
    <t>ლაცაბიძე</t>
  </si>
  <si>
    <t>41001005022</t>
  </si>
  <si>
    <t>41001010812</t>
  </si>
  <si>
    <t>41001010267</t>
  </si>
  <si>
    <t>41001002290</t>
  </si>
  <si>
    <t>53001052475</t>
  </si>
  <si>
    <t>ჩოგოვაძე</t>
  </si>
  <si>
    <t>53001059048</t>
  </si>
  <si>
    <t>ნემსაძე-ბაკურაძე</t>
  </si>
  <si>
    <t>53001048540</t>
  </si>
  <si>
    <t>ფანცხავა</t>
  </si>
  <si>
    <t>53001009457</t>
  </si>
  <si>
    <t>იოსელიანი</t>
  </si>
  <si>
    <t>53001061570</t>
  </si>
  <si>
    <t>33001001965</t>
  </si>
  <si>
    <t>33001019967</t>
  </si>
  <si>
    <t>33001036525</t>
  </si>
  <si>
    <t>მინდია</t>
  </si>
  <si>
    <t>33001001853</t>
  </si>
  <si>
    <t>თავდიშვილი</t>
  </si>
  <si>
    <t>33001067315</t>
  </si>
  <si>
    <t>33001013115</t>
  </si>
  <si>
    <t>42001012839</t>
  </si>
  <si>
    <t>55001011949</t>
  </si>
  <si>
    <t>51001001896</t>
  </si>
  <si>
    <t>ლემონჯავა</t>
  </si>
  <si>
    <t>48001005308</t>
  </si>
  <si>
    <t>33001022395</t>
  </si>
  <si>
    <t>აბრალავა</t>
  </si>
  <si>
    <t>51001018860</t>
  </si>
  <si>
    <t>51001009902</t>
  </si>
  <si>
    <t>51001029045</t>
  </si>
  <si>
    <t>წირღვავა</t>
  </si>
  <si>
    <t>51001002605</t>
  </si>
  <si>
    <t>51001009185</t>
  </si>
  <si>
    <t>მოლაშხია</t>
  </si>
  <si>
    <t>51001022430</t>
  </si>
  <si>
    <t>62004024623</t>
  </si>
  <si>
    <t>62003013283</t>
  </si>
  <si>
    <t>კაჭარავა</t>
  </si>
  <si>
    <t>48001020775</t>
  </si>
  <si>
    <t>ხორავა</t>
  </si>
  <si>
    <t>48001015617</t>
  </si>
  <si>
    <t>48001015956</t>
  </si>
  <si>
    <t>რაულ</t>
  </si>
  <si>
    <t>48001006546</t>
  </si>
  <si>
    <t>48001002498</t>
  </si>
  <si>
    <t>მანჯგალაძე</t>
  </si>
  <si>
    <t>48001017858</t>
  </si>
  <si>
    <t>ვეფხვია</t>
  </si>
  <si>
    <t>29001024834</t>
  </si>
  <si>
    <t>29001027690</t>
  </si>
  <si>
    <t>ლიზი</t>
  </si>
  <si>
    <t>რაფავა</t>
  </si>
  <si>
    <t>19001085099</t>
  </si>
  <si>
    <t>29001030245</t>
  </si>
  <si>
    <t>აროსია</t>
  </si>
  <si>
    <t>29001034598</t>
  </si>
  <si>
    <t>29001037536</t>
  </si>
  <si>
    <t>24001004381</t>
  </si>
  <si>
    <t>არახამია</t>
  </si>
  <si>
    <t>29001033814</t>
  </si>
  <si>
    <t>კორთხონჯია</t>
  </si>
  <si>
    <t>29001040466</t>
  </si>
  <si>
    <t>ოლღა</t>
  </si>
  <si>
    <t>29001008932</t>
  </si>
  <si>
    <t>29001002453</t>
  </si>
  <si>
    <t>39001030898</t>
  </si>
  <si>
    <t>39001017064</t>
  </si>
  <si>
    <t>ცაგურია</t>
  </si>
  <si>
    <t>62004021220</t>
  </si>
  <si>
    <t>02001005642</t>
  </si>
  <si>
    <t>ქაბურზანია</t>
  </si>
  <si>
    <t>29001032690</t>
  </si>
  <si>
    <t>29001022516</t>
  </si>
  <si>
    <t>ჯეჯელავა</t>
  </si>
  <si>
    <t>29001025642</t>
  </si>
  <si>
    <t>გეგელია</t>
  </si>
  <si>
    <t>29001015400</t>
  </si>
  <si>
    <t>29401041696</t>
  </si>
  <si>
    <t>გოროზია</t>
  </si>
  <si>
    <t>29001000045</t>
  </si>
  <si>
    <t>53001048351</t>
  </si>
  <si>
    <t>ხულორდავა</t>
  </si>
  <si>
    <t>42001030318</t>
  </si>
  <si>
    <t>29001007396</t>
  </si>
  <si>
    <t>ქურდიანი</t>
  </si>
  <si>
    <t>62003001057</t>
  </si>
  <si>
    <t>ჯინჯერ</t>
  </si>
  <si>
    <t>სანდუხაძე</t>
  </si>
  <si>
    <t>19001102815</t>
  </si>
  <si>
    <t>14001000456</t>
  </si>
  <si>
    <t>29901041697</t>
  </si>
  <si>
    <t>უჩავა</t>
  </si>
  <si>
    <t>29001014406</t>
  </si>
  <si>
    <t>ხვიჩავა</t>
  </si>
  <si>
    <t>51001026440</t>
  </si>
  <si>
    <t>ვარაზაშვილი</t>
  </si>
  <si>
    <t>01911098250</t>
  </si>
  <si>
    <t>მარდონი</t>
  </si>
  <si>
    <t>62003011791</t>
  </si>
  <si>
    <t>01001085101</t>
  </si>
  <si>
    <t>01905046218</t>
  </si>
  <si>
    <t>48001025868</t>
  </si>
  <si>
    <t>გარსევან</t>
  </si>
  <si>
    <t>ბუხნიკაშვილი</t>
  </si>
  <si>
    <t>36001010793</t>
  </si>
  <si>
    <t>50001002099</t>
  </si>
  <si>
    <t>04001002833</t>
  </si>
  <si>
    <t>57001059757</t>
  </si>
  <si>
    <t>59001121705</t>
  </si>
  <si>
    <t>01024079143</t>
  </si>
  <si>
    <t>48001026694</t>
  </si>
  <si>
    <t>გვაჯავა</t>
  </si>
  <si>
    <t>62509009164</t>
  </si>
  <si>
    <t>13001011281</t>
  </si>
  <si>
    <t>შოთიკო</t>
  </si>
  <si>
    <t>მესხია</t>
  </si>
  <si>
    <t>51001028766</t>
  </si>
  <si>
    <t>14001007199</t>
  </si>
  <si>
    <t>ძულიაშვილი</t>
  </si>
  <si>
    <t>20001001260</t>
  </si>
  <si>
    <t>ძელური</t>
  </si>
  <si>
    <t>01701102115</t>
  </si>
  <si>
    <t>62003008440</t>
  </si>
  <si>
    <t>62001007087</t>
  </si>
  <si>
    <t>კოხია</t>
  </si>
  <si>
    <t>29001036765</t>
  </si>
  <si>
    <t>29001036306</t>
  </si>
  <si>
    <t>ბაღიშვილი</t>
  </si>
  <si>
    <t>62006004832</t>
  </si>
  <si>
    <t>51001008201</t>
  </si>
  <si>
    <t>29001035541</t>
  </si>
  <si>
    <t>თაზო</t>
  </si>
  <si>
    <t>გვილავა</t>
  </si>
  <si>
    <t>29001038191</t>
  </si>
  <si>
    <t>39001002911</t>
  </si>
  <si>
    <t>39001006413</t>
  </si>
  <si>
    <t>22001024516</t>
  </si>
  <si>
    <t>ვასილი</t>
  </si>
  <si>
    <t>01027074624</t>
  </si>
  <si>
    <t>მებონია</t>
  </si>
  <si>
    <t>51001000407</t>
  </si>
  <si>
    <t>42001000419</t>
  </si>
  <si>
    <t>42001000033</t>
  </si>
  <si>
    <t>ნოდია</t>
  </si>
  <si>
    <t>42001022750</t>
  </si>
  <si>
    <t>ადანაია</t>
  </si>
  <si>
    <t>01030034714</t>
  </si>
  <si>
    <t>62007007237</t>
  </si>
  <si>
    <t>კარბაია</t>
  </si>
  <si>
    <t>62006023174</t>
  </si>
  <si>
    <t>62001008341</t>
  </si>
  <si>
    <t>48001005489</t>
  </si>
  <si>
    <t>01026010397</t>
  </si>
  <si>
    <t>ემირ</t>
  </si>
  <si>
    <t>62006023022</t>
  </si>
  <si>
    <t>აქუბარდია</t>
  </si>
  <si>
    <t>62005016846</t>
  </si>
  <si>
    <t>ძიგუა</t>
  </si>
  <si>
    <t>62009003579</t>
  </si>
  <si>
    <t>51001022769</t>
  </si>
  <si>
    <t>29001029244</t>
  </si>
  <si>
    <t>58001002196</t>
  </si>
  <si>
    <t>48001000002</t>
  </si>
  <si>
    <t>51001018356</t>
  </si>
  <si>
    <t>51001019040</t>
  </si>
  <si>
    <t>29001029243</t>
  </si>
  <si>
    <t>ვერიკო</t>
  </si>
  <si>
    <t>ანჯაფარიძე</t>
  </si>
  <si>
    <t>62003001875</t>
  </si>
  <si>
    <t>48001000171</t>
  </si>
  <si>
    <t>ხომერიკი</t>
  </si>
  <si>
    <t>42001000798</t>
  </si>
  <si>
    <t>29001021533</t>
  </si>
  <si>
    <t>29001001368</t>
  </si>
  <si>
    <t>გრიგოლ</t>
  </si>
  <si>
    <t>29001001013</t>
  </si>
  <si>
    <t>29001035553</t>
  </si>
  <si>
    <t>29001022517</t>
  </si>
  <si>
    <t>ჩაგუნავა</t>
  </si>
  <si>
    <t>29001022549</t>
  </si>
  <si>
    <t>29001038224</t>
  </si>
  <si>
    <t>29001011281</t>
  </si>
  <si>
    <t>კანკია</t>
  </si>
  <si>
    <t>29001038892</t>
  </si>
  <si>
    <t>მელია</t>
  </si>
  <si>
    <t>02001002991</t>
  </si>
  <si>
    <t>წოწონავა</t>
  </si>
  <si>
    <t>62001018184</t>
  </si>
  <si>
    <t>51001023463</t>
  </si>
  <si>
    <t>51001007238</t>
  </si>
  <si>
    <t>19001102838</t>
  </si>
  <si>
    <t>39001006148</t>
  </si>
  <si>
    <t>მაქაცარია</t>
  </si>
  <si>
    <t>19001100049</t>
  </si>
  <si>
    <t>43001042074</t>
  </si>
  <si>
    <t>ბაადური</t>
  </si>
  <si>
    <t>20001010206</t>
  </si>
  <si>
    <t>კიპაროიძე</t>
  </si>
  <si>
    <t>38001029428</t>
  </si>
  <si>
    <t>62004025815</t>
  </si>
  <si>
    <t>ბიქტორ</t>
  </si>
  <si>
    <t>29001010185</t>
  </si>
  <si>
    <t>ბუწაშვილი</t>
  </si>
  <si>
    <t>13001048176</t>
  </si>
  <si>
    <t>გოშუა</t>
  </si>
  <si>
    <t>01029013002</t>
  </si>
  <si>
    <t>51001028749</t>
  </si>
  <si>
    <t>ჩახოვა</t>
  </si>
  <si>
    <t>19001067611</t>
  </si>
  <si>
    <t>51001030609</t>
  </si>
  <si>
    <t>არინა</t>
  </si>
  <si>
    <t>თავაქარაშვილი</t>
  </si>
  <si>
    <t>59001003989</t>
  </si>
  <si>
    <t>48001016740</t>
  </si>
  <si>
    <t>29001027965</t>
  </si>
  <si>
    <t>წერედიანი</t>
  </si>
  <si>
    <t>30001000119</t>
  </si>
  <si>
    <t>გერგაია</t>
  </si>
  <si>
    <t>62006011749</t>
  </si>
  <si>
    <t>კეკუტია</t>
  </si>
  <si>
    <t>39001005816</t>
  </si>
  <si>
    <t>დიხამიჯია</t>
  </si>
  <si>
    <t>60001087805</t>
  </si>
  <si>
    <t>ციმინტია</t>
  </si>
  <si>
    <t>51001001133</t>
  </si>
  <si>
    <t>ბებია</t>
  </si>
  <si>
    <t>48001025274</t>
  </si>
  <si>
    <t>48001003804</t>
  </si>
  <si>
    <t>51001004028</t>
  </si>
  <si>
    <t>61009009691</t>
  </si>
  <si>
    <t>61009032590</t>
  </si>
  <si>
    <t>61009005531</t>
  </si>
  <si>
    <t>61009030372</t>
  </si>
  <si>
    <t>61009024905</t>
  </si>
  <si>
    <t>შანთაძე</t>
  </si>
  <si>
    <t>61009011217</t>
  </si>
  <si>
    <t>ჯოყილაძე</t>
  </si>
  <si>
    <t>61009007096</t>
  </si>
  <si>
    <t>61009022588</t>
  </si>
  <si>
    <t>61009000794</t>
  </si>
  <si>
    <t>61009010644</t>
  </si>
  <si>
    <t>61009007618</t>
  </si>
  <si>
    <t>61009005944</t>
  </si>
  <si>
    <t>61009031262</t>
  </si>
  <si>
    <t>პაქსაძე</t>
  </si>
  <si>
    <t>61009010768</t>
  </si>
  <si>
    <t>61009025629</t>
  </si>
  <si>
    <t>61009009282</t>
  </si>
  <si>
    <t>61009030501</t>
  </si>
  <si>
    <t>61009018937</t>
  </si>
  <si>
    <t>61009028920</t>
  </si>
  <si>
    <t>გუგული</t>
  </si>
  <si>
    <t>61009017404</t>
  </si>
  <si>
    <t>61009002638</t>
  </si>
  <si>
    <t>61009021169</t>
  </si>
  <si>
    <t>რისმაგი</t>
  </si>
  <si>
    <t>61009028831</t>
  </si>
  <si>
    <t>61009020385</t>
  </si>
  <si>
    <t>61009028734</t>
  </si>
  <si>
    <t>61009028815</t>
  </si>
  <si>
    <t>ფასანიძე</t>
  </si>
  <si>
    <t>61009019811</t>
  </si>
  <si>
    <t>61009019606</t>
  </si>
  <si>
    <t>61009025706</t>
  </si>
  <si>
    <t>მამულაძე</t>
  </si>
  <si>
    <t>61009009631</t>
  </si>
  <si>
    <t>61009022419</t>
  </si>
  <si>
    <t>ედნარ</t>
  </si>
  <si>
    <t>61009031531</t>
  </si>
  <si>
    <t>61009007853</t>
  </si>
  <si>
    <t>61009032458</t>
  </si>
  <si>
    <t>61009005440</t>
  </si>
  <si>
    <t>61009008396</t>
  </si>
  <si>
    <t>61009012187</t>
  </si>
  <si>
    <t>07001001638</t>
  </si>
  <si>
    <t>61009032077</t>
  </si>
  <si>
    <t>61001057428</t>
  </si>
  <si>
    <t>61009024646</t>
  </si>
  <si>
    <t>ჭკუასელი</t>
  </si>
  <si>
    <t>61001022334</t>
  </si>
  <si>
    <t>61009020622</t>
  </si>
  <si>
    <t>61009028453</t>
  </si>
  <si>
    <t>61009024721</t>
  </si>
  <si>
    <t>ჩოგაძე</t>
  </si>
  <si>
    <t>61009004295</t>
  </si>
  <si>
    <t>თურაძე</t>
  </si>
  <si>
    <t>61009025868</t>
  </si>
  <si>
    <t>61009033318</t>
  </si>
  <si>
    <t>61009024200</t>
  </si>
  <si>
    <t>კოჩალიძე</t>
  </si>
  <si>
    <t>61009003786</t>
  </si>
  <si>
    <t>61009021073</t>
  </si>
  <si>
    <t>61009009161</t>
  </si>
  <si>
    <t>61009007746</t>
  </si>
  <si>
    <t>1.2.15.3</t>
  </si>
  <si>
    <t>1.2.15.4</t>
  </si>
  <si>
    <t>1.2.15.5</t>
  </si>
  <si>
    <t>1.2.15.6</t>
  </si>
  <si>
    <t>1.2.15.7</t>
  </si>
  <si>
    <t>1.2.15.8</t>
  </si>
  <si>
    <t>1.2.15.9</t>
  </si>
  <si>
    <t>1.2.15.10</t>
  </si>
  <si>
    <t>1.2.15.11</t>
  </si>
  <si>
    <t>20 აგვისტო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</si>
</sst>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dd/mm/yyyy"/>
  </numFmts>
  <fonts count="67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  <charset val="204"/>
    </font>
    <font>
      <b/>
      <sz val="14"/>
      <name val="Arial"/>
      <family val="2"/>
    </font>
    <font>
      <b/>
      <sz val="11"/>
      <name val="Sylfaen"/>
      <family val="1"/>
    </font>
    <font>
      <b/>
      <sz val="12"/>
      <color indexed="8"/>
      <name val="Sylfaen"/>
      <family val="1"/>
    </font>
    <font>
      <b/>
      <sz val="12"/>
      <color indexed="8"/>
      <name val="fmgm"/>
      <family val="1"/>
    </font>
    <font>
      <b/>
      <sz val="12"/>
      <color theme="3"/>
      <name val="Sylfaen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Sylfaen"/>
      <family val="1"/>
    </font>
    <font>
      <b/>
      <sz val="11"/>
      <color indexed="8"/>
      <name val="Sylfaen"/>
      <family val="1"/>
    </font>
    <font>
      <sz val="11"/>
      <color indexed="8"/>
      <name val="Sylfaen"/>
      <family val="1"/>
    </font>
    <font>
      <sz val="11"/>
      <color rgb="FFFF0000"/>
      <name val="Sylfaen"/>
      <family val="1"/>
    </font>
    <font>
      <b/>
      <sz val="11"/>
      <color rgb="FFFF0000"/>
      <name val="Sylfaen"/>
      <family val="1"/>
    </font>
    <font>
      <sz val="10"/>
      <color rgb="FFFF0000"/>
      <name val="Arial"/>
      <family val="2"/>
    </font>
    <font>
      <sz val="11"/>
      <name val="fmgm"/>
      <family val="1"/>
    </font>
    <font>
      <sz val="11"/>
      <name val="Calibri"/>
      <family val="2"/>
    </font>
    <font>
      <b/>
      <sz val="10"/>
      <name val="fmgm"/>
      <family val="1"/>
    </font>
    <font>
      <b/>
      <sz val="12"/>
      <name val="fmgm"/>
      <family val="1"/>
    </font>
    <font>
      <b/>
      <sz val="12"/>
      <color theme="1"/>
      <name val="Sylfaen"/>
      <family val="1"/>
    </font>
    <font>
      <sz val="12"/>
      <name val="Sylfaen"/>
      <family val="1"/>
    </font>
    <font>
      <sz val="11"/>
      <color indexed="8"/>
      <name val="fmgm"/>
      <family val="1"/>
    </font>
    <font>
      <sz val="12"/>
      <color indexed="8"/>
      <name val="fmgm"/>
      <family val="1"/>
    </font>
    <font>
      <b/>
      <sz val="16"/>
      <color rgb="FF002060"/>
      <name val="Sylfaen"/>
      <family val="1"/>
    </font>
    <font>
      <sz val="10"/>
      <color rgb="FFFF0000"/>
      <name val="Arial"/>
      <family val="2"/>
      <charset val="204"/>
    </font>
    <font>
      <sz val="10"/>
      <name val="Sylfaen"/>
      <family val="1"/>
      <charset val="204"/>
    </font>
    <font>
      <sz val="12"/>
      <name val="Calibri"/>
      <family val="2"/>
      <scheme val="minor"/>
    </font>
    <font>
      <sz val="12"/>
      <color indexed="8"/>
      <name val="Sylfaen"/>
      <family val="1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9"/>
      <name val="Sylfaen"/>
      <family val="1"/>
    </font>
    <font>
      <sz val="11"/>
      <name val="Arial"/>
      <family val="2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  <xf numFmtId="43" fontId="60" fillId="0" borderId="0" applyFont="0" applyFill="0" applyBorder="0" applyAlignment="0" applyProtection="0"/>
    <xf numFmtId="0" fontId="61" fillId="9" borderId="0" applyNumberFormat="0" applyBorder="0" applyAlignment="0" applyProtection="0"/>
  </cellStyleXfs>
  <cellXfs count="805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4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17" fillId="5" borderId="1" xfId="0" applyFont="1" applyFill="1" applyBorder="1" applyProtection="1">
      <protection locked="0"/>
    </xf>
    <xf numFmtId="0" fontId="17" fillId="0" borderId="1" xfId="0" applyFont="1" applyFill="1" applyBorder="1" applyAlignment="1" applyProtection="1">
      <alignment horizontal="center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0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1" xfId="9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1" xfId="9" applyFont="1" applyFill="1" applyBorder="1" applyAlignment="1" applyProtection="1">
      <alignment vertical="center"/>
    </xf>
    <xf numFmtId="14" fontId="19" fillId="0" borderId="40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1" xfId="0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1" xfId="0" applyFont="1" applyFill="1" applyBorder="1" applyAlignment="1" applyProtection="1">
      <alignment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49" fontId="17" fillId="0" borderId="1" xfId="1" applyNumberFormat="1" applyFont="1" applyFill="1" applyBorder="1" applyAlignment="1" applyProtection="1">
      <alignment horizontal="left" vertical="center" wrapText="1" indent="1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0" fontId="35" fillId="2" borderId="5" xfId="0" applyFont="1" applyFill="1" applyBorder="1" applyAlignment="1" applyProtection="1">
      <alignment horizontal="center" vertical="center"/>
      <protection locked="0"/>
    </xf>
    <xf numFmtId="0" fontId="26" fillId="2" borderId="1" xfId="2" applyFont="1" applyFill="1" applyBorder="1" applyAlignment="1" applyProtection="1">
      <alignment horizontal="center" vertical="center" wrapText="1"/>
    </xf>
    <xf numFmtId="1" fontId="36" fillId="2" borderId="1" xfId="2" applyNumberFormat="1" applyFont="1" applyFill="1" applyBorder="1" applyAlignment="1" applyProtection="1">
      <alignment horizontal="center" vertical="center" wrapText="1"/>
      <protection locked="0"/>
    </xf>
    <xf numFmtId="1" fontId="36" fillId="2" borderId="27" xfId="2" applyNumberFormat="1" applyFont="1" applyFill="1" applyBorder="1" applyAlignment="1" applyProtection="1">
      <alignment horizontal="left" vertical="top" wrapText="1"/>
      <protection locked="0"/>
    </xf>
    <xf numFmtId="0" fontId="23" fillId="2" borderId="6" xfId="2" applyNumberFormat="1" applyFont="1" applyFill="1" applyBorder="1" applyAlignment="1" applyProtection="1">
      <alignment horizontal="left" vertical="center" wrapText="1"/>
    </xf>
    <xf numFmtId="1" fontId="23" fillId="2" borderId="0" xfId="2" applyNumberFormat="1" applyFont="1" applyFill="1" applyBorder="1" applyAlignment="1" applyProtection="1">
      <alignment horizontal="left" vertical="center" wrapText="1"/>
    </xf>
    <xf numFmtId="1" fontId="23" fillId="2" borderId="6" xfId="2" applyNumberFormat="1" applyFont="1" applyFill="1" applyBorder="1" applyAlignment="1" applyProtection="1">
      <alignment horizontal="left" vertical="center" wrapText="1"/>
    </xf>
    <xf numFmtId="1" fontId="35" fillId="2" borderId="0" xfId="2" applyNumberFormat="1" applyFont="1" applyFill="1" applyBorder="1" applyAlignment="1" applyProtection="1">
      <alignment horizontal="left" vertical="center" wrapText="1"/>
    </xf>
    <xf numFmtId="1" fontId="36" fillId="2" borderId="6" xfId="2" applyNumberFormat="1" applyFont="1" applyFill="1" applyBorder="1" applyAlignment="1" applyProtection="1">
      <alignment horizontal="center" vertical="center" wrapText="1"/>
      <protection locked="0"/>
    </xf>
    <xf numFmtId="1" fontId="36" fillId="2" borderId="6" xfId="2" applyNumberFormat="1" applyFont="1" applyFill="1" applyBorder="1" applyAlignment="1" applyProtection="1">
      <alignment horizontal="left" vertical="top" wrapText="1"/>
      <protection locked="0"/>
    </xf>
    <xf numFmtId="0" fontId="36" fillId="2" borderId="6" xfId="2" applyNumberFormat="1" applyFont="1" applyFill="1" applyBorder="1" applyAlignment="1" applyProtection="1">
      <alignment horizontal="left" vertical="top" wrapText="1"/>
    </xf>
    <xf numFmtId="1" fontId="36" fillId="2" borderId="6" xfId="2" applyNumberFormat="1" applyFont="1" applyFill="1" applyBorder="1" applyAlignment="1" applyProtection="1">
      <alignment horizontal="left" vertical="center" wrapText="1"/>
    </xf>
    <xf numFmtId="1" fontId="35" fillId="2" borderId="6" xfId="0" applyNumberFormat="1" applyFont="1" applyFill="1" applyBorder="1" applyAlignment="1" applyProtection="1">
      <alignment horizontal="left" vertical="top"/>
      <protection locked="0"/>
    </xf>
    <xf numFmtId="0" fontId="26" fillId="2" borderId="2" xfId="2" applyFont="1" applyFill="1" applyBorder="1" applyAlignment="1" applyProtection="1">
      <alignment horizontal="center" vertical="center" wrapText="1"/>
    </xf>
    <xf numFmtId="1" fontId="36" fillId="2" borderId="8" xfId="2" applyNumberFormat="1" applyFont="1" applyFill="1" applyBorder="1" applyAlignment="1" applyProtection="1">
      <alignment horizontal="center" vertical="center" wrapText="1"/>
      <protection locked="0"/>
    </xf>
    <xf numFmtId="0" fontId="36" fillId="2" borderId="6" xfId="2" applyNumberFormat="1" applyFont="1" applyFill="1" applyBorder="1" applyAlignment="1" applyProtection="1">
      <alignment horizontal="left" vertical="center" wrapText="1"/>
    </xf>
    <xf numFmtId="0" fontId="17" fillId="2" borderId="6" xfId="0" applyFont="1" applyFill="1" applyBorder="1" applyAlignment="1" applyProtection="1">
      <alignment horizontal="left"/>
      <protection locked="0"/>
    </xf>
    <xf numFmtId="1" fontId="35" fillId="2" borderId="0" xfId="2" applyNumberFormat="1" applyFont="1" applyFill="1" applyBorder="1" applyAlignment="1" applyProtection="1">
      <alignment horizontal="left" vertical="top" wrapText="1"/>
    </xf>
    <xf numFmtId="1" fontId="36" fillId="2" borderId="0" xfId="2" applyNumberFormat="1" applyFont="1" applyFill="1" applyBorder="1" applyAlignment="1" applyProtection="1">
      <alignment horizontal="left" vertical="center" wrapText="1"/>
    </xf>
    <xf numFmtId="1" fontId="35" fillId="2" borderId="6" xfId="2" applyNumberFormat="1" applyFont="1" applyFill="1" applyBorder="1" applyAlignment="1" applyProtection="1">
      <alignment horizontal="left" vertical="top" wrapText="1"/>
    </xf>
    <xf numFmtId="1" fontId="36" fillId="2" borderId="1" xfId="2" applyNumberFormat="1" applyFont="1" applyFill="1" applyBorder="1" applyAlignment="1" applyProtection="1">
      <alignment horizontal="left" vertical="top" wrapText="1"/>
      <protection locked="0"/>
    </xf>
    <xf numFmtId="0" fontId="36" fillId="2" borderId="1" xfId="2" applyNumberFormat="1" applyFont="1" applyFill="1" applyBorder="1" applyAlignment="1" applyProtection="1">
      <alignment horizontal="left" vertical="center" wrapText="1"/>
    </xf>
    <xf numFmtId="1" fontId="36" fillId="2" borderId="1" xfId="2" applyNumberFormat="1" applyFont="1" applyFill="1" applyBorder="1" applyAlignment="1" applyProtection="1">
      <alignment horizontal="left" vertical="center" wrapText="1"/>
    </xf>
    <xf numFmtId="1" fontId="35" fillId="2" borderId="1" xfId="2" applyNumberFormat="1" applyFont="1" applyFill="1" applyBorder="1" applyAlignment="1" applyProtection="1">
      <alignment horizontal="left" vertical="top" wrapText="1"/>
    </xf>
    <xf numFmtId="0" fontId="37" fillId="2" borderId="1" xfId="0" applyNumberFormat="1" applyFont="1" applyFill="1" applyBorder="1" applyAlignment="1">
      <alignment horizontal="left" vertical="top"/>
    </xf>
    <xf numFmtId="0" fontId="37" fillId="2" borderId="1" xfId="0" applyNumberFormat="1" applyFont="1" applyFill="1" applyBorder="1" applyAlignment="1">
      <alignment horizontal="center" vertical="top"/>
    </xf>
    <xf numFmtId="0" fontId="35" fillId="2" borderId="1" xfId="2" applyNumberFormat="1" applyFont="1" applyFill="1" applyBorder="1" applyAlignment="1" applyProtection="1">
      <alignment horizontal="left" vertical="top" wrapText="1"/>
    </xf>
    <xf numFmtId="0" fontId="37" fillId="2" borderId="5" xfId="0" applyNumberFormat="1" applyFont="1" applyFill="1" applyBorder="1" applyAlignment="1">
      <alignment horizontal="center" vertical="top"/>
    </xf>
    <xf numFmtId="1" fontId="36" fillId="2" borderId="1" xfId="2" applyNumberFormat="1" applyFont="1" applyFill="1" applyBorder="1" applyAlignment="1" applyProtection="1">
      <alignment horizontal="left" vertical="top" wrapText="1"/>
    </xf>
    <xf numFmtId="1" fontId="38" fillId="2" borderId="5" xfId="2" applyNumberFormat="1" applyFont="1" applyFill="1" applyBorder="1" applyAlignment="1" applyProtection="1">
      <alignment horizontal="center" vertical="center" wrapText="1"/>
      <protection locked="0"/>
    </xf>
    <xf numFmtId="1" fontId="38" fillId="2" borderId="1" xfId="2" applyNumberFormat="1" applyFont="1" applyFill="1" applyBorder="1" applyAlignment="1" applyProtection="1">
      <alignment horizontal="center" vertical="center" wrapText="1"/>
      <protection locked="0"/>
    </xf>
    <xf numFmtId="14" fontId="39" fillId="2" borderId="2" xfId="3" applyNumberFormat="1" applyFont="1" applyFill="1" applyBorder="1" applyAlignment="1" applyProtection="1">
      <alignment horizontal="center" vertical="center" wrapText="1"/>
      <protection locked="0"/>
    </xf>
    <xf numFmtId="1" fontId="28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40" fillId="2" borderId="1" xfId="0" applyNumberFormat="1" applyFont="1" applyFill="1" applyBorder="1" applyAlignment="1">
      <alignment horizontal="left" vertical="center"/>
    </xf>
    <xf numFmtId="0" fontId="27" fillId="2" borderId="1" xfId="2" applyFont="1" applyFill="1" applyBorder="1" applyAlignment="1" applyProtection="1">
      <alignment horizontal="center" vertical="center" wrapText="1"/>
      <protection locked="0"/>
    </xf>
    <xf numFmtId="0" fontId="27" fillId="2" borderId="1" xfId="2" applyNumberFormat="1" applyFont="1" applyFill="1" applyBorder="1" applyAlignment="1" applyProtection="1">
      <alignment horizontal="left" vertical="top" wrapText="1"/>
      <protection locked="0"/>
    </xf>
    <xf numFmtId="0" fontId="27" fillId="2" borderId="1" xfId="2" applyFont="1" applyFill="1" applyBorder="1" applyAlignment="1" applyProtection="1">
      <alignment horizontal="left" vertical="top" wrapText="1"/>
      <protection locked="0"/>
    </xf>
    <xf numFmtId="0" fontId="41" fillId="2" borderId="1" xfId="2" applyFont="1" applyFill="1" applyBorder="1" applyAlignment="1" applyProtection="1">
      <alignment horizontal="left" vertical="top" wrapText="1"/>
      <protection locked="0"/>
    </xf>
    <xf numFmtId="14" fontId="11" fillId="2" borderId="2" xfId="3" applyNumberFormat="1" applyFill="1" applyBorder="1" applyAlignment="1" applyProtection="1">
      <alignment horizontal="center" vertical="center" wrapText="1"/>
      <protection locked="0"/>
    </xf>
    <xf numFmtId="1" fontId="42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43" fillId="2" borderId="1" xfId="2" applyNumberFormat="1" applyFont="1" applyFill="1" applyBorder="1" applyAlignment="1" applyProtection="1">
      <alignment horizontal="left" vertical="top" wrapText="1"/>
      <protection locked="0"/>
    </xf>
    <xf numFmtId="0" fontId="43" fillId="2" borderId="1" xfId="2" applyFont="1" applyFill="1" applyBorder="1" applyAlignment="1" applyProtection="1">
      <alignment horizontal="left" vertical="top" wrapText="1"/>
      <protection locked="0"/>
    </xf>
    <xf numFmtId="0" fontId="43" fillId="2" borderId="1" xfId="2" applyNumberFormat="1" applyFont="1" applyFill="1" applyBorder="1" applyAlignment="1" applyProtection="1">
      <alignment horizontal="left" vertical="top" wrapText="1"/>
      <protection locked="0"/>
    </xf>
    <xf numFmtId="14" fontId="0" fillId="2" borderId="2" xfId="3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2" applyFont="1" applyFill="1" applyBorder="1" applyAlignment="1">
      <alignment horizontal="left" vertical="center" wrapText="1"/>
    </xf>
    <xf numFmtId="0" fontId="16" fillId="2" borderId="1" xfId="2" applyFont="1" applyFill="1" applyBorder="1" applyAlignment="1">
      <alignment horizontal="left" vertical="center"/>
    </xf>
    <xf numFmtId="0" fontId="44" fillId="2" borderId="1" xfId="2" applyNumberFormat="1" applyFont="1" applyFill="1" applyBorder="1" applyAlignment="1" applyProtection="1">
      <alignment horizontal="left" vertical="top" wrapText="1"/>
      <protection locked="0"/>
    </xf>
    <xf numFmtId="14" fontId="11" fillId="2" borderId="1" xfId="3" applyNumberFormat="1" applyFill="1" applyBorder="1" applyAlignment="1" applyProtection="1">
      <alignment horizontal="center" vertical="center" wrapText="1"/>
      <protection locked="0"/>
    </xf>
    <xf numFmtId="14" fontId="46" fillId="2" borderId="2" xfId="3" applyNumberFormat="1" applyFont="1" applyFill="1" applyBorder="1" applyAlignment="1" applyProtection="1">
      <alignment horizontal="center" vertical="center" wrapText="1"/>
      <protection locked="0"/>
    </xf>
    <xf numFmtId="1" fontId="45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44" fillId="2" borderId="1" xfId="2" applyNumberFormat="1" applyFont="1" applyFill="1" applyBorder="1" applyAlignment="1" applyProtection="1">
      <alignment horizontal="left" vertical="top" wrapText="1"/>
      <protection locked="0"/>
    </xf>
    <xf numFmtId="0" fontId="44" fillId="2" borderId="1" xfId="2" applyFont="1" applyFill="1" applyBorder="1" applyAlignment="1" applyProtection="1">
      <alignment horizontal="left" vertical="top" wrapText="1"/>
      <protection locked="0"/>
    </xf>
    <xf numFmtId="14" fontId="0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41" fillId="2" borderId="1" xfId="0" applyFont="1" applyFill="1" applyBorder="1" applyAlignment="1" applyProtection="1">
      <alignment vertical="center"/>
      <protection locked="0"/>
    </xf>
    <xf numFmtId="49" fontId="27" fillId="2" borderId="1" xfId="15" applyNumberFormat="1" applyFont="1" applyFill="1" applyBorder="1" applyAlignment="1" applyProtection="1">
      <alignment horizontal="left" vertical="center" wrapText="1"/>
      <protection locked="0"/>
    </xf>
    <xf numFmtId="0" fontId="41" fillId="2" borderId="1" xfId="0" applyNumberFormat="1" applyFont="1" applyFill="1" applyBorder="1" applyAlignment="1" applyProtection="1">
      <alignment horizontal="left" vertical="center"/>
      <protection locked="0"/>
    </xf>
    <xf numFmtId="1" fontId="42" fillId="2" borderId="1" xfId="2" applyNumberFormat="1" applyFont="1" applyFill="1" applyBorder="1" applyAlignment="1" applyProtection="1">
      <alignment horizontal="center" vertical="center" wrapText="1"/>
    </xf>
    <xf numFmtId="1" fontId="41" fillId="2" borderId="1" xfId="2" applyNumberFormat="1" applyFont="1" applyFill="1" applyBorder="1" applyAlignment="1" applyProtection="1">
      <alignment horizontal="left" vertical="top" wrapText="1"/>
    </xf>
    <xf numFmtId="1" fontId="43" fillId="2" borderId="1" xfId="2" applyNumberFormat="1" applyFont="1" applyFill="1" applyBorder="1" applyAlignment="1" applyProtection="1">
      <alignment horizontal="left" vertical="center" wrapText="1"/>
      <protection locked="0"/>
    </xf>
    <xf numFmtId="0" fontId="17" fillId="2" borderId="1" xfId="0" applyFont="1" applyFill="1" applyBorder="1" applyProtection="1">
      <protection locked="0"/>
    </xf>
    <xf numFmtId="49" fontId="17" fillId="2" borderId="1" xfId="0" applyNumberFormat="1" applyFont="1" applyFill="1" applyBorder="1" applyAlignment="1" applyProtection="1">
      <alignment horizontal="left"/>
      <protection locked="0"/>
    </xf>
    <xf numFmtId="0" fontId="17" fillId="2" borderId="1" xfId="0" applyNumberFormat="1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left"/>
      <protection locked="0"/>
    </xf>
    <xf numFmtId="1" fontId="43" fillId="2" borderId="8" xfId="2" applyNumberFormat="1" applyFont="1" applyFill="1" applyBorder="1" applyAlignment="1" applyProtection="1">
      <alignment horizontal="left" vertical="center" wrapText="1"/>
      <protection locked="0"/>
    </xf>
    <xf numFmtId="49" fontId="43" fillId="2" borderId="8" xfId="2" applyNumberFormat="1" applyFont="1" applyFill="1" applyBorder="1" applyAlignment="1" applyProtection="1">
      <alignment horizontal="left" vertical="top" wrapText="1"/>
      <protection locked="0"/>
    </xf>
    <xf numFmtId="0" fontId="43" fillId="2" borderId="8" xfId="2" applyFont="1" applyFill="1" applyBorder="1" applyAlignment="1" applyProtection="1">
      <alignment horizontal="left" vertical="top" wrapText="1"/>
      <protection locked="0"/>
    </xf>
    <xf numFmtId="0" fontId="43" fillId="2" borderId="8" xfId="2" applyNumberFormat="1" applyFont="1" applyFill="1" applyBorder="1" applyAlignment="1" applyProtection="1">
      <alignment horizontal="left" vertical="top" wrapText="1"/>
      <protection locked="0"/>
    </xf>
    <xf numFmtId="0" fontId="41" fillId="2" borderId="8" xfId="2" applyFont="1" applyFill="1" applyBorder="1" applyAlignment="1" applyProtection="1">
      <alignment horizontal="left" vertical="top" wrapText="1"/>
      <protection locked="0"/>
    </xf>
    <xf numFmtId="1" fontId="43" fillId="2" borderId="6" xfId="2" applyNumberFormat="1" applyFont="1" applyFill="1" applyBorder="1" applyAlignment="1" applyProtection="1">
      <alignment horizontal="left" vertical="center" wrapText="1"/>
      <protection locked="0"/>
    </xf>
    <xf numFmtId="49" fontId="43" fillId="2" borderId="6" xfId="2" applyNumberFormat="1" applyFont="1" applyFill="1" applyBorder="1" applyAlignment="1" applyProtection="1">
      <alignment horizontal="left" vertical="top" wrapText="1"/>
      <protection locked="0"/>
    </xf>
    <xf numFmtId="0" fontId="43" fillId="2" borderId="6" xfId="2" applyFont="1" applyFill="1" applyBorder="1" applyAlignment="1" applyProtection="1">
      <alignment horizontal="left" vertical="top" wrapText="1"/>
      <protection locked="0"/>
    </xf>
    <xf numFmtId="0" fontId="43" fillId="2" borderId="6" xfId="2" applyNumberFormat="1" applyFont="1" applyFill="1" applyBorder="1" applyAlignment="1" applyProtection="1">
      <alignment horizontal="left" vertical="top" wrapText="1"/>
      <protection locked="0"/>
    </xf>
    <xf numFmtId="0" fontId="41" fillId="2" borderId="6" xfId="2" applyFont="1" applyFill="1" applyBorder="1" applyAlignment="1" applyProtection="1">
      <alignment horizontal="left" vertical="top" wrapText="1"/>
      <protection locked="0"/>
    </xf>
    <xf numFmtId="14" fontId="11" fillId="2" borderId="35" xfId="3" applyNumberFormat="1" applyFill="1" applyBorder="1" applyAlignment="1" applyProtection="1">
      <alignment horizontal="center" vertical="center" wrapText="1"/>
      <protection locked="0"/>
    </xf>
    <xf numFmtId="1" fontId="43" fillId="2" borderId="9" xfId="2" applyNumberFormat="1" applyFont="1" applyFill="1" applyBorder="1" applyAlignment="1" applyProtection="1">
      <alignment horizontal="left" vertical="center" wrapText="1"/>
      <protection locked="0"/>
    </xf>
    <xf numFmtId="49" fontId="43" fillId="2" borderId="9" xfId="2" applyNumberFormat="1" applyFont="1" applyFill="1" applyBorder="1" applyAlignment="1" applyProtection="1">
      <alignment horizontal="left" vertical="top" wrapText="1"/>
      <protection locked="0"/>
    </xf>
    <xf numFmtId="0" fontId="43" fillId="2" borderId="9" xfId="2" applyFont="1" applyFill="1" applyBorder="1" applyAlignment="1" applyProtection="1">
      <alignment horizontal="left" vertical="top" wrapText="1"/>
      <protection locked="0"/>
    </xf>
    <xf numFmtId="0" fontId="43" fillId="2" borderId="9" xfId="2" applyNumberFormat="1" applyFont="1" applyFill="1" applyBorder="1" applyAlignment="1" applyProtection="1">
      <alignment horizontal="left" vertical="top" wrapText="1"/>
      <protection locked="0"/>
    </xf>
    <xf numFmtId="0" fontId="41" fillId="2" borderId="9" xfId="2" applyFont="1" applyFill="1" applyBorder="1" applyAlignment="1" applyProtection="1">
      <alignment horizontal="left" vertical="top" wrapText="1"/>
      <protection locked="0"/>
    </xf>
    <xf numFmtId="14" fontId="11" fillId="2" borderId="1" xfId="3" applyNumberFormat="1" applyFill="1" applyBorder="1" applyAlignment="1" applyProtection="1">
      <alignment horizontal="center" vertical="center"/>
      <protection locked="0"/>
    </xf>
    <xf numFmtId="49" fontId="24" fillId="2" borderId="1" xfId="2" applyNumberFormat="1" applyFont="1" applyFill="1" applyBorder="1" applyAlignment="1" applyProtection="1">
      <alignment horizontal="left" vertical="center" wrapText="1"/>
    </xf>
    <xf numFmtId="0" fontId="24" fillId="2" borderId="1" xfId="2" applyFont="1" applyFill="1" applyBorder="1" applyAlignment="1" applyProtection="1">
      <alignment horizontal="center" vertical="center" wrapText="1"/>
      <protection locked="0"/>
    </xf>
    <xf numFmtId="0" fontId="27" fillId="2" borderId="1" xfId="0" applyFont="1" applyFill="1" applyBorder="1" applyAlignment="1" applyProtection="1">
      <alignment horizontal="center" vertical="top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1" fontId="43" fillId="2" borderId="1" xfId="2" applyNumberFormat="1" applyFont="1" applyFill="1" applyBorder="1" applyAlignment="1" applyProtection="1">
      <alignment horizontal="left" vertical="center" wrapText="1"/>
    </xf>
    <xf numFmtId="0" fontId="41" fillId="2" borderId="1" xfId="2" applyNumberFormat="1" applyFont="1" applyFill="1" applyBorder="1" applyAlignment="1" applyProtection="1">
      <alignment horizontal="left" vertical="center" wrapText="1"/>
    </xf>
    <xf numFmtId="1" fontId="44" fillId="2" borderId="1" xfId="2" applyNumberFormat="1" applyFont="1" applyFill="1" applyBorder="1" applyAlignment="1" applyProtection="1">
      <alignment horizontal="center" vertical="center" wrapText="1"/>
    </xf>
    <xf numFmtId="1" fontId="44" fillId="2" borderId="1" xfId="2" applyNumberFormat="1" applyFont="1" applyFill="1" applyBorder="1" applyAlignment="1" applyProtection="1">
      <alignment horizontal="center" vertical="top" wrapText="1"/>
    </xf>
    <xf numFmtId="1" fontId="41" fillId="2" borderId="1" xfId="2" applyNumberFormat="1" applyFont="1" applyFill="1" applyBorder="1" applyAlignment="1" applyProtection="1">
      <alignment horizontal="left" vertical="top" wrapText="1"/>
      <protection locked="0"/>
    </xf>
    <xf numFmtId="14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43" fillId="2" borderId="0" xfId="2" applyNumberFormat="1" applyFont="1" applyFill="1" applyBorder="1" applyAlignment="1" applyProtection="1">
      <alignment horizontal="left" vertical="center" wrapText="1"/>
      <protection locked="0"/>
    </xf>
    <xf numFmtId="49" fontId="43" fillId="2" borderId="0" xfId="2" applyNumberFormat="1" applyFont="1" applyFill="1" applyBorder="1" applyAlignment="1" applyProtection="1">
      <alignment horizontal="left" vertical="top" wrapText="1"/>
      <protection locked="0"/>
    </xf>
    <xf numFmtId="1" fontId="43" fillId="2" borderId="0" xfId="2" applyNumberFormat="1" applyFont="1" applyFill="1" applyBorder="1" applyAlignment="1" applyProtection="1">
      <alignment horizontal="left" vertical="center" wrapText="1"/>
    </xf>
    <xf numFmtId="0" fontId="41" fillId="2" borderId="0" xfId="2" applyNumberFormat="1" applyFont="1" applyFill="1" applyBorder="1" applyAlignment="1" applyProtection="1">
      <alignment horizontal="left" vertical="center" wrapText="1"/>
    </xf>
    <xf numFmtId="1" fontId="44" fillId="2" borderId="0" xfId="2" applyNumberFormat="1" applyFont="1" applyFill="1" applyBorder="1" applyAlignment="1" applyProtection="1">
      <alignment horizontal="center" vertical="center" wrapText="1"/>
    </xf>
    <xf numFmtId="1" fontId="44" fillId="2" borderId="0" xfId="2" applyNumberFormat="1" applyFont="1" applyFill="1" applyBorder="1" applyAlignment="1" applyProtection="1">
      <alignment horizontal="center" vertical="top" wrapText="1"/>
    </xf>
    <xf numFmtId="1" fontId="41" fillId="2" borderId="0" xfId="2" applyNumberFormat="1" applyFont="1" applyFill="1" applyBorder="1" applyAlignment="1" applyProtection="1">
      <alignment horizontal="left" vertical="top" wrapText="1"/>
      <protection locked="0"/>
    </xf>
    <xf numFmtId="0" fontId="24" fillId="2" borderId="1" xfId="2" applyFont="1" applyFill="1" applyBorder="1" applyAlignment="1" applyProtection="1">
      <alignment horizontal="left" vertical="center" wrapText="1"/>
      <protection locked="0"/>
    </xf>
    <xf numFmtId="0" fontId="27" fillId="2" borderId="1" xfId="0" applyFont="1" applyFill="1" applyBorder="1" applyAlignment="1" applyProtection="1">
      <alignment horizontal="left"/>
      <protection locked="0"/>
    </xf>
    <xf numFmtId="49" fontId="22" fillId="2" borderId="1" xfId="1" applyNumberFormat="1" applyFont="1" applyFill="1" applyBorder="1" applyAlignment="1" applyProtection="1">
      <alignment horizontal="left" vertical="center" wrapText="1" indent="1"/>
    </xf>
    <xf numFmtId="0" fontId="27" fillId="2" borderId="1" xfId="0" applyFont="1" applyFill="1" applyBorder="1" applyAlignment="1" applyProtection="1">
      <alignment horizontal="left" vertical="top"/>
      <protection locked="0"/>
    </xf>
    <xf numFmtId="49" fontId="41" fillId="2" borderId="1" xfId="1" applyNumberFormat="1" applyFont="1" applyFill="1" applyBorder="1" applyAlignment="1" applyProtection="1">
      <alignment horizontal="left" vertical="center" wrapText="1"/>
    </xf>
    <xf numFmtId="0" fontId="41" fillId="2" borderId="1" xfId="2" applyNumberFormat="1" applyFont="1" applyFill="1" applyBorder="1" applyAlignment="1" applyProtection="1">
      <alignment horizontal="left" vertical="top" wrapText="1"/>
    </xf>
    <xf numFmtId="0" fontId="0" fillId="2" borderId="1" xfId="0" applyFill="1" applyBorder="1" applyAlignment="1">
      <alignment horizontal="center" vertical="top"/>
    </xf>
    <xf numFmtId="4" fontId="0" fillId="2" borderId="1" xfId="0" applyNumberFormat="1" applyFill="1" applyBorder="1" applyAlignment="1">
      <alignment horizontal="center" vertical="top"/>
    </xf>
    <xf numFmtId="4" fontId="47" fillId="2" borderId="1" xfId="0" applyNumberFormat="1" applyFont="1" applyFill="1" applyBorder="1" applyAlignment="1">
      <alignment horizontal="left" vertical="top"/>
    </xf>
    <xf numFmtId="1" fontId="36" fillId="2" borderId="1" xfId="2" applyNumberFormat="1" applyFont="1" applyFill="1" applyBorder="1" applyAlignment="1" applyProtection="1">
      <alignment horizontal="center" vertical="top" wrapText="1"/>
      <protection locked="0"/>
    </xf>
    <xf numFmtId="0" fontId="36" fillId="2" borderId="1" xfId="2" applyNumberFormat="1" applyFont="1" applyFill="1" applyBorder="1" applyAlignment="1" applyProtection="1">
      <alignment horizontal="center" vertical="center" wrapText="1"/>
    </xf>
    <xf numFmtId="1" fontId="36" fillId="2" borderId="1" xfId="2" applyNumberFormat="1" applyFont="1" applyFill="1" applyBorder="1" applyAlignment="1" applyProtection="1">
      <alignment horizontal="center" vertical="center" wrapText="1"/>
    </xf>
    <xf numFmtId="1" fontId="35" fillId="2" borderId="1" xfId="2" applyNumberFormat="1" applyFont="1" applyFill="1" applyBorder="1" applyAlignment="1" applyProtection="1">
      <alignment horizontal="center" vertical="top" wrapText="1"/>
    </xf>
    <xf numFmtId="1" fontId="2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28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1" fontId="42" fillId="2" borderId="1" xfId="2" applyNumberFormat="1" applyFont="1" applyFill="1" applyBorder="1" applyAlignment="1" applyProtection="1">
      <alignment horizontal="center" vertical="center" wrapText="1"/>
      <protection locked="0"/>
    </xf>
    <xf numFmtId="49" fontId="27" fillId="2" borderId="1" xfId="2" applyNumberFormat="1" applyFont="1" applyFill="1" applyBorder="1" applyAlignment="1" applyProtection="1">
      <alignment horizontal="center" vertical="top" wrapText="1"/>
      <protection locked="0"/>
    </xf>
    <xf numFmtId="0" fontId="43" fillId="2" borderId="1" xfId="2" applyFont="1" applyFill="1" applyBorder="1" applyAlignment="1" applyProtection="1">
      <alignment horizontal="center" vertical="top" wrapText="1"/>
      <protection locked="0"/>
    </xf>
    <xf numFmtId="0" fontId="43" fillId="2" borderId="1" xfId="2" applyNumberFormat="1" applyFont="1" applyFill="1" applyBorder="1" applyAlignment="1" applyProtection="1">
      <alignment horizontal="center" vertical="top" wrapText="1"/>
      <protection locked="0"/>
    </xf>
    <xf numFmtId="0" fontId="41" fillId="2" borderId="1" xfId="2" applyFont="1" applyFill="1" applyBorder="1" applyAlignment="1" applyProtection="1">
      <alignment horizontal="center" vertical="top" wrapText="1"/>
      <protection locked="0"/>
    </xf>
    <xf numFmtId="0" fontId="27" fillId="2" borderId="1" xfId="2" applyNumberFormat="1" applyFont="1" applyFill="1" applyBorder="1" applyAlignment="1" applyProtection="1">
      <alignment horizontal="center" vertical="top" wrapText="1"/>
      <protection locked="0"/>
    </xf>
    <xf numFmtId="14" fontId="39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41" fillId="2" borderId="1" xfId="2" applyNumberFormat="1" applyFont="1" applyFill="1" applyBorder="1" applyAlignment="1" applyProtection="1">
      <alignment horizontal="center" vertical="top" wrapText="1"/>
      <protection locked="0"/>
    </xf>
    <xf numFmtId="1" fontId="35" fillId="2" borderId="1" xfId="2" applyNumberFormat="1" applyFont="1" applyFill="1" applyBorder="1" applyAlignment="1" applyProtection="1">
      <alignment horizontal="center" vertical="center" wrapText="1"/>
      <protection locked="0"/>
    </xf>
    <xf numFmtId="49" fontId="36" fillId="2" borderId="1" xfId="2" applyNumberFormat="1" applyFont="1" applyFill="1" applyBorder="1" applyAlignment="1" applyProtection="1">
      <alignment horizontal="center" vertical="top" wrapText="1"/>
      <protection locked="0"/>
    </xf>
    <xf numFmtId="49" fontId="48" fillId="2" borderId="0" xfId="0" applyNumberFormat="1" applyFont="1" applyFill="1" applyAlignment="1">
      <alignment horizontal="center"/>
    </xf>
    <xf numFmtId="0" fontId="35" fillId="2" borderId="1" xfId="2" applyNumberFormat="1" applyFont="1" applyFill="1" applyBorder="1" applyAlignment="1" applyProtection="1">
      <alignment horizontal="center" vertical="top" wrapText="1"/>
    </xf>
    <xf numFmtId="14" fontId="16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26" fillId="2" borderId="1" xfId="2" applyFont="1" applyFill="1" applyBorder="1" applyAlignment="1" applyProtection="1">
      <alignment horizontal="right" vertical="center" wrapText="1"/>
    </xf>
    <xf numFmtId="0" fontId="35" fillId="2" borderId="1" xfId="0" applyFont="1" applyFill="1" applyBorder="1" applyAlignment="1" applyProtection="1">
      <alignment horizontal="right" vertical="center"/>
      <protection locked="0"/>
    </xf>
    <xf numFmtId="49" fontId="19" fillId="2" borderId="1" xfId="0" applyNumberFormat="1" applyFont="1" applyFill="1" applyBorder="1" applyAlignment="1" applyProtection="1">
      <alignment horizontal="right" vertical="center"/>
      <protection locked="0"/>
    </xf>
    <xf numFmtId="0" fontId="35" fillId="2" borderId="1" xfId="0" applyNumberFormat="1" applyFont="1" applyFill="1" applyBorder="1" applyAlignment="1" applyProtection="1">
      <alignment horizontal="right" vertical="center"/>
      <protection locked="0"/>
    </xf>
    <xf numFmtId="0" fontId="17" fillId="2" borderId="1" xfId="0" applyFont="1" applyFill="1" applyBorder="1" applyAlignment="1" applyProtection="1">
      <alignment horizontal="right" vertical="center"/>
      <protection locked="0"/>
    </xf>
    <xf numFmtId="0" fontId="49" fillId="2" borderId="1" xfId="0" applyNumberFormat="1" applyFont="1" applyFill="1" applyBorder="1" applyAlignment="1">
      <alignment horizontal="right" vertical="center"/>
    </xf>
    <xf numFmtId="49" fontId="37" fillId="2" borderId="1" xfId="0" applyNumberFormat="1" applyFont="1" applyFill="1" applyBorder="1" applyAlignment="1">
      <alignment horizontal="right" vertical="center"/>
    </xf>
    <xf numFmtId="0" fontId="37" fillId="2" borderId="1" xfId="0" applyNumberFormat="1" applyFont="1" applyFill="1" applyBorder="1" applyAlignment="1">
      <alignment horizontal="right" vertical="center"/>
    </xf>
    <xf numFmtId="1" fontId="36" fillId="2" borderId="1" xfId="2" applyNumberFormat="1" applyFont="1" applyFill="1" applyBorder="1" applyAlignment="1" applyProtection="1">
      <alignment horizontal="right" vertical="center" wrapText="1"/>
    </xf>
    <xf numFmtId="0" fontId="50" fillId="2" borderId="1" xfId="0" applyNumberFormat="1" applyFont="1" applyFill="1" applyBorder="1" applyAlignment="1">
      <alignment horizontal="right" vertical="center"/>
    </xf>
    <xf numFmtId="0" fontId="36" fillId="2" borderId="1" xfId="2" applyNumberFormat="1" applyFont="1" applyFill="1" applyBorder="1" applyAlignment="1" applyProtection="1">
      <alignment horizontal="right" vertical="center" wrapText="1"/>
    </xf>
    <xf numFmtId="4" fontId="50" fillId="2" borderId="1" xfId="0" applyNumberFormat="1" applyFont="1" applyFill="1" applyBorder="1" applyAlignment="1">
      <alignment horizontal="right" vertical="center"/>
    </xf>
    <xf numFmtId="0" fontId="35" fillId="2" borderId="9" xfId="0" applyFont="1" applyFill="1" applyBorder="1" applyAlignment="1" applyProtection="1">
      <alignment horizontal="right" vertical="center"/>
      <protection locked="0"/>
    </xf>
    <xf numFmtId="49" fontId="51" fillId="2" borderId="28" xfId="0" applyNumberFormat="1" applyFont="1" applyFill="1" applyBorder="1" applyAlignment="1" applyProtection="1">
      <alignment horizontal="right" vertical="center"/>
      <protection locked="0"/>
    </xf>
    <xf numFmtId="0" fontId="23" fillId="2" borderId="0" xfId="0" applyFont="1" applyFill="1" applyAlignment="1">
      <alignment horizontal="right" vertical="center"/>
    </xf>
    <xf numFmtId="0" fontId="35" fillId="2" borderId="0" xfId="0" applyFont="1" applyFill="1" applyBorder="1" applyAlignment="1" applyProtection="1">
      <alignment horizontal="right" vertical="center"/>
      <protection locked="0"/>
    </xf>
    <xf numFmtId="0" fontId="28" fillId="2" borderId="1" xfId="0" applyFont="1" applyFill="1" applyBorder="1" applyAlignment="1" applyProtection="1">
      <alignment horizontal="right" vertical="center"/>
      <protection locked="0"/>
    </xf>
    <xf numFmtId="49" fontId="21" fillId="2" borderId="1" xfId="0" applyNumberFormat="1" applyFont="1" applyFill="1" applyBorder="1" applyAlignment="1" applyProtection="1">
      <alignment horizontal="right" vertical="center"/>
      <protection locked="0"/>
    </xf>
    <xf numFmtId="0" fontId="26" fillId="2" borderId="2" xfId="2" applyFont="1" applyFill="1" applyBorder="1" applyAlignment="1" applyProtection="1">
      <alignment horizontal="right" vertical="center" wrapText="1"/>
    </xf>
    <xf numFmtId="0" fontId="35" fillId="2" borderId="29" xfId="0" applyFont="1" applyFill="1" applyBorder="1" applyAlignment="1" applyProtection="1">
      <alignment horizontal="right" vertical="center"/>
      <protection locked="0"/>
    </xf>
    <xf numFmtId="49" fontId="28" fillId="2" borderId="1" xfId="0" applyNumberFormat="1" applyFont="1" applyFill="1" applyBorder="1" applyAlignment="1" applyProtection="1">
      <alignment horizontal="right" vertical="center"/>
      <protection locked="0"/>
    </xf>
    <xf numFmtId="0" fontId="35" fillId="2" borderId="8" xfId="0" applyNumberFormat="1" applyFont="1" applyFill="1" applyBorder="1" applyAlignment="1" applyProtection="1">
      <alignment horizontal="right" vertical="center"/>
      <protection locked="0"/>
    </xf>
    <xf numFmtId="0" fontId="17" fillId="2" borderId="8" xfId="0" applyFont="1" applyFill="1" applyBorder="1" applyAlignment="1" applyProtection="1">
      <alignment horizontal="right" vertical="center"/>
      <protection locked="0"/>
    </xf>
    <xf numFmtId="0" fontId="35" fillId="2" borderId="8" xfId="0" applyFont="1" applyFill="1" applyBorder="1" applyAlignment="1" applyProtection="1">
      <alignment horizontal="right" vertical="center"/>
      <protection locked="0"/>
    </xf>
    <xf numFmtId="49" fontId="17" fillId="2" borderId="1" xfId="0" applyNumberFormat="1" applyFont="1" applyFill="1" applyBorder="1" applyAlignment="1" applyProtection="1">
      <alignment horizontal="right" vertical="center"/>
      <protection locked="0"/>
    </xf>
    <xf numFmtId="0" fontId="37" fillId="2" borderId="1" xfId="0" applyNumberFormat="1" applyFont="1" applyFill="1" applyBorder="1" applyAlignment="1">
      <alignment horizontal="right" vertical="top"/>
    </xf>
    <xf numFmtId="0" fontId="50" fillId="2" borderId="1" xfId="0" applyNumberFormat="1" applyFont="1" applyFill="1" applyBorder="1" applyAlignment="1">
      <alignment horizontal="right" vertical="top"/>
    </xf>
    <xf numFmtId="0" fontId="52" fillId="2" borderId="1" xfId="0" applyFont="1" applyFill="1" applyBorder="1" applyProtection="1">
      <protection locked="0"/>
    </xf>
    <xf numFmtId="14" fontId="11" fillId="2" borderId="1" xfId="3" applyNumberFormat="1" applyFill="1" applyBorder="1" applyProtection="1">
      <protection locked="0"/>
    </xf>
    <xf numFmtId="3" fontId="41" fillId="2" borderId="1" xfId="1" applyNumberFormat="1" applyFont="1" applyFill="1" applyBorder="1" applyAlignment="1" applyProtection="1">
      <alignment horizontal="left" vertical="center" wrapText="1"/>
    </xf>
    <xf numFmtId="0" fontId="41" fillId="2" borderId="1" xfId="0" applyFont="1" applyFill="1" applyBorder="1" applyProtection="1">
      <protection locked="0"/>
    </xf>
    <xf numFmtId="0" fontId="41" fillId="2" borderId="1" xfId="2" applyNumberFormat="1" applyFont="1" applyFill="1" applyBorder="1" applyAlignment="1" applyProtection="1">
      <alignment horizontal="left" vertical="top" wrapText="1"/>
      <protection locked="0"/>
    </xf>
    <xf numFmtId="0" fontId="53" fillId="2" borderId="1" xfId="0" applyNumberFormat="1" applyFont="1" applyFill="1" applyBorder="1" applyAlignment="1">
      <alignment horizontal="left" vertical="top"/>
    </xf>
    <xf numFmtId="49" fontId="53" fillId="2" borderId="1" xfId="0" applyNumberFormat="1" applyFont="1" applyFill="1" applyBorder="1" applyAlignment="1">
      <alignment horizontal="left" vertical="top"/>
    </xf>
    <xf numFmtId="1" fontId="43" fillId="2" borderId="9" xfId="2" applyNumberFormat="1" applyFont="1" applyFill="1" applyBorder="1" applyAlignment="1" applyProtection="1">
      <alignment horizontal="left" vertical="top" wrapText="1"/>
      <protection locked="0"/>
    </xf>
    <xf numFmtId="0" fontId="27" fillId="2" borderId="1" xfId="2" applyFont="1" applyFill="1" applyBorder="1" applyAlignment="1" applyProtection="1">
      <alignment horizontal="left" vertical="center" wrapText="1"/>
      <protection locked="0"/>
    </xf>
    <xf numFmtId="14" fontId="11" fillId="2" borderId="35" xfId="3" applyNumberFormat="1" applyFill="1" applyBorder="1" applyProtection="1">
      <protection locked="0"/>
    </xf>
    <xf numFmtId="49" fontId="53" fillId="2" borderId="35" xfId="0" applyNumberFormat="1" applyFont="1" applyFill="1" applyBorder="1" applyAlignment="1">
      <alignment horizontal="left" vertical="top"/>
    </xf>
    <xf numFmtId="1" fontId="43" fillId="2" borderId="1" xfId="2" applyNumberFormat="1" applyFont="1" applyFill="1" applyBorder="1" applyAlignment="1" applyProtection="1">
      <alignment horizontal="left" vertical="top" wrapText="1"/>
      <protection locked="0"/>
    </xf>
    <xf numFmtId="0" fontId="41" fillId="2" borderId="35" xfId="0" applyFont="1" applyFill="1" applyBorder="1" applyProtection="1">
      <protection locked="0"/>
    </xf>
    <xf numFmtId="0" fontId="27" fillId="2" borderId="35" xfId="2" applyNumberFormat="1" applyFont="1" applyFill="1" applyBorder="1" applyAlignment="1" applyProtection="1">
      <alignment horizontal="left" vertical="top" wrapText="1"/>
      <protection locked="0"/>
    </xf>
    <xf numFmtId="0" fontId="27" fillId="2" borderId="35" xfId="0" applyFont="1" applyFill="1" applyBorder="1" applyAlignment="1" applyProtection="1">
      <alignment horizontal="left"/>
      <protection locked="0"/>
    </xf>
    <xf numFmtId="0" fontId="27" fillId="2" borderId="35" xfId="2" applyFont="1" applyFill="1" applyBorder="1" applyAlignment="1" applyProtection="1">
      <alignment horizontal="left" vertical="top" wrapText="1"/>
      <protection locked="0"/>
    </xf>
    <xf numFmtId="0" fontId="41" fillId="2" borderId="35" xfId="2" applyNumberFormat="1" applyFont="1" applyFill="1" applyBorder="1" applyAlignment="1" applyProtection="1">
      <alignment horizontal="left" vertical="top" wrapText="1"/>
      <protection locked="0"/>
    </xf>
    <xf numFmtId="14" fontId="11" fillId="2" borderId="2" xfId="3" applyNumberFormat="1" applyFill="1" applyBorder="1" applyProtection="1">
      <protection locked="0"/>
    </xf>
    <xf numFmtId="1" fontId="43" fillId="2" borderId="28" xfId="2" applyNumberFormat="1" applyFont="1" applyFill="1" applyBorder="1" applyAlignment="1" applyProtection="1">
      <alignment horizontal="left" vertical="top" wrapText="1"/>
      <protection locked="0"/>
    </xf>
    <xf numFmtId="49" fontId="53" fillId="2" borderId="2" xfId="0" applyNumberFormat="1" applyFont="1" applyFill="1" applyBorder="1" applyAlignment="1">
      <alignment horizontal="left" vertical="top"/>
    </xf>
    <xf numFmtId="0" fontId="41" fillId="2" borderId="2" xfId="0" applyFont="1" applyFill="1" applyBorder="1" applyProtection="1">
      <protection locked="0"/>
    </xf>
    <xf numFmtId="0" fontId="27" fillId="2" borderId="2" xfId="2" applyNumberFormat="1" applyFont="1" applyFill="1" applyBorder="1" applyAlignment="1" applyProtection="1">
      <alignment horizontal="left" vertical="top" wrapText="1"/>
      <protection locked="0"/>
    </xf>
    <xf numFmtId="0" fontId="27" fillId="2" borderId="2" xfId="0" applyFont="1" applyFill="1" applyBorder="1" applyAlignment="1" applyProtection="1">
      <alignment horizontal="left"/>
      <protection locked="0"/>
    </xf>
    <xf numFmtId="0" fontId="27" fillId="2" borderId="2" xfId="2" applyFont="1" applyFill="1" applyBorder="1" applyAlignment="1" applyProtection="1">
      <alignment horizontal="left" vertical="top" wrapText="1"/>
      <protection locked="0"/>
    </xf>
    <xf numFmtId="0" fontId="41" fillId="2" borderId="2" xfId="2" applyNumberFormat="1" applyFont="1" applyFill="1" applyBorder="1" applyAlignment="1" applyProtection="1">
      <alignment horizontal="left" vertical="top" wrapText="1"/>
      <protection locked="0"/>
    </xf>
    <xf numFmtId="0" fontId="27" fillId="2" borderId="1" xfId="2" applyNumberFormat="1" applyFont="1" applyFill="1" applyBorder="1" applyAlignment="1" applyProtection="1">
      <alignment horizontal="left" vertical="center" wrapText="1"/>
    </xf>
    <xf numFmtId="0" fontId="17" fillId="0" borderId="1" xfId="0" applyFont="1" applyFill="1" applyBorder="1" applyProtection="1">
      <protection locked="0"/>
    </xf>
    <xf numFmtId="1" fontId="43" fillId="0" borderId="1" xfId="2" applyNumberFormat="1" applyFont="1" applyFill="1" applyBorder="1" applyAlignment="1" applyProtection="1">
      <alignment horizontal="left" vertical="center" wrapText="1"/>
      <protection locked="0"/>
    </xf>
    <xf numFmtId="49" fontId="43" fillId="0" borderId="1" xfId="2" applyNumberFormat="1" applyFont="1" applyFill="1" applyBorder="1" applyAlignment="1" applyProtection="1">
      <alignment horizontal="left" vertical="top" wrapText="1"/>
      <protection locked="0"/>
    </xf>
    <xf numFmtId="1" fontId="43" fillId="0" borderId="1" xfId="2" applyNumberFormat="1" applyFont="1" applyFill="1" applyBorder="1" applyAlignment="1" applyProtection="1">
      <alignment horizontal="left" vertical="center" wrapText="1"/>
    </xf>
    <xf numFmtId="0" fontId="27" fillId="0" borderId="1" xfId="2" applyNumberFormat="1" applyFont="1" applyFill="1" applyBorder="1" applyAlignment="1" applyProtection="1">
      <alignment horizontal="left" vertical="center" wrapText="1"/>
    </xf>
    <xf numFmtId="0" fontId="27" fillId="0" borderId="1" xfId="0" applyFont="1" applyFill="1" applyBorder="1" applyAlignment="1" applyProtection="1">
      <alignment horizontal="left"/>
      <protection locked="0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14" fontId="11" fillId="0" borderId="1" xfId="3" applyNumberFormat="1" applyFill="1" applyBorder="1" applyProtection="1">
      <protection locked="0"/>
    </xf>
    <xf numFmtId="1" fontId="24" fillId="0" borderId="1" xfId="2" applyNumberFormat="1" applyFont="1" applyFill="1" applyBorder="1" applyAlignment="1" applyProtection="1">
      <alignment horizontal="left" vertical="top" wrapText="1"/>
      <protection locked="0"/>
    </xf>
    <xf numFmtId="49" fontId="54" fillId="2" borderId="1" xfId="0" applyNumberFormat="1" applyFont="1" applyFill="1" applyBorder="1" applyAlignment="1">
      <alignment horizontal="left" vertical="top"/>
    </xf>
    <xf numFmtId="0" fontId="55" fillId="0" borderId="1" xfId="2" applyNumberFormat="1" applyFont="1" applyFill="1" applyBorder="1" applyAlignment="1" applyProtection="1">
      <alignment horizontal="left" vertical="top" wrapText="1"/>
      <protection locked="0"/>
    </xf>
    <xf numFmtId="0" fontId="24" fillId="0" borderId="1" xfId="2" applyFont="1" applyFill="1" applyBorder="1" applyAlignment="1" applyProtection="1">
      <alignment horizontal="left" vertical="top" wrapText="1"/>
      <protection locked="0"/>
    </xf>
    <xf numFmtId="0" fontId="42" fillId="0" borderId="1" xfId="2" applyFont="1" applyFill="1" applyBorder="1" applyAlignment="1" applyProtection="1">
      <alignment horizontal="left" vertical="top" wrapText="1"/>
      <protection locked="0"/>
    </xf>
    <xf numFmtId="2" fontId="42" fillId="0" borderId="1" xfId="2" applyNumberFormat="1" applyFont="1" applyFill="1" applyBorder="1" applyAlignment="1" applyProtection="1">
      <alignment horizontal="left" vertical="top" wrapText="1"/>
    </xf>
    <xf numFmtId="0" fontId="52" fillId="2" borderId="0" xfId="0" applyFont="1" applyFill="1" applyAlignment="1" applyProtection="1">
      <alignment horizontal="left"/>
      <protection locked="0"/>
    </xf>
    <xf numFmtId="0" fontId="23" fillId="2" borderId="0" xfId="0" applyFont="1" applyFill="1" applyAlignment="1" applyProtection="1">
      <alignment horizontal="left"/>
      <protection locked="0"/>
    </xf>
    <xf numFmtId="4" fontId="23" fillId="2" borderId="0" xfId="0" applyNumberFormat="1" applyFont="1" applyFill="1" applyAlignment="1" applyProtection="1">
      <protection locked="0"/>
    </xf>
    <xf numFmtId="0" fontId="52" fillId="2" borderId="0" xfId="0" applyFont="1" applyFill="1" applyAlignment="1" applyProtection="1">
      <protection locked="0"/>
    </xf>
    <xf numFmtId="0" fontId="23" fillId="2" borderId="0" xfId="0" applyFont="1" applyFill="1" applyProtection="1">
      <protection locked="0"/>
    </xf>
    <xf numFmtId="0" fontId="52" fillId="2" borderId="0" xfId="0" applyFont="1" applyFill="1" applyProtection="1">
      <protection locked="0"/>
    </xf>
    <xf numFmtId="4" fontId="52" fillId="2" borderId="0" xfId="0" applyNumberFormat="1" applyFont="1" applyFill="1" applyAlignment="1" applyProtection="1">
      <protection locked="0"/>
    </xf>
    <xf numFmtId="0" fontId="52" fillId="2" borderId="3" xfId="0" applyFont="1" applyFill="1" applyBorder="1" applyProtection="1">
      <protection locked="0"/>
    </xf>
    <xf numFmtId="4" fontId="52" fillId="2" borderId="3" xfId="0" applyNumberFormat="1" applyFont="1" applyFill="1" applyBorder="1" applyAlignment="1" applyProtection="1">
      <protection locked="0"/>
    </xf>
    <xf numFmtId="0" fontId="24" fillId="0" borderId="43" xfId="2" applyFont="1" applyFill="1" applyBorder="1" applyAlignment="1" applyProtection="1">
      <alignment horizontal="center" vertical="top" wrapText="1"/>
      <protection locked="0"/>
    </xf>
    <xf numFmtId="0" fontId="27" fillId="0" borderId="34" xfId="5" applyFont="1" applyBorder="1" applyAlignment="1" applyProtection="1">
      <alignment horizontal="center" wrapText="1"/>
      <protection locked="0"/>
    </xf>
    <xf numFmtId="1" fontId="24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24" fillId="0" borderId="0" xfId="2" applyNumberFormat="1" applyFont="1" applyFill="1" applyBorder="1" applyAlignment="1" applyProtection="1">
      <alignment horizontal="center" vertical="center" wrapText="1"/>
      <protection locked="0"/>
    </xf>
    <xf numFmtId="14" fontId="27" fillId="0" borderId="1" xfId="5" applyNumberFormat="1" applyFont="1" applyBorder="1" applyAlignment="1" applyProtection="1">
      <alignment horizontal="center" vertical="center" wrapText="1"/>
      <protection locked="0"/>
    </xf>
    <xf numFmtId="0" fontId="25" fillId="0" borderId="44" xfId="2" applyFont="1" applyFill="1" applyBorder="1" applyAlignment="1" applyProtection="1">
      <alignment horizontal="right" vertical="top" wrapText="1"/>
      <protection locked="0"/>
    </xf>
    <xf numFmtId="0" fontId="17" fillId="5" borderId="1" xfId="0" applyFont="1" applyFill="1" applyBorder="1" applyAlignment="1" applyProtection="1">
      <alignment horizontal="left"/>
      <protection locked="0"/>
    </xf>
    <xf numFmtId="0" fontId="27" fillId="0" borderId="1" xfId="5" applyFont="1" applyBorder="1" applyAlignment="1" applyProtection="1">
      <alignment horizontal="center" wrapText="1"/>
      <protection locked="0"/>
    </xf>
    <xf numFmtId="0" fontId="11" fillId="0" borderId="1" xfId="0" applyFont="1" applyBorder="1"/>
    <xf numFmtId="1" fontId="24" fillId="0" borderId="5" xfId="2" applyNumberFormat="1" applyFont="1" applyFill="1" applyBorder="1" applyAlignment="1" applyProtection="1">
      <alignment horizontal="center" vertical="top" wrapText="1"/>
      <protection locked="0"/>
    </xf>
    <xf numFmtId="0" fontId="25" fillId="0" borderId="4" xfId="2" applyFont="1" applyFill="1" applyBorder="1" applyAlignment="1" applyProtection="1">
      <alignment horizontal="center" vertical="top" wrapText="1"/>
      <protection locked="0"/>
    </xf>
    <xf numFmtId="14" fontId="16" fillId="8" borderId="1" xfId="3" applyNumberFormat="1" applyFont="1" applyFill="1" applyBorder="1" applyAlignment="1" applyProtection="1">
      <alignment horizontal="center" vertical="center" wrapText="1"/>
      <protection locked="0"/>
    </xf>
    <xf numFmtId="1" fontId="35" fillId="8" borderId="1" xfId="2" applyNumberFormat="1" applyFont="1" applyFill="1" applyBorder="1" applyAlignment="1" applyProtection="1">
      <alignment horizontal="center" vertical="center" wrapText="1"/>
      <protection locked="0"/>
    </xf>
    <xf numFmtId="49" fontId="27" fillId="8" borderId="1" xfId="2" applyNumberFormat="1" applyFont="1" applyFill="1" applyBorder="1" applyAlignment="1" applyProtection="1">
      <alignment horizontal="center" vertical="top" wrapText="1"/>
      <protection locked="0"/>
    </xf>
    <xf numFmtId="0" fontId="43" fillId="8" borderId="1" xfId="2" applyFont="1" applyFill="1" applyBorder="1" applyAlignment="1" applyProtection="1">
      <alignment horizontal="center" vertical="top" wrapText="1"/>
      <protection locked="0"/>
    </xf>
    <xf numFmtId="0" fontId="43" fillId="8" borderId="1" xfId="2" applyNumberFormat="1" applyFont="1" applyFill="1" applyBorder="1" applyAlignment="1" applyProtection="1">
      <alignment horizontal="center" vertical="top" wrapText="1"/>
      <protection locked="0"/>
    </xf>
    <xf numFmtId="0" fontId="41" fillId="8" borderId="1" xfId="2" applyFont="1" applyFill="1" applyBorder="1" applyAlignment="1" applyProtection="1">
      <alignment horizontal="center" vertical="top" wrapText="1"/>
      <protection locked="0"/>
    </xf>
    <xf numFmtId="0" fontId="17" fillId="8" borderId="0" xfId="0" applyFont="1" applyFill="1" applyProtection="1">
      <protection locked="0"/>
    </xf>
    <xf numFmtId="3" fontId="22" fillId="2" borderId="1" xfId="1" applyNumberFormat="1" applyFont="1" applyFill="1" applyBorder="1" applyAlignment="1" applyProtection="1">
      <alignment horizontal="right" vertical="center"/>
    </xf>
    <xf numFmtId="3" fontId="17" fillId="2" borderId="1" xfId="1" applyNumberFormat="1" applyFont="1" applyFill="1" applyBorder="1" applyAlignment="1" applyProtection="1">
      <alignment horizontal="right" vertical="center" wrapText="1"/>
    </xf>
    <xf numFmtId="3" fontId="22" fillId="2" borderId="1" xfId="1" applyNumberFormat="1" applyFont="1" applyFill="1" applyBorder="1" applyAlignment="1" applyProtection="1">
      <alignment horizontal="right" vertical="center" wrapText="1"/>
    </xf>
    <xf numFmtId="165" fontId="17" fillId="2" borderId="1" xfId="2" applyNumberFormat="1" applyFont="1" applyFill="1" applyBorder="1" applyAlignment="1" applyProtection="1">
      <alignment horizontal="right" vertical="center"/>
      <protection locked="0"/>
    </xf>
    <xf numFmtId="166" fontId="17" fillId="2" borderId="1" xfId="2" applyNumberFormat="1" applyFont="1" applyFill="1" applyBorder="1" applyAlignment="1" applyProtection="1">
      <alignment horizontal="right" vertical="center"/>
      <protection locked="0"/>
    </xf>
    <xf numFmtId="4" fontId="17" fillId="2" borderId="1" xfId="2" applyNumberFormat="1" applyFont="1" applyFill="1" applyBorder="1" applyAlignment="1" applyProtection="1">
      <alignment horizontal="right" vertical="center"/>
      <protection locked="0"/>
    </xf>
    <xf numFmtId="0" fontId="17" fillId="2" borderId="1" xfId="2" applyFont="1" applyFill="1" applyBorder="1" applyAlignment="1" applyProtection="1">
      <alignment horizontal="left" vertical="top"/>
      <protection locked="0"/>
    </xf>
    <xf numFmtId="164" fontId="17" fillId="2" borderId="1" xfId="2" applyNumberFormat="1" applyFont="1" applyFill="1" applyBorder="1" applyAlignment="1" applyProtection="1">
      <alignment horizontal="right" vertical="center"/>
      <protection locked="0"/>
    </xf>
    <xf numFmtId="3" fontId="22" fillId="2" borderId="1" xfId="0" applyNumberFormat="1" applyFont="1" applyFill="1" applyBorder="1" applyProtection="1"/>
    <xf numFmtId="0" fontId="22" fillId="2" borderId="1" xfId="0" applyFont="1" applyFill="1" applyBorder="1" applyProtection="1"/>
    <xf numFmtId="0" fontId="17" fillId="2" borderId="4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49" fontId="32" fillId="0" borderId="2" xfId="9" applyNumberFormat="1" applyFont="1" applyBorder="1" applyAlignment="1" applyProtection="1">
      <alignment vertical="center"/>
      <protection locked="0"/>
    </xf>
    <xf numFmtId="4" fontId="17" fillId="0" borderId="1" xfId="0" applyNumberFormat="1" applyFont="1" applyBorder="1" applyProtection="1">
      <protection locked="0"/>
    </xf>
    <xf numFmtId="0" fontId="13" fillId="0" borderId="0" xfId="0" applyFont="1"/>
    <xf numFmtId="49" fontId="19" fillId="0" borderId="2" xfId="4" applyNumberFormat="1" applyFont="1" applyBorder="1" applyAlignment="1" applyProtection="1">
      <alignment vertical="center" wrapText="1"/>
      <protection locked="0"/>
    </xf>
    <xf numFmtId="3" fontId="11" fillId="0" borderId="0" xfId="3" applyNumberFormat="1"/>
    <xf numFmtId="0" fontId="56" fillId="2" borderId="0" xfId="0" applyFont="1" applyFill="1"/>
    <xf numFmtId="0" fontId="13" fillId="2" borderId="0" xfId="0" applyFont="1" applyFill="1"/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Protection="1">
      <protection locked="0"/>
    </xf>
    <xf numFmtId="1" fontId="24" fillId="5" borderId="6" xfId="2" applyNumberFormat="1" applyFont="1" applyFill="1" applyBorder="1" applyAlignment="1" applyProtection="1">
      <alignment horizontal="center" vertical="center" wrapText="1"/>
    </xf>
    <xf numFmtId="0" fontId="59" fillId="2" borderId="6" xfId="2" applyFont="1" applyFill="1" applyBorder="1" applyAlignment="1" applyProtection="1">
      <alignment horizontal="left" vertical="top" wrapText="1"/>
      <protection locked="0"/>
    </xf>
    <xf numFmtId="0" fontId="52" fillId="2" borderId="6" xfId="2" applyFont="1" applyFill="1" applyBorder="1" applyAlignment="1" applyProtection="1">
      <alignment horizontal="left" vertical="top" wrapText="1"/>
      <protection locked="0"/>
    </xf>
    <xf numFmtId="0" fontId="52" fillId="2" borderId="1" xfId="2" applyFont="1" applyFill="1" applyBorder="1" applyAlignment="1" applyProtection="1">
      <alignment horizontal="center" vertical="center" wrapText="1"/>
      <protection locked="0"/>
    </xf>
    <xf numFmtId="0" fontId="52" fillId="2" borderId="1" xfId="2" applyFont="1" applyFill="1" applyBorder="1" applyAlignment="1" applyProtection="1">
      <alignment horizontal="left" vertical="top" wrapText="1"/>
      <protection locked="0"/>
    </xf>
    <xf numFmtId="0" fontId="52" fillId="2" borderId="4" xfId="2" applyFont="1" applyFill="1" applyBorder="1" applyAlignment="1" applyProtection="1">
      <alignment horizontal="left" vertical="top" wrapText="1"/>
      <protection locked="0"/>
    </xf>
    <xf numFmtId="0" fontId="52" fillId="2" borderId="1" xfId="2" applyFont="1" applyFill="1" applyBorder="1" applyAlignment="1" applyProtection="1">
      <alignment horizontal="center" vertical="top" wrapText="1"/>
      <protection locked="0"/>
    </xf>
    <xf numFmtId="0" fontId="41" fillId="2" borderId="1" xfId="0" applyFont="1" applyFill="1" applyBorder="1" applyAlignment="1" applyProtection="1">
      <alignment horizontal="right" vertical="center"/>
      <protection locked="0"/>
    </xf>
    <xf numFmtId="0" fontId="52" fillId="2" borderId="1" xfId="2" applyFont="1" applyFill="1" applyBorder="1" applyAlignment="1" applyProtection="1">
      <alignment horizontal="right" vertical="center" wrapText="1"/>
      <protection locked="0"/>
    </xf>
    <xf numFmtId="0" fontId="41" fillId="2" borderId="42" xfId="0" applyFont="1" applyFill="1" applyBorder="1" applyAlignment="1" applyProtection="1">
      <alignment horizontal="right" vertical="center"/>
      <protection locked="0"/>
    </xf>
    <xf numFmtId="0" fontId="52" fillId="2" borderId="5" xfId="2" applyFont="1" applyFill="1" applyBorder="1" applyAlignment="1" applyProtection="1">
      <alignment horizontal="right" vertical="center" wrapText="1"/>
      <protection locked="0"/>
    </xf>
    <xf numFmtId="0" fontId="41" fillId="2" borderId="30" xfId="0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7" borderId="0" xfId="3" applyFont="1" applyFill="1" applyProtection="1">
      <protection locked="0"/>
    </xf>
    <xf numFmtId="0" fontId="17" fillId="7" borderId="0" xfId="0" applyFont="1" applyFill="1" applyProtection="1">
      <protection locked="0"/>
    </xf>
    <xf numFmtId="0" fontId="17" fillId="5" borderId="0" xfId="1" applyFont="1" applyFill="1" applyProtection="1">
      <protection locked="0"/>
    </xf>
    <xf numFmtId="0" fontId="17" fillId="7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3" fontId="22" fillId="7" borderId="1" xfId="1" applyNumberFormat="1" applyFont="1" applyFill="1" applyBorder="1" applyAlignment="1" applyProtection="1">
      <alignment horizontal="right" vertical="center"/>
    </xf>
    <xf numFmtId="3" fontId="22" fillId="7" borderId="1" xfId="1" applyNumberFormat="1" applyFont="1" applyFill="1" applyBorder="1" applyAlignment="1" applyProtection="1">
      <alignment horizontal="right" vertical="center" wrapText="1"/>
    </xf>
    <xf numFmtId="3" fontId="22" fillId="7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7" borderId="1" xfId="1" applyNumberFormat="1" applyFont="1" applyFill="1" applyBorder="1" applyAlignment="1" applyProtection="1">
      <alignment horizontal="right" vertical="center" wrapText="1"/>
    </xf>
    <xf numFmtId="3" fontId="17" fillId="7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17" fillId="7" borderId="1" xfId="2" applyFont="1" applyFill="1" applyBorder="1" applyAlignment="1" applyProtection="1">
      <alignment horizontal="right" vertical="top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0" fontId="17" fillId="7" borderId="1" xfId="2" applyFont="1" applyFill="1" applyBorder="1" applyAlignment="1" applyProtection="1">
      <alignment horizontal="right" vertical="top"/>
    </xf>
    <xf numFmtId="0" fontId="17" fillId="5" borderId="1" xfId="2" applyFont="1" applyFill="1" applyBorder="1" applyAlignment="1" applyProtection="1">
      <alignment horizontal="right" vertical="top"/>
    </xf>
    <xf numFmtId="0" fontId="17" fillId="2" borderId="1" xfId="1" applyFont="1" applyFill="1" applyBorder="1" applyAlignment="1" applyProtection="1">
      <alignment horizontal="left" vertical="center" wrapText="1" indent="4"/>
    </xf>
    <xf numFmtId="3" fontId="17" fillId="0" borderId="0" xfId="3" applyNumberFormat="1" applyFont="1" applyProtection="1">
      <protection locked="0"/>
    </xf>
    <xf numFmtId="4" fontId="17" fillId="7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3" fontId="17" fillId="7" borderId="35" xfId="1" applyNumberFormat="1" applyFont="1" applyFill="1" applyBorder="1" applyAlignment="1" applyProtection="1">
      <alignment horizontal="right" vertical="center" wrapText="1"/>
    </xf>
    <xf numFmtId="0" fontId="22" fillId="5" borderId="4" xfId="3" applyFont="1" applyFill="1" applyBorder="1" applyAlignment="1" applyProtection="1">
      <alignment horizontal="right"/>
    </xf>
    <xf numFmtId="0" fontId="22" fillId="2" borderId="5" xfId="1" applyFont="1" applyFill="1" applyBorder="1" applyAlignment="1" applyProtection="1">
      <alignment horizontal="left" vertical="center" wrapText="1"/>
    </xf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0" borderId="5" xfId="3" applyFont="1" applyBorder="1" applyAlignment="1" applyProtection="1">
      <alignment horizontal="left" vertical="center" indent="1"/>
    </xf>
    <xf numFmtId="3" fontId="17" fillId="7" borderId="34" xfId="1" applyNumberFormat="1" applyFont="1" applyFill="1" applyBorder="1" applyAlignment="1" applyProtection="1">
      <alignment horizontal="right" vertical="center" wrapText="1"/>
    </xf>
    <xf numFmtId="0" fontId="17" fillId="0" borderId="4" xfId="3" applyFont="1" applyBorder="1" applyAlignment="1" applyProtection="1">
      <alignment horizontal="right"/>
      <protection locked="0"/>
    </xf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22" fillId="7" borderId="2" xfId="0" applyFont="1" applyFill="1" applyBorder="1" applyProtection="1"/>
    <xf numFmtId="0" fontId="22" fillId="2" borderId="4" xfId="0" applyFont="1" applyFill="1" applyBorder="1" applyProtection="1"/>
    <xf numFmtId="0" fontId="22" fillId="0" borderId="5" xfId="1" applyFont="1" applyFill="1" applyBorder="1" applyAlignment="1" applyProtection="1">
      <alignment horizontal="left" vertical="center" wrapText="1"/>
    </xf>
    <xf numFmtId="0" fontId="22" fillId="5" borderId="2" xfId="0" applyFont="1" applyFill="1" applyBorder="1" applyProtection="1"/>
    <xf numFmtId="0" fontId="17" fillId="7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3" fillId="0" borderId="0" xfId="0" applyFont="1" applyProtection="1">
      <protection locked="0"/>
    </xf>
    <xf numFmtId="0" fontId="13" fillId="7" borderId="0" xfId="0" applyFont="1" applyFill="1" applyProtection="1">
      <protection locked="0"/>
    </xf>
    <xf numFmtId="0" fontId="13" fillId="7" borderId="0" xfId="0" applyFont="1" applyFill="1"/>
    <xf numFmtId="0" fontId="17" fillId="2" borderId="1" xfId="0" applyFont="1" applyFill="1" applyBorder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left" wrapText="1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2" fillId="5" borderId="6" xfId="2" applyFont="1" applyFill="1" applyBorder="1" applyAlignment="1" applyProtection="1">
      <alignment horizontal="center" vertical="top" wrapText="1"/>
    </xf>
    <xf numFmtId="1" fontId="22" fillId="5" borderId="6" xfId="2" applyNumberFormat="1" applyFont="1" applyFill="1" applyBorder="1" applyAlignment="1" applyProtection="1">
      <alignment horizontal="center" vertical="top" wrapText="1"/>
    </xf>
    <xf numFmtId="0" fontId="22" fillId="0" borderId="6" xfId="2" applyFont="1" applyFill="1" applyBorder="1" applyAlignment="1" applyProtection="1">
      <alignment horizontal="left" vertical="top"/>
    </xf>
    <xf numFmtId="0" fontId="17" fillId="0" borderId="6" xfId="2" applyFont="1" applyFill="1" applyBorder="1" applyAlignment="1" applyProtection="1">
      <alignment horizontal="center" vertical="top" wrapText="1"/>
      <protection locked="0"/>
    </xf>
    <xf numFmtId="0" fontId="17" fillId="0" borderId="0" xfId="2" applyFont="1" applyFill="1" applyBorder="1" applyAlignment="1" applyProtection="1">
      <alignment horizontal="center" vertical="top" wrapText="1"/>
      <protection locked="0"/>
    </xf>
    <xf numFmtId="1" fontId="17" fillId="0" borderId="0" xfId="2" applyNumberFormat="1" applyFont="1" applyFill="1" applyBorder="1" applyAlignment="1" applyProtection="1">
      <alignment horizontal="center" vertical="top" wrapText="1"/>
      <protection locked="0"/>
    </xf>
    <xf numFmtId="1" fontId="17" fillId="5" borderId="6" xfId="2" applyNumberFormat="1" applyFont="1" applyFill="1" applyBorder="1" applyAlignment="1" applyProtection="1">
      <alignment horizontal="center" vertical="top" wrapText="1"/>
      <protection locked="0"/>
    </xf>
    <xf numFmtId="14" fontId="41" fillId="0" borderId="2" xfId="5" applyNumberFormat="1" applyFont="1" applyBorder="1" applyAlignment="1" applyProtection="1">
      <alignment wrapText="1"/>
      <protection locked="0"/>
    </xf>
    <xf numFmtId="0" fontId="17" fillId="0" borderId="6" xfId="2" applyFont="1" applyFill="1" applyBorder="1" applyAlignment="1" applyProtection="1">
      <alignment horizontal="left" vertical="top" wrapText="1"/>
      <protection locked="0"/>
    </xf>
    <xf numFmtId="1" fontId="17" fillId="0" borderId="6" xfId="2" applyNumberFormat="1" applyFont="1" applyFill="1" applyBorder="1" applyAlignment="1" applyProtection="1">
      <alignment horizontal="left" vertical="top" wrapText="1"/>
      <protection locked="0"/>
    </xf>
    <xf numFmtId="0" fontId="17" fillId="5" borderId="6" xfId="2" applyFont="1" applyFill="1" applyBorder="1" applyAlignment="1" applyProtection="1">
      <alignment horizontal="right" vertical="top" wrapText="1"/>
      <protection locked="0"/>
    </xf>
    <xf numFmtId="0" fontId="17" fillId="0" borderId="7" xfId="2" applyFont="1" applyFill="1" applyBorder="1" applyAlignment="1" applyProtection="1">
      <alignment horizontal="left" vertical="top" wrapText="1"/>
      <protection locked="0"/>
    </xf>
    <xf numFmtId="1" fontId="17" fillId="0" borderId="7" xfId="2" applyNumberFormat="1" applyFont="1" applyFill="1" applyBorder="1" applyAlignment="1" applyProtection="1">
      <alignment horizontal="left" vertical="top" wrapText="1"/>
      <protection locked="0"/>
    </xf>
    <xf numFmtId="0" fontId="22" fillId="5" borderId="31" xfId="2" applyFont="1" applyFill="1" applyBorder="1" applyAlignment="1" applyProtection="1">
      <alignment horizontal="left" vertical="top"/>
      <protection locked="0"/>
    </xf>
    <xf numFmtId="0" fontId="17" fillId="5" borderId="31" xfId="2" applyFont="1" applyFill="1" applyBorder="1" applyAlignment="1" applyProtection="1">
      <alignment horizontal="left" vertical="top" wrapText="1"/>
      <protection locked="0"/>
    </xf>
    <xf numFmtId="0" fontId="17" fillId="5" borderId="32" xfId="2" applyFont="1" applyFill="1" applyBorder="1" applyAlignment="1" applyProtection="1">
      <alignment horizontal="left" vertical="top" wrapText="1"/>
      <protection locked="0"/>
    </xf>
    <xf numFmtId="1" fontId="17" fillId="5" borderId="32" xfId="2" applyNumberFormat="1" applyFont="1" applyFill="1" applyBorder="1" applyAlignment="1" applyProtection="1">
      <alignment horizontal="left" vertical="top" wrapText="1"/>
      <protection locked="0"/>
    </xf>
    <xf numFmtId="1" fontId="17" fillId="5" borderId="33" xfId="2" applyNumberFormat="1" applyFont="1" applyFill="1" applyBorder="1" applyAlignment="1" applyProtection="1">
      <alignment horizontal="left" vertical="top" wrapText="1"/>
      <protection locked="0"/>
    </xf>
    <xf numFmtId="0" fontId="17" fillId="5" borderId="7" xfId="2" applyFont="1" applyFill="1" applyBorder="1" applyAlignment="1" applyProtection="1">
      <alignment horizontal="right" vertical="top" wrapText="1"/>
      <protection locked="0"/>
    </xf>
    <xf numFmtId="0" fontId="13" fillId="2" borderId="0" xfId="0" applyFont="1" applyFill="1" applyBorder="1"/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52" fillId="0" borderId="0" xfId="0" applyFont="1" applyAlignment="1">
      <alignment horizontal="left"/>
    </xf>
    <xf numFmtId="4" fontId="62" fillId="0" borderId="0" xfId="0" applyNumberFormat="1" applyFont="1" applyAlignment="1">
      <alignment horizontal="right"/>
    </xf>
    <xf numFmtId="0" fontId="32" fillId="4" borderId="4" xfId="9" applyFont="1" applyFill="1" applyBorder="1" applyAlignment="1" applyProtection="1">
      <alignment vertical="center" wrapText="1"/>
      <protection locked="0"/>
    </xf>
    <xf numFmtId="0" fontId="29" fillId="5" borderId="45" xfId="9" applyFont="1" applyFill="1" applyBorder="1" applyAlignment="1" applyProtection="1">
      <alignment horizontal="center" vertical="center"/>
    </xf>
    <xf numFmtId="0" fontId="29" fillId="5" borderId="46" xfId="9" applyFont="1" applyFill="1" applyBorder="1" applyAlignment="1" applyProtection="1">
      <alignment horizontal="center" vertical="center"/>
    </xf>
    <xf numFmtId="0" fontId="29" fillId="5" borderId="47" xfId="9" applyFont="1" applyFill="1" applyBorder="1" applyAlignment="1" applyProtection="1">
      <alignment horizontal="center" vertical="center"/>
    </xf>
    <xf numFmtId="0" fontId="32" fillId="0" borderId="19" xfId="9" applyFont="1" applyBorder="1" applyAlignment="1" applyProtection="1">
      <alignment vertical="center"/>
      <protection locked="0"/>
    </xf>
    <xf numFmtId="0" fontId="32" fillId="0" borderId="1" xfId="9" applyFont="1" applyBorder="1" applyAlignment="1" applyProtection="1">
      <alignment horizontal="center" vertical="center"/>
      <protection locked="0"/>
    </xf>
    <xf numFmtId="169" fontId="62" fillId="0" borderId="1" xfId="0" applyNumberFormat="1" applyFont="1" applyBorder="1" applyAlignment="1">
      <alignment horizontal="left"/>
    </xf>
    <xf numFmtId="0" fontId="32" fillId="0" borderId="1" xfId="9" applyFont="1" applyBorder="1" applyAlignment="1" applyProtection="1">
      <alignment vertical="center" wrapText="1"/>
      <protection locked="0"/>
    </xf>
    <xf numFmtId="4" fontId="62" fillId="0" borderId="1" xfId="0" applyNumberFormat="1" applyFont="1" applyBorder="1" applyAlignment="1">
      <alignment horizontal="right"/>
    </xf>
    <xf numFmtId="0" fontId="62" fillId="0" borderId="1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14" fontId="27" fillId="0" borderId="2" xfId="5" applyNumberFormat="1" applyFont="1" applyBorder="1" applyAlignment="1" applyProtection="1">
      <alignment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14" fontId="27" fillId="0" borderId="2" xfId="5" applyNumberFormat="1" applyFont="1" applyBorder="1" applyAlignment="1" applyProtection="1">
      <alignment horizontal="right" wrapText="1"/>
      <protection locked="0"/>
    </xf>
    <xf numFmtId="0" fontId="17" fillId="0" borderId="6" xfId="2" applyFont="1" applyFill="1" applyBorder="1" applyAlignment="1" applyProtection="1">
      <alignment horizontal="center" vertical="center" wrapText="1"/>
      <protection locked="0"/>
    </xf>
    <xf numFmtId="169" fontId="62" fillId="0" borderId="0" xfId="0" applyNumberFormat="1" applyFont="1" applyAlignment="1">
      <alignment horizontal="left" vertical="center"/>
    </xf>
    <xf numFmtId="0" fontId="17" fillId="0" borderId="6" xfId="2" applyFont="1" applyFill="1" applyBorder="1" applyAlignment="1" applyProtection="1">
      <alignment horizontal="left" vertical="center" wrapText="1"/>
      <protection locked="0"/>
    </xf>
    <xf numFmtId="1" fontId="17" fillId="0" borderId="6" xfId="2" applyNumberFormat="1" applyFont="1" applyFill="1" applyBorder="1" applyAlignment="1" applyProtection="1">
      <alignment horizontal="left" vertical="center" wrapText="1"/>
      <protection locked="0"/>
    </xf>
    <xf numFmtId="1" fontId="24" fillId="0" borderId="6" xfId="2" applyNumberFormat="1" applyFont="1" applyFill="1" applyBorder="1" applyAlignment="1" applyProtection="1">
      <alignment horizontal="left" vertical="center" wrapText="1"/>
      <protection locked="0"/>
    </xf>
    <xf numFmtId="0" fontId="17" fillId="5" borderId="6" xfId="2" applyFont="1" applyFill="1" applyBorder="1" applyAlignment="1" applyProtection="1">
      <alignment horizontal="right" vertical="center" wrapText="1"/>
      <protection locked="0"/>
    </xf>
    <xf numFmtId="0" fontId="22" fillId="0" borderId="1" xfId="1" applyFont="1" applyFill="1" applyBorder="1" applyAlignment="1" applyProtection="1">
      <alignment horizontal="center" vertical="center" wrapText="1"/>
    </xf>
    <xf numFmtId="49" fontId="17" fillId="0" borderId="1" xfId="1" applyNumberFormat="1" applyFont="1" applyFill="1" applyBorder="1" applyAlignment="1" applyProtection="1">
      <alignment horizontal="center" vertical="center" wrapText="1"/>
    </xf>
    <xf numFmtId="0" fontId="17" fillId="0" borderId="1" xfId="1" applyFont="1" applyFill="1" applyBorder="1" applyAlignment="1" applyProtection="1">
      <alignment horizontal="center" vertical="center" wrapText="1"/>
    </xf>
    <xf numFmtId="2" fontId="63" fillId="2" borderId="0" xfId="17" applyNumberFormat="1" applyFont="1" applyFill="1" applyAlignment="1">
      <alignment horizontal="center"/>
    </xf>
    <xf numFmtId="49" fontId="22" fillId="0" borderId="1" xfId="1" applyNumberFormat="1" applyFont="1" applyFill="1" applyBorder="1" applyAlignment="1" applyProtection="1">
      <alignment horizontal="center" vertical="center" wrapText="1"/>
    </xf>
    <xf numFmtId="49" fontId="22" fillId="0" borderId="1" xfId="1" applyNumberFormat="1" applyFont="1" applyFill="1" applyBorder="1" applyAlignment="1" applyProtection="1">
      <alignment horizontal="left" vertical="center" wrapText="1" indent="1"/>
    </xf>
    <xf numFmtId="0" fontId="64" fillId="0" borderId="1" xfId="0" applyFont="1" applyBorder="1" applyAlignment="1">
      <alignment horizontal="left"/>
    </xf>
    <xf numFmtId="0" fontId="65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66" fillId="2" borderId="1" xfId="0" applyFont="1" applyFill="1" applyBorder="1"/>
    <xf numFmtId="49" fontId="66" fillId="2" borderId="1" xfId="0" applyNumberFormat="1" applyFont="1" applyFill="1" applyBorder="1"/>
    <xf numFmtId="0" fontId="0" fillId="2" borderId="1" xfId="0" applyFont="1" applyFill="1" applyBorder="1"/>
    <xf numFmtId="49" fontId="0" fillId="2" borderId="1" xfId="0" applyNumberFormat="1" applyFont="1" applyFill="1" applyBorder="1"/>
    <xf numFmtId="0" fontId="22" fillId="0" borderId="2" xfId="0" applyFont="1" applyFill="1" applyBorder="1" applyProtection="1">
      <protection locked="0"/>
    </xf>
    <xf numFmtId="3" fontId="22" fillId="5" borderId="2" xfId="0" applyNumberFormat="1" applyFont="1" applyFill="1" applyBorder="1" applyProtection="1"/>
    <xf numFmtId="3" fontId="22" fillId="5" borderId="1" xfId="1" applyNumberFormat="1" applyFont="1" applyFill="1" applyBorder="1" applyAlignment="1" applyProtection="1">
      <alignment horizontal="left" vertical="center"/>
    </xf>
    <xf numFmtId="3" fontId="17" fillId="5" borderId="1" xfId="1" applyNumberFormat="1" applyFont="1" applyFill="1" applyBorder="1" applyAlignment="1" applyProtection="1">
      <alignment horizontal="left" vertical="center" wrapText="1"/>
    </xf>
    <xf numFmtId="3" fontId="22" fillId="2" borderId="1" xfId="1" applyNumberFormat="1" applyFont="1" applyFill="1" applyBorder="1" applyAlignment="1" applyProtection="1">
      <alignment horizontal="left" vertical="center" wrapText="1"/>
      <protection locked="0"/>
    </xf>
    <xf numFmtId="0" fontId="17" fillId="0" borderId="1" xfId="3" applyFont="1" applyBorder="1" applyAlignment="1" applyProtection="1">
      <alignment horizontal="left"/>
      <protection locked="0"/>
    </xf>
    <xf numFmtId="0" fontId="22" fillId="5" borderId="1" xfId="0" applyFont="1" applyFill="1" applyBorder="1" applyAlignment="1" applyProtection="1">
      <alignment horizontal="left"/>
    </xf>
    <xf numFmtId="4" fontId="17" fillId="0" borderId="1" xfId="2" applyNumberFormat="1" applyFont="1" applyFill="1" applyBorder="1" applyAlignment="1" applyProtection="1">
      <alignment horizontal="left" vertical="center"/>
      <protection locked="0"/>
    </xf>
    <xf numFmtId="0" fontId="17" fillId="5" borderId="1" xfId="0" applyFont="1" applyFill="1" applyBorder="1" applyAlignment="1" applyProtection="1">
      <alignment horizontal="left"/>
    </xf>
    <xf numFmtId="0" fontId="17" fillId="5" borderId="34" xfId="0" applyFont="1" applyFill="1" applyBorder="1" applyAlignment="1" applyProtection="1">
      <alignment horizontal="left"/>
    </xf>
    <xf numFmtId="0" fontId="17" fillId="5" borderId="2" xfId="0" applyFont="1" applyFill="1" applyBorder="1" applyAlignment="1" applyProtection="1">
      <alignment horizontal="left"/>
    </xf>
    <xf numFmtId="3" fontId="22" fillId="2" borderId="1" xfId="1" applyNumberFormat="1" applyFont="1" applyFill="1" applyBorder="1" applyAlignment="1" applyProtection="1">
      <alignment horizontal="left" vertical="center"/>
      <protection locked="0"/>
    </xf>
    <xf numFmtId="166" fontId="17" fillId="0" borderId="1" xfId="2" applyNumberFormat="1" applyFont="1" applyFill="1" applyBorder="1" applyAlignment="1" applyProtection="1">
      <alignment horizontal="left" vertical="center"/>
      <protection locked="0"/>
    </xf>
    <xf numFmtId="164" fontId="17" fillId="0" borderId="1" xfId="2" applyNumberFormat="1" applyFont="1" applyFill="1" applyBorder="1" applyAlignment="1" applyProtection="1">
      <alignment horizontal="left" vertical="center"/>
      <protection locked="0"/>
    </xf>
    <xf numFmtId="3" fontId="22" fillId="5" borderId="1" xfId="0" applyNumberFormat="1" applyFont="1" applyFill="1" applyBorder="1" applyAlignment="1" applyProtection="1">
      <alignment horizontal="left"/>
    </xf>
    <xf numFmtId="0" fontId="17" fillId="0" borderId="4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57" fillId="0" borderId="1" xfId="0" applyFont="1" applyBorder="1" applyAlignment="1">
      <alignment horizontal="center" vertical="center"/>
    </xf>
    <xf numFmtId="49" fontId="58" fillId="2" borderId="1" xfId="0" applyNumberFormat="1" applyFont="1" applyFill="1" applyBorder="1" applyAlignment="1">
      <alignment horizontal="center" vertical="center"/>
    </xf>
    <xf numFmtId="49" fontId="57" fillId="0" borderId="1" xfId="1" applyNumberFormat="1" applyFont="1" applyFill="1" applyBorder="1" applyAlignment="1" applyProtection="1">
      <alignment horizontal="center" vertical="center" wrapText="1"/>
    </xf>
    <xf numFmtId="0" fontId="57" fillId="0" borderId="1" xfId="1" applyFont="1" applyFill="1" applyBorder="1" applyAlignment="1" applyProtection="1">
      <alignment horizontal="center" vertical="center" wrapText="1"/>
    </xf>
    <xf numFmtId="0" fontId="31" fillId="0" borderId="1" xfId="0" applyFont="1" applyBorder="1" applyAlignment="1">
      <alignment horizontal="center"/>
    </xf>
    <xf numFmtId="43" fontId="17" fillId="2" borderId="1" xfId="16" applyFont="1" applyFill="1" applyBorder="1" applyAlignment="1" applyProtection="1">
      <alignment horizontal="center" vertical="center" wrapText="1"/>
      <protection locked="0"/>
    </xf>
    <xf numFmtId="43" fontId="13" fillId="2" borderId="0" xfId="0" applyNumberFormat="1" applyFont="1" applyFill="1"/>
    <xf numFmtId="43" fontId="13" fillId="2" borderId="1" xfId="16" applyFont="1" applyFill="1" applyBorder="1" applyAlignment="1">
      <alignment horizontal="center" vertical="center"/>
    </xf>
    <xf numFmtId="0" fontId="22" fillId="0" borderId="1" xfId="0" applyFont="1" applyFill="1" applyBorder="1" applyAlignment="1" applyProtection="1">
      <alignment vertical="center"/>
      <protection locked="0"/>
    </xf>
    <xf numFmtId="43" fontId="22" fillId="5" borderId="1" xfId="16" applyFont="1" applyFill="1" applyBorder="1" applyAlignment="1" applyProtection="1">
      <alignment vertical="center"/>
    </xf>
    <xf numFmtId="43" fontId="17" fillId="2" borderId="1" xfId="16" applyFont="1" applyFill="1" applyBorder="1" applyAlignment="1" applyProtection="1">
      <alignment horizontal="left" vertical="center" wrapText="1"/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6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0" borderId="0" xfId="1" applyNumberFormat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6" xfId="10" applyNumberFormat="1" applyFont="1" applyFill="1" applyBorder="1" applyAlignment="1" applyProtection="1">
      <alignment horizontal="center" vertical="center"/>
    </xf>
    <xf numFmtId="14" fontId="21" fillId="2" borderId="36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6" xfId="3" applyFont="1" applyBorder="1" applyAlignment="1" applyProtection="1">
      <alignment horizontal="center" vertical="center"/>
      <protection locked="0"/>
    </xf>
    <xf numFmtId="0" fontId="17" fillId="0" borderId="36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14" fontId="17" fillId="0" borderId="0" xfId="1" applyNumberFormat="1" applyFont="1" applyBorder="1" applyAlignment="1" applyProtection="1">
      <alignment horizontal="left" vertical="center"/>
    </xf>
    <xf numFmtId="0" fontId="17" fillId="0" borderId="0" xfId="1" applyFont="1" applyBorder="1" applyAlignment="1" applyProtection="1">
      <alignment horizontal="left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8">
    <cellStyle name="Bad" xfId="17" builtinId="27"/>
    <cellStyle name="Comma" xfId="16" builtinId="3"/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171450</xdr:rowOff>
    </xdr:from>
    <xdr:to>
      <xdr:col>2</xdr:col>
      <xdr:colOff>1495425</xdr:colOff>
      <xdr:row>25</xdr:row>
      <xdr:rowOff>171450</xdr:rowOff>
    </xdr:to>
    <xdr:cxnSp macro="">
      <xdr:nvCxnSpPr>
        <xdr:cNvPr id="3" name="Straight Connector 2"/>
        <xdr:cNvCxnSpPr/>
      </xdr:nvCxnSpPr>
      <xdr:spPr>
        <a:xfrm>
          <a:off x="4276725" y="286702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427</xdr:row>
      <xdr:rowOff>171450</xdr:rowOff>
    </xdr:from>
    <xdr:to>
      <xdr:col>2</xdr:col>
      <xdr:colOff>1495425</xdr:colOff>
      <xdr:row>427</xdr:row>
      <xdr:rowOff>171450</xdr:rowOff>
    </xdr:to>
    <xdr:cxnSp macro="">
      <xdr:nvCxnSpPr>
        <xdr:cNvPr id="4" name="Straight Connector 3"/>
        <xdr:cNvCxnSpPr/>
      </xdr:nvCxnSpPr>
      <xdr:spPr>
        <a:xfrm>
          <a:off x="1524000" y="81705450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427</xdr:row>
      <xdr:rowOff>152400</xdr:rowOff>
    </xdr:from>
    <xdr:to>
      <xdr:col>7</xdr:col>
      <xdr:colOff>9525</xdr:colOff>
      <xdr:row>427</xdr:row>
      <xdr:rowOff>152400</xdr:rowOff>
    </xdr:to>
    <xdr:cxnSp macro="">
      <xdr:nvCxnSpPr>
        <xdr:cNvPr id="5" name="Straight Connector 4"/>
        <xdr:cNvCxnSpPr/>
      </xdr:nvCxnSpPr>
      <xdr:spPr>
        <a:xfrm>
          <a:off x="4229100" y="81686400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6" name="Straight Connector 5"/>
        <xdr:cNvCxnSpPr/>
      </xdr:nvCxnSpPr>
      <xdr:spPr>
        <a:xfrm>
          <a:off x="952500" y="8629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7" name="Straight Connector 6"/>
        <xdr:cNvCxnSpPr/>
      </xdr:nvCxnSpPr>
      <xdr:spPr>
        <a:xfrm>
          <a:off x="3705744" y="86391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23</xdr:row>
      <xdr:rowOff>171450</xdr:rowOff>
    </xdr:from>
    <xdr:to>
      <xdr:col>2</xdr:col>
      <xdr:colOff>1495425</xdr:colOff>
      <xdr:row>23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4" name="Straight Connector 3"/>
        <xdr:cNvCxnSpPr/>
      </xdr:nvCxnSpPr>
      <xdr:spPr>
        <a:xfrm>
          <a:off x="775607" y="17506950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5" name="Straight Connector 4"/>
        <xdr:cNvCxnSpPr/>
      </xdr:nvCxnSpPr>
      <xdr:spPr>
        <a:xfrm>
          <a:off x="3134245" y="1751647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saarchevno%20deklaracia%20auditisaatvis/4%20%2022082017%20%2001112017%20%20saarchevno_periodis_deklaraciis_formeb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ssssss\pppppp\ppppppppp\auditShi%20chasabarebeli%202019\2019%20&#4332;&#4314;&#4312;&#4321;%20&#4304;&#4320;&#4329;&#4308;&#4309;&#4316;&#4308;&#4305;&#4312;&#432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saarchevno%20deklaracia%20auditisaatvis/2%20saarchevno_periodis_deklaraciis_formebi%20es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220817%20120917%20saarchevno-periodis_deklaraciis_formeb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 refreshError="1">
        <row r="5">
          <cell r="A5" t="str">
            <v>მპგ მოძრაობა სახელმწიფო ხალხისთვის</v>
          </cell>
        </row>
      </sheetData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5">
          <cell r="A5" t="str">
            <v>მპგ ,,მოძრაობა სახელმწიფო ხალხისთვის"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5">
          <cell r="A5" t="str">
            <v>მპგ მოძრაობა სახელმწიფო ხალხისთვის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  <sheetName val="Sheet1"/>
      <sheetName val="Sheet2"/>
      <sheetName val="Sheet3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>
        <row r="4">
          <cell r="D4" t="str">
            <v>მპგ მოძრაობა სახელმწიფო ხალხისთვის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50"/>
  <sheetViews>
    <sheetView showGridLines="0" tabSelected="1" zoomScale="85" zoomScaleNormal="85" zoomScaleSheetLayoutView="85" workbookViewId="0">
      <selection activeCell="A5" sqref="A5:F5"/>
    </sheetView>
  </sheetViews>
  <sheetFormatPr defaultRowHeight="15"/>
  <cols>
    <col min="1" max="1" width="6.28515625" style="214" bestFit="1" customWidth="1"/>
    <col min="2" max="2" width="13.140625" style="214" customWidth="1"/>
    <col min="3" max="3" width="17.85546875" style="214" customWidth="1"/>
    <col min="4" max="4" width="15.140625" style="214" customWidth="1"/>
    <col min="5" max="5" width="24.5703125" style="214" customWidth="1"/>
    <col min="6" max="7" width="19.140625" style="215" customWidth="1"/>
    <col min="8" max="8" width="28.7109375" style="215" customWidth="1"/>
    <col min="9" max="9" width="16.42578125" style="214" bestFit="1" customWidth="1"/>
    <col min="10" max="10" width="17.42578125" style="214" customWidth="1"/>
    <col min="11" max="11" width="13.140625" style="214" bestFit="1" customWidth="1"/>
    <col min="12" max="12" width="21.7109375" style="214" customWidth="1"/>
    <col min="13" max="16384" width="9.140625" style="214"/>
  </cols>
  <sheetData>
    <row r="1" spans="1:12" s="225" customFormat="1">
      <c r="A1" s="287" t="s">
        <v>301</v>
      </c>
      <c r="B1" s="275"/>
      <c r="C1" s="275"/>
      <c r="D1" s="275"/>
      <c r="E1" s="276"/>
      <c r="F1" s="270"/>
      <c r="G1" s="276"/>
      <c r="H1" s="286"/>
      <c r="I1" s="275"/>
      <c r="J1" s="276"/>
      <c r="K1" s="276"/>
      <c r="L1" s="285" t="s">
        <v>109</v>
      </c>
    </row>
    <row r="2" spans="1:12" s="225" customFormat="1">
      <c r="A2" s="284" t="s">
        <v>140</v>
      </c>
      <c r="B2" s="275"/>
      <c r="C2" s="275"/>
      <c r="D2" s="275"/>
      <c r="E2" s="276"/>
      <c r="F2" s="270"/>
      <c r="G2" s="276"/>
      <c r="H2" s="283"/>
      <c r="I2" s="275"/>
      <c r="J2" s="276"/>
      <c r="K2" s="276"/>
      <c r="L2" s="282" t="s">
        <v>1444</v>
      </c>
    </row>
    <row r="3" spans="1:12" s="225" customFormat="1">
      <c r="A3" s="281"/>
      <c r="B3" s="275"/>
      <c r="C3" s="280"/>
      <c r="D3" s="279"/>
      <c r="E3" s="276"/>
      <c r="F3" s="278"/>
      <c r="G3" s="276"/>
      <c r="H3" s="276"/>
      <c r="I3" s="270"/>
      <c r="J3" s="275"/>
      <c r="K3" s="275"/>
      <c r="L3" s="274"/>
    </row>
    <row r="4" spans="1:12" s="225" customFormat="1">
      <c r="A4" s="308" t="s">
        <v>269</v>
      </c>
      <c r="B4" s="270"/>
      <c r="C4" s="270"/>
      <c r="D4" s="314"/>
      <c r="E4" s="315"/>
      <c r="F4" s="277"/>
      <c r="G4" s="276"/>
      <c r="H4" s="316"/>
      <c r="I4" s="315"/>
      <c r="J4" s="275"/>
      <c r="K4" s="276"/>
      <c r="L4" s="274"/>
    </row>
    <row r="5" spans="1:12" s="225" customFormat="1" ht="15.75" thickBot="1">
      <c r="A5" s="768" t="s">
        <v>511</v>
      </c>
      <c r="B5" s="768"/>
      <c r="C5" s="768"/>
      <c r="D5" s="768"/>
      <c r="E5" s="768"/>
      <c r="F5" s="768"/>
      <c r="G5" s="277"/>
      <c r="H5" s="277"/>
      <c r="I5" s="276"/>
      <c r="J5" s="275"/>
      <c r="K5" s="275"/>
      <c r="L5" s="274"/>
    </row>
    <row r="6" spans="1:12" ht="15.75" thickBot="1">
      <c r="A6" s="273"/>
      <c r="B6" s="272"/>
      <c r="C6" s="271"/>
      <c r="D6" s="271"/>
      <c r="E6" s="271"/>
      <c r="F6" s="270"/>
      <c r="G6" s="270"/>
      <c r="H6" s="270"/>
      <c r="I6" s="771" t="s">
        <v>437</v>
      </c>
      <c r="J6" s="772"/>
      <c r="K6" s="773"/>
      <c r="L6" s="269"/>
    </row>
    <row r="7" spans="1:12" s="257" customFormat="1" ht="51.75" thickBot="1">
      <c r="A7" s="268" t="s">
        <v>64</v>
      </c>
      <c r="B7" s="267" t="s">
        <v>141</v>
      </c>
      <c r="C7" s="267" t="s">
        <v>436</v>
      </c>
      <c r="D7" s="266" t="s">
        <v>275</v>
      </c>
      <c r="E7" s="265" t="s">
        <v>435</v>
      </c>
      <c r="F7" s="264" t="s">
        <v>434</v>
      </c>
      <c r="G7" s="263" t="s">
        <v>228</v>
      </c>
      <c r="H7" s="262" t="s">
        <v>225</v>
      </c>
      <c r="I7" s="261" t="s">
        <v>433</v>
      </c>
      <c r="J7" s="260" t="s">
        <v>272</v>
      </c>
      <c r="K7" s="259" t="s">
        <v>229</v>
      </c>
      <c r="L7" s="258" t="s">
        <v>230</v>
      </c>
    </row>
    <row r="8" spans="1:12" s="252" customFormat="1" ht="15.75" thickBot="1">
      <c r="A8" s="706">
        <v>1</v>
      </c>
      <c r="B8" s="707">
        <v>2</v>
      </c>
      <c r="C8" s="708">
        <v>3</v>
      </c>
      <c r="D8" s="708">
        <v>4</v>
      </c>
      <c r="E8" s="706">
        <v>5</v>
      </c>
      <c r="F8" s="707">
        <v>6</v>
      </c>
      <c r="G8" s="708">
        <v>7</v>
      </c>
      <c r="H8" s="707">
        <v>8</v>
      </c>
      <c r="I8" s="256">
        <v>9</v>
      </c>
      <c r="J8" s="255">
        <v>10</v>
      </c>
      <c r="K8" s="254">
        <v>11</v>
      </c>
      <c r="L8" s="253">
        <v>12</v>
      </c>
    </row>
    <row r="9" spans="1:12" ht="25.5">
      <c r="A9" s="710">
        <v>1</v>
      </c>
      <c r="B9" s="711">
        <v>43488</v>
      </c>
      <c r="C9" s="712" t="s">
        <v>1058</v>
      </c>
      <c r="D9" s="713">
        <v>5700</v>
      </c>
      <c r="E9" s="714" t="s">
        <v>1439</v>
      </c>
      <c r="F9" s="714" t="s">
        <v>1067</v>
      </c>
      <c r="G9" s="714" t="s">
        <v>1437</v>
      </c>
      <c r="H9" s="715" t="s">
        <v>1438</v>
      </c>
      <c r="J9" s="249"/>
      <c r="K9" s="248"/>
      <c r="L9" s="247"/>
    </row>
    <row r="10" spans="1:12" ht="25.5">
      <c r="A10" s="710">
        <v>2</v>
      </c>
      <c r="B10" s="711">
        <v>43488</v>
      </c>
      <c r="C10" s="712" t="s">
        <v>1058</v>
      </c>
      <c r="D10" s="713">
        <v>5710</v>
      </c>
      <c r="E10" s="714" t="s">
        <v>1054</v>
      </c>
      <c r="F10" s="714" t="s">
        <v>1055</v>
      </c>
      <c r="G10" s="714" t="s">
        <v>1053</v>
      </c>
      <c r="H10" s="241" t="s">
        <v>1052</v>
      </c>
      <c r="I10" s="705"/>
      <c r="J10" s="239"/>
      <c r="K10" s="238"/>
      <c r="L10" s="237"/>
    </row>
    <row r="11" spans="1:12" ht="25.5">
      <c r="A11" s="710">
        <v>3</v>
      </c>
      <c r="B11" s="711">
        <v>43516</v>
      </c>
      <c r="C11" s="712" t="s">
        <v>1058</v>
      </c>
      <c r="D11" s="713">
        <v>1400</v>
      </c>
      <c r="E11" s="714" t="s">
        <v>1054</v>
      </c>
      <c r="F11" s="714" t="s">
        <v>1055</v>
      </c>
      <c r="G11" s="714" t="s">
        <v>1053</v>
      </c>
      <c r="H11" s="241" t="s">
        <v>1052</v>
      </c>
      <c r="I11" s="705"/>
      <c r="J11" s="239"/>
      <c r="K11" s="238"/>
      <c r="L11" s="237"/>
    </row>
    <row r="12" spans="1:12" ht="25.5">
      <c r="A12" s="710">
        <v>4</v>
      </c>
      <c r="B12" s="711">
        <v>43663</v>
      </c>
      <c r="C12" s="712" t="s">
        <v>1058</v>
      </c>
      <c r="D12" s="713">
        <v>1000</v>
      </c>
      <c r="E12" s="714" t="s">
        <v>1435</v>
      </c>
      <c r="F12" s="714" t="s">
        <v>522</v>
      </c>
      <c r="G12" s="714" t="s">
        <v>1434</v>
      </c>
      <c r="H12" s="241" t="s">
        <v>1052</v>
      </c>
      <c r="I12" s="705"/>
      <c r="J12" s="239"/>
      <c r="K12" s="238"/>
      <c r="L12" s="237"/>
    </row>
    <row r="13" spans="1:12">
      <c r="A13" s="251">
        <v>5</v>
      </c>
      <c r="B13" s="245"/>
      <c r="C13" s="244"/>
      <c r="D13" s="709"/>
      <c r="E13" s="250"/>
      <c r="F13" s="611"/>
      <c r="G13" s="611"/>
      <c r="H13" s="611"/>
      <c r="I13" s="240"/>
      <c r="J13" s="239"/>
      <c r="K13" s="238"/>
      <c r="L13" s="237"/>
    </row>
    <row r="14" spans="1:12">
      <c r="A14" s="246">
        <v>6</v>
      </c>
      <c r="B14" s="245"/>
      <c r="C14" s="244"/>
      <c r="D14" s="243"/>
      <c r="E14" s="242"/>
      <c r="F14" s="241"/>
      <c r="G14" s="241"/>
      <c r="H14" s="241"/>
      <c r="I14" s="240"/>
      <c r="J14" s="239"/>
      <c r="K14" s="238"/>
      <c r="L14" s="237"/>
    </row>
    <row r="15" spans="1:12">
      <c r="A15" s="246">
        <v>7</v>
      </c>
      <c r="B15" s="245"/>
      <c r="C15" s="244"/>
      <c r="D15" s="243"/>
      <c r="E15" s="242"/>
      <c r="F15" s="241"/>
      <c r="G15" s="241"/>
      <c r="H15" s="241"/>
      <c r="I15" s="240"/>
      <c r="J15" s="239"/>
      <c r="K15" s="238"/>
      <c r="L15" s="237"/>
    </row>
    <row r="16" spans="1:12">
      <c r="A16" s="246">
        <v>8</v>
      </c>
      <c r="B16" s="245"/>
      <c r="C16" s="244"/>
      <c r="D16" s="243"/>
      <c r="E16" s="242"/>
      <c r="F16" s="241"/>
      <c r="G16" s="241"/>
      <c r="H16" s="241"/>
      <c r="I16" s="240"/>
      <c r="J16" s="239"/>
      <c r="K16" s="238"/>
      <c r="L16" s="237"/>
    </row>
    <row r="17" spans="1:12">
      <c r="A17" s="246">
        <v>9</v>
      </c>
      <c r="B17" s="245"/>
      <c r="C17" s="244"/>
      <c r="D17" s="243"/>
      <c r="E17" s="242"/>
      <c r="F17" s="241"/>
      <c r="G17" s="241"/>
      <c r="H17" s="241"/>
      <c r="I17" s="240"/>
      <c r="J17" s="239"/>
      <c r="K17" s="238"/>
      <c r="L17" s="237"/>
    </row>
    <row r="18" spans="1:12">
      <c r="A18" s="246">
        <v>10</v>
      </c>
      <c r="B18" s="245"/>
      <c r="C18" s="244"/>
      <c r="D18" s="243"/>
      <c r="E18" s="242"/>
      <c r="F18" s="241"/>
      <c r="G18" s="241"/>
      <c r="H18" s="241"/>
      <c r="I18" s="240"/>
      <c r="J18" s="239"/>
      <c r="K18" s="238"/>
      <c r="L18" s="237"/>
    </row>
    <row r="19" spans="1:12">
      <c r="A19" s="246">
        <v>11</v>
      </c>
      <c r="B19" s="245"/>
      <c r="C19" s="244"/>
      <c r="D19" s="243"/>
      <c r="E19" s="242"/>
      <c r="F19" s="241"/>
      <c r="G19" s="241"/>
      <c r="H19" s="241"/>
      <c r="I19" s="240"/>
      <c r="J19" s="239"/>
      <c r="K19" s="238"/>
      <c r="L19" s="237"/>
    </row>
    <row r="20" spans="1:12">
      <c r="A20" s="246">
        <v>12</v>
      </c>
      <c r="B20" s="245"/>
      <c r="C20" s="244"/>
      <c r="D20" s="243"/>
      <c r="E20" s="242"/>
      <c r="F20" s="241"/>
      <c r="G20" s="241"/>
      <c r="H20" s="241"/>
      <c r="I20" s="240"/>
      <c r="J20" s="239"/>
      <c r="K20" s="238"/>
      <c r="L20" s="237"/>
    </row>
    <row r="21" spans="1:12">
      <c r="A21" s="246">
        <v>13</v>
      </c>
      <c r="B21" s="245"/>
      <c r="C21" s="244"/>
      <c r="D21" s="243"/>
      <c r="E21" s="242"/>
      <c r="F21" s="241"/>
      <c r="G21" s="241"/>
      <c r="H21" s="241"/>
      <c r="I21" s="240"/>
      <c r="J21" s="239"/>
      <c r="K21" s="238"/>
      <c r="L21" s="237"/>
    </row>
    <row r="22" spans="1:12">
      <c r="A22" s="246">
        <v>14</v>
      </c>
      <c r="B22" s="245"/>
      <c r="C22" s="244"/>
      <c r="D22" s="243"/>
      <c r="E22" s="242"/>
      <c r="F22" s="241"/>
      <c r="G22" s="241"/>
      <c r="H22" s="241"/>
      <c r="I22" s="240"/>
      <c r="J22" s="239"/>
      <c r="K22" s="238"/>
      <c r="L22" s="237"/>
    </row>
    <row r="23" spans="1:12">
      <c r="A23" s="246">
        <v>15</v>
      </c>
      <c r="B23" s="245"/>
      <c r="C23" s="244"/>
      <c r="D23" s="243"/>
      <c r="E23" s="242"/>
      <c r="F23" s="241"/>
      <c r="G23" s="241"/>
      <c r="H23" s="241"/>
      <c r="I23" s="240"/>
      <c r="J23" s="239"/>
      <c r="K23" s="238"/>
      <c r="L23" s="237"/>
    </row>
    <row r="24" spans="1:12">
      <c r="A24" s="246">
        <v>16</v>
      </c>
      <c r="B24" s="245"/>
      <c r="C24" s="244"/>
      <c r="D24" s="243"/>
      <c r="E24" s="242"/>
      <c r="F24" s="241"/>
      <c r="G24" s="241"/>
      <c r="H24" s="241"/>
      <c r="I24" s="240"/>
      <c r="J24" s="239"/>
      <c r="K24" s="238"/>
      <c r="L24" s="237"/>
    </row>
    <row r="25" spans="1:12">
      <c r="A25" s="246">
        <v>17</v>
      </c>
      <c r="B25" s="245"/>
      <c r="C25" s="244"/>
      <c r="D25" s="243"/>
      <c r="E25" s="242"/>
      <c r="F25" s="241"/>
      <c r="G25" s="241"/>
      <c r="H25" s="241"/>
      <c r="I25" s="240"/>
      <c r="J25" s="239"/>
      <c r="K25" s="238"/>
      <c r="L25" s="237"/>
    </row>
    <row r="26" spans="1:12">
      <c r="A26" s="246">
        <v>18</v>
      </c>
      <c r="B26" s="245"/>
      <c r="C26" s="244"/>
      <c r="D26" s="243"/>
      <c r="E26" s="242"/>
      <c r="F26" s="241"/>
      <c r="G26" s="241"/>
      <c r="H26" s="241"/>
      <c r="I26" s="240"/>
      <c r="J26" s="239"/>
      <c r="K26" s="238"/>
      <c r="L26" s="237"/>
    </row>
    <row r="27" spans="1:12">
      <c r="A27" s="246">
        <v>19</v>
      </c>
      <c r="B27" s="245"/>
      <c r="C27" s="244"/>
      <c r="D27" s="243"/>
      <c r="E27" s="242"/>
      <c r="F27" s="241"/>
      <c r="G27" s="241"/>
      <c r="H27" s="241"/>
      <c r="I27" s="240"/>
      <c r="J27" s="239"/>
      <c r="K27" s="238"/>
      <c r="L27" s="237"/>
    </row>
    <row r="28" spans="1:12" ht="15.75" thickBot="1">
      <c r="A28" s="236" t="s">
        <v>271</v>
      </c>
      <c r="B28" s="235"/>
      <c r="C28" s="234"/>
      <c r="D28" s="233"/>
      <c r="E28" s="232"/>
      <c r="F28" s="231"/>
      <c r="G28" s="231"/>
      <c r="H28" s="231"/>
      <c r="I28" s="230"/>
      <c r="J28" s="229"/>
      <c r="K28" s="228"/>
      <c r="L28" s="227"/>
    </row>
    <row r="29" spans="1:12">
      <c r="A29" s="217"/>
      <c r="B29" s="218"/>
      <c r="C29" s="217"/>
      <c r="D29" s="218"/>
      <c r="E29" s="217"/>
      <c r="F29" s="218"/>
      <c r="G29" s="217"/>
      <c r="H29" s="218"/>
      <c r="I29" s="217"/>
      <c r="J29" s="218"/>
      <c r="K29" s="217"/>
      <c r="L29" s="218"/>
    </row>
    <row r="30" spans="1:12">
      <c r="A30" s="217"/>
      <c r="B30" s="224"/>
      <c r="C30" s="217"/>
      <c r="D30" s="224"/>
      <c r="E30" s="217"/>
      <c r="F30" s="224"/>
      <c r="G30" s="217"/>
      <c r="H30" s="224"/>
      <c r="I30" s="217"/>
      <c r="J30" s="224"/>
      <c r="K30" s="217"/>
      <c r="L30" s="224"/>
    </row>
    <row r="31" spans="1:12" s="225" customFormat="1">
      <c r="A31" s="770" t="s">
        <v>398</v>
      </c>
      <c r="B31" s="770"/>
      <c r="C31" s="770"/>
      <c r="D31" s="770"/>
      <c r="E31" s="770"/>
      <c r="F31" s="770"/>
      <c r="G31" s="770"/>
      <c r="H31" s="770"/>
      <c r="I31" s="770"/>
      <c r="J31" s="770"/>
      <c r="K31" s="770"/>
      <c r="L31" s="770"/>
    </row>
    <row r="32" spans="1:12" s="226" customFormat="1" ht="12.75">
      <c r="A32" s="770" t="s">
        <v>432</v>
      </c>
      <c r="B32" s="770"/>
      <c r="C32" s="770"/>
      <c r="D32" s="770"/>
      <c r="E32" s="770"/>
      <c r="F32" s="770"/>
      <c r="G32" s="770"/>
      <c r="H32" s="770"/>
      <c r="I32" s="770"/>
      <c r="J32" s="770"/>
      <c r="K32" s="770"/>
      <c r="L32" s="770"/>
    </row>
    <row r="33" spans="1:12" s="226" customFormat="1" ht="12.75">
      <c r="A33" s="770"/>
      <c r="B33" s="770"/>
      <c r="C33" s="770"/>
      <c r="D33" s="770"/>
      <c r="E33" s="770"/>
      <c r="F33" s="770"/>
      <c r="G33" s="770"/>
      <c r="H33" s="770"/>
      <c r="I33" s="770"/>
      <c r="J33" s="770"/>
      <c r="K33" s="770"/>
      <c r="L33" s="770"/>
    </row>
    <row r="34" spans="1:12" s="225" customFormat="1">
      <c r="A34" s="770" t="s">
        <v>431</v>
      </c>
      <c r="B34" s="770"/>
      <c r="C34" s="770"/>
      <c r="D34" s="770"/>
      <c r="E34" s="770"/>
      <c r="F34" s="770"/>
      <c r="G34" s="770"/>
      <c r="H34" s="770"/>
      <c r="I34" s="770"/>
      <c r="J34" s="770"/>
      <c r="K34" s="770"/>
      <c r="L34" s="770"/>
    </row>
    <row r="35" spans="1:12" s="225" customFormat="1">
      <c r="A35" s="770"/>
      <c r="B35" s="770"/>
      <c r="C35" s="770"/>
      <c r="D35" s="770"/>
      <c r="E35" s="770"/>
      <c r="F35" s="770"/>
      <c r="G35" s="770"/>
      <c r="H35" s="770"/>
      <c r="I35" s="770"/>
      <c r="J35" s="770"/>
      <c r="K35" s="770"/>
      <c r="L35" s="770"/>
    </row>
    <row r="36" spans="1:12" s="225" customFormat="1">
      <c r="A36" s="770" t="s">
        <v>430</v>
      </c>
      <c r="B36" s="770"/>
      <c r="C36" s="770"/>
      <c r="D36" s="770"/>
      <c r="E36" s="770"/>
      <c r="F36" s="770"/>
      <c r="G36" s="770"/>
      <c r="H36" s="770"/>
      <c r="I36" s="770"/>
      <c r="J36" s="770"/>
      <c r="K36" s="770"/>
      <c r="L36" s="770"/>
    </row>
    <row r="37" spans="1:12" s="225" customFormat="1">
      <c r="A37" s="217"/>
      <c r="B37" s="218"/>
      <c r="C37" s="217"/>
      <c r="D37" s="218"/>
      <c r="E37" s="217"/>
      <c r="F37" s="218"/>
      <c r="G37" s="217"/>
      <c r="H37" s="218"/>
      <c r="I37" s="217"/>
      <c r="J37" s="218"/>
      <c r="K37" s="217"/>
      <c r="L37" s="218"/>
    </row>
    <row r="38" spans="1:12" s="225" customFormat="1">
      <c r="A38" s="217"/>
      <c r="B38" s="224"/>
      <c r="C38" s="217"/>
      <c r="D38" s="224"/>
      <c r="E38" s="217"/>
      <c r="F38" s="224"/>
      <c r="G38" s="217"/>
      <c r="H38" s="224"/>
      <c r="I38" s="217"/>
      <c r="J38" s="224"/>
      <c r="K38" s="217"/>
      <c r="L38" s="224"/>
    </row>
    <row r="39" spans="1:12" s="225" customFormat="1">
      <c r="A39" s="217"/>
      <c r="B39" s="218"/>
      <c r="C39" s="217"/>
      <c r="D39" s="218"/>
      <c r="E39" s="217"/>
      <c r="F39" s="218"/>
      <c r="G39" s="217"/>
      <c r="H39" s="218"/>
      <c r="I39" s="217"/>
      <c r="J39" s="218"/>
      <c r="K39" s="217"/>
      <c r="L39" s="218"/>
    </row>
    <row r="40" spans="1:12">
      <c r="A40" s="217"/>
      <c r="B40" s="224"/>
      <c r="C40" s="217"/>
      <c r="D40" s="224"/>
      <c r="E40" s="217"/>
      <c r="F40" s="224"/>
      <c r="G40" s="217"/>
      <c r="H40" s="224"/>
      <c r="I40" s="217"/>
      <c r="J40" s="224"/>
      <c r="K40" s="217"/>
      <c r="L40" s="224"/>
    </row>
    <row r="41" spans="1:12" s="219" customFormat="1">
      <c r="A41" s="776" t="s">
        <v>107</v>
      </c>
      <c r="B41" s="776"/>
      <c r="C41" s="218"/>
      <c r="D41" s="217"/>
      <c r="E41" s="218"/>
      <c r="F41" s="218"/>
      <c r="G41" s="217"/>
      <c r="H41" s="218"/>
      <c r="I41" s="218"/>
      <c r="J41" s="217"/>
      <c r="K41" s="218"/>
      <c r="L41" s="217"/>
    </row>
    <row r="42" spans="1:12" s="219" customFormat="1">
      <c r="A42" s="218"/>
      <c r="B42" s="217"/>
      <c r="C42" s="222"/>
      <c r="D42" s="223"/>
      <c r="E42" s="222"/>
      <c r="F42" s="218"/>
      <c r="G42" s="217"/>
      <c r="H42" s="221"/>
      <c r="I42" s="218"/>
      <c r="J42" s="217"/>
      <c r="K42" s="218"/>
      <c r="L42" s="217"/>
    </row>
    <row r="43" spans="1:12" s="219" customFormat="1" ht="15" customHeight="1">
      <c r="A43" s="218"/>
      <c r="B43" s="217"/>
      <c r="C43" s="769" t="s">
        <v>263</v>
      </c>
      <c r="D43" s="769"/>
      <c r="E43" s="769"/>
      <c r="F43" s="218"/>
      <c r="G43" s="217"/>
      <c r="H43" s="774" t="s">
        <v>429</v>
      </c>
      <c r="I43" s="220"/>
      <c r="J43" s="217"/>
      <c r="K43" s="218"/>
      <c r="L43" s="217"/>
    </row>
    <row r="44" spans="1:12" s="219" customFormat="1">
      <c r="A44" s="218"/>
      <c r="B44" s="217"/>
      <c r="C44" s="218"/>
      <c r="D44" s="217"/>
      <c r="E44" s="218"/>
      <c r="F44" s="218"/>
      <c r="G44" s="217"/>
      <c r="H44" s="775"/>
      <c r="I44" s="220"/>
      <c r="J44" s="217"/>
      <c r="K44" s="218"/>
      <c r="L44" s="217"/>
    </row>
    <row r="45" spans="1:12" s="216" customFormat="1">
      <c r="A45" s="218"/>
      <c r="B45" s="217"/>
      <c r="C45" s="769" t="s">
        <v>139</v>
      </c>
      <c r="D45" s="769"/>
      <c r="E45" s="769"/>
      <c r="F45" s="218"/>
      <c r="G45" s="217"/>
      <c r="H45" s="218"/>
      <c r="I45" s="218"/>
      <c r="J45" s="217"/>
      <c r="K45" s="218"/>
      <c r="L45" s="217"/>
    </row>
    <row r="46" spans="1:12" s="216" customFormat="1">
      <c r="E46" s="214"/>
    </row>
    <row r="47" spans="1:12" s="216" customFormat="1">
      <c r="E47" s="214"/>
    </row>
    <row r="48" spans="1:12" s="216" customFormat="1">
      <c r="E48" s="214"/>
    </row>
    <row r="49" spans="5:5" s="216" customFormat="1">
      <c r="E49" s="214"/>
    </row>
    <row r="50" spans="5:5" s="216" customFormat="1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4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0:F28"/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">
      <formula1>11</formula1>
    </dataValidation>
  </dataValidations>
  <printOptions gridLines="1"/>
  <pageMargins left="0.11810804899387577" right="0.11810804899387577" top="0.354329615048119" bottom="0.354329615048119" header="0.31496062992125984" footer="0.31496062992125984"/>
  <pageSetup scale="6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9"/>
  <sheetViews>
    <sheetView showGridLines="0" view="pageBreakPreview" zoomScale="80" zoomScaleSheetLayoutView="80" workbookViewId="0">
      <selection activeCell="L2" sqref="L2"/>
    </sheetView>
  </sheetViews>
  <sheetFormatPr defaultRowHeight="15"/>
  <cols>
    <col min="1" max="1" width="15.7109375" style="19" customWidth="1"/>
    <col min="2" max="2" width="74.140625" style="19" customWidth="1"/>
    <col min="3" max="3" width="14.85546875" style="19" customWidth="1"/>
    <col min="4" max="4" width="13.28515625" style="19" customWidth="1"/>
    <col min="5" max="5" width="0.7109375" style="19" customWidth="1"/>
    <col min="6" max="6" width="0" style="635" hidden="1" customWidth="1"/>
    <col min="7" max="7" width="0" style="19" hidden="1" customWidth="1"/>
    <col min="8" max="8" width="0" style="635" hidden="1" customWidth="1"/>
    <col min="9" max="9" width="0" style="19" hidden="1" customWidth="1"/>
    <col min="10" max="10" width="0" style="635" hidden="1" customWidth="1"/>
    <col min="11" max="11" width="0" style="19" hidden="1" customWidth="1"/>
    <col min="12" max="16384" width="9.140625" style="19"/>
  </cols>
  <sheetData>
    <row r="1" spans="1:12">
      <c r="A1" s="63" t="s">
        <v>297</v>
      </c>
      <c r="B1" s="103"/>
      <c r="C1" s="779" t="s">
        <v>109</v>
      </c>
      <c r="D1" s="779"/>
      <c r="E1" s="135"/>
    </row>
    <row r="2" spans="1:12">
      <c r="A2" s="65" t="s">
        <v>140</v>
      </c>
      <c r="B2" s="103"/>
      <c r="C2" s="789" t="s">
        <v>1444</v>
      </c>
      <c r="D2" s="789"/>
      <c r="E2" s="135"/>
    </row>
    <row r="3" spans="1:12">
      <c r="A3" s="65"/>
      <c r="B3" s="103"/>
      <c r="C3" s="633"/>
      <c r="D3" s="633"/>
      <c r="E3" s="135"/>
    </row>
    <row r="4" spans="1:12" s="2" customFormat="1">
      <c r="A4" s="66" t="s">
        <v>269</v>
      </c>
      <c r="B4" s="66"/>
      <c r="C4" s="65"/>
      <c r="D4" s="65"/>
      <c r="E4" s="97"/>
      <c r="F4" s="636"/>
      <c r="H4" s="636"/>
      <c r="J4" s="636"/>
      <c r="L4" s="19"/>
    </row>
    <row r="5" spans="1:12" s="2" customFormat="1">
      <c r="A5" s="106" t="str">
        <f>'[1]ფორმა N1'!A5</f>
        <v>მპგ მოძრაობა სახელმწიფო ხალხისთვის</v>
      </c>
      <c r="B5" s="100"/>
      <c r="C5" s="50"/>
      <c r="D5" s="50"/>
      <c r="E5" s="97"/>
      <c r="F5" s="636"/>
      <c r="H5" s="636"/>
      <c r="J5" s="636"/>
    </row>
    <row r="6" spans="1:12" s="2" customFormat="1">
      <c r="A6" s="66"/>
      <c r="B6" s="66"/>
      <c r="C6" s="65"/>
      <c r="D6" s="65"/>
      <c r="E6" s="97"/>
      <c r="F6" s="636"/>
      <c r="H6" s="636"/>
      <c r="J6" s="636"/>
    </row>
    <row r="7" spans="1:12" s="6" customFormat="1">
      <c r="A7" s="632"/>
      <c r="B7" s="632"/>
      <c r="C7" s="67"/>
      <c r="D7" s="67"/>
      <c r="E7" s="637"/>
      <c r="F7" s="638"/>
      <c r="H7" s="638"/>
      <c r="J7" s="638"/>
    </row>
    <row r="8" spans="1:12" s="6" customFormat="1" ht="30">
      <c r="A8" s="95" t="s">
        <v>64</v>
      </c>
      <c r="B8" s="68" t="s">
        <v>11</v>
      </c>
      <c r="C8" s="68" t="s">
        <v>10</v>
      </c>
      <c r="D8" s="68" t="s">
        <v>9</v>
      </c>
      <c r="E8" s="637"/>
      <c r="F8" s="638"/>
      <c r="H8" s="638"/>
      <c r="J8" s="638"/>
    </row>
    <row r="9" spans="1:12" s="9" customFormat="1" ht="18">
      <c r="A9" s="13">
        <v>1</v>
      </c>
      <c r="B9" s="13" t="s">
        <v>57</v>
      </c>
      <c r="C9" s="71">
        <f>SUM(C10,C14,C54,C57,C58,C59,C76)</f>
        <v>107503</v>
      </c>
      <c r="D9" s="71">
        <f>SUM(D10,D14,D54,D57,D58,D59,D65,D72,D73)</f>
        <v>85769</v>
      </c>
      <c r="E9" s="639"/>
      <c r="F9" s="640">
        <f>SUM(F10,F13,F53,F56,F57,F58,F75)</f>
        <v>0</v>
      </c>
      <c r="G9" s="71">
        <f>SUM(G10,G13,G53,G56,G57,G58,G64,G71,G72)</f>
        <v>89.13</v>
      </c>
      <c r="H9" s="640">
        <f>SUM(H10,H14,H54,H57,H58,H59,H76)</f>
        <v>103689</v>
      </c>
      <c r="I9" s="71">
        <f>SUM(I10,I14,I54,I57,I58,I59,I65,I72,I73)</f>
        <v>16199.21</v>
      </c>
      <c r="J9" s="640">
        <f>SUM(J10,J14,J54,J57,J58,J59,J76)</f>
        <v>36872.25</v>
      </c>
      <c r="K9" s="71">
        <f>SUM(K10,K14,K54,K57,K58,K59,K65,K72,K73)</f>
        <v>32861.050000000003</v>
      </c>
    </row>
    <row r="10" spans="1:12" s="9" customFormat="1" ht="18">
      <c r="A10" s="14">
        <v>1.1000000000000001</v>
      </c>
      <c r="B10" s="14" t="s">
        <v>58</v>
      </c>
      <c r="C10" s="73">
        <f>SUM(C11:C13)</f>
        <v>76749</v>
      </c>
      <c r="D10" s="73">
        <f>SUM(D11:D13)</f>
        <v>60408</v>
      </c>
      <c r="E10" s="639"/>
      <c r="F10" s="641">
        <f t="shared" ref="F10:K10" si="0">SUM(F11:F12)</f>
        <v>0</v>
      </c>
      <c r="G10" s="73">
        <f t="shared" si="0"/>
        <v>0</v>
      </c>
      <c r="H10" s="641">
        <f t="shared" si="0"/>
        <v>13500</v>
      </c>
      <c r="I10" s="73">
        <f t="shared" si="0"/>
        <v>10800</v>
      </c>
      <c r="J10" s="641">
        <f t="shared" si="0"/>
        <v>36306.25</v>
      </c>
      <c r="K10" s="73">
        <f t="shared" si="0"/>
        <v>32295</v>
      </c>
    </row>
    <row r="11" spans="1:12" s="9" customFormat="1" ht="16.5" customHeight="1">
      <c r="A11" s="15" t="s">
        <v>30</v>
      </c>
      <c r="B11" s="15" t="s">
        <v>59</v>
      </c>
      <c r="C11" s="31">
        <v>39199</v>
      </c>
      <c r="D11" s="32">
        <v>30792</v>
      </c>
      <c r="E11" s="639"/>
      <c r="F11" s="642"/>
      <c r="G11" s="32"/>
      <c r="H11" s="642">
        <v>13500</v>
      </c>
      <c r="I11" s="32">
        <v>10800</v>
      </c>
      <c r="J11" s="642">
        <v>36306.25</v>
      </c>
      <c r="K11" s="32">
        <v>32295</v>
      </c>
    </row>
    <row r="12" spans="1:12" ht="16.5" customHeight="1">
      <c r="A12" s="15" t="s">
        <v>31</v>
      </c>
      <c r="B12" s="15" t="s">
        <v>0</v>
      </c>
      <c r="C12" s="31"/>
      <c r="D12" s="32"/>
      <c r="E12" s="135"/>
      <c r="F12" s="642"/>
      <c r="G12" s="32"/>
      <c r="H12" s="642"/>
      <c r="I12" s="32"/>
      <c r="J12" s="642"/>
      <c r="K12" s="32"/>
    </row>
    <row r="13" spans="1:12" ht="16.5" customHeight="1">
      <c r="A13" s="320" t="s">
        <v>481</v>
      </c>
      <c r="B13" s="321" t="s">
        <v>482</v>
      </c>
      <c r="C13" s="31">
        <v>37550</v>
      </c>
      <c r="D13" s="32">
        <v>29616</v>
      </c>
      <c r="E13" s="135"/>
      <c r="F13" s="641">
        <f>SUM(F14,F17,F29:F32,F35,F36,F43,F44,F45,F46,F47,F51,F52)</f>
        <v>0</v>
      </c>
      <c r="G13" s="73">
        <f>SUM(G14,G17,G29:G32,G35,G36,G43,G44,G45,G46,G47,G51,G52)</f>
        <v>89.13</v>
      </c>
      <c r="H13" s="642"/>
      <c r="I13" s="32"/>
      <c r="J13" s="642"/>
      <c r="K13" s="32"/>
    </row>
    <row r="14" spans="1:12">
      <c r="A14" s="14">
        <v>1.2</v>
      </c>
      <c r="B14" s="14" t="s">
        <v>60</v>
      </c>
      <c r="C14" s="73">
        <f>SUM(C15,C18,C30,C31,C32,C33,C36,C37,C44:C48,C52,C53)</f>
        <v>30754</v>
      </c>
      <c r="D14" s="73">
        <f>SUM(D15,D18,D30,D31,D32,D33,D36,D37,D44:D48,D52,D53)</f>
        <v>25361</v>
      </c>
      <c r="E14" s="135"/>
      <c r="F14" s="643">
        <f>SUM(F15:F16)</f>
        <v>0</v>
      </c>
      <c r="G14" s="72">
        <f>SUM(G15:G16)</f>
        <v>0</v>
      </c>
      <c r="H14" s="641">
        <f>SUM(H15,H18,H30:H33,H36,H37,H44,H45,H46,H47,H48,H52,H53)</f>
        <v>90189</v>
      </c>
      <c r="I14" s="73">
        <f>SUM(I15,I18,I30:I33,I36,I37,I44,I45,I46,I47,I48,I52,I53)</f>
        <v>5399.21</v>
      </c>
      <c r="J14" s="641">
        <f>SUM(J15,J18,J30:J33,J36,J37,J44,J45,J46,J47,J48,J52,J53)</f>
        <v>566</v>
      </c>
      <c r="K14" s="73">
        <f>SUM(K15,K18,K30:K33,K36,K37,K44,K45,K46,K47,K48,K52,K53)</f>
        <v>566.04999999999995</v>
      </c>
    </row>
    <row r="15" spans="1:12">
      <c r="A15" s="15" t="s">
        <v>32</v>
      </c>
      <c r="B15" s="15" t="s">
        <v>1</v>
      </c>
      <c r="C15" s="72">
        <f>SUM(C16:C17)</f>
        <v>0</v>
      </c>
      <c r="D15" s="72">
        <f>SUM(D16:D17)</f>
        <v>0</v>
      </c>
      <c r="E15" s="135"/>
      <c r="F15" s="644"/>
      <c r="G15" s="645"/>
      <c r="H15" s="643">
        <f>SUM(H16:H17)</f>
        <v>0</v>
      </c>
      <c r="I15" s="72">
        <f>SUM(I16:I17)</f>
        <v>0</v>
      </c>
      <c r="J15" s="643">
        <f>SUM(J16:J17)</f>
        <v>0</v>
      </c>
      <c r="K15" s="72">
        <f>SUM(K16:K17)</f>
        <v>0</v>
      </c>
    </row>
    <row r="16" spans="1:12" ht="17.25" customHeight="1">
      <c r="A16" s="16" t="s">
        <v>98</v>
      </c>
      <c r="B16" s="16" t="s">
        <v>61</v>
      </c>
      <c r="C16" s="646"/>
      <c r="D16" s="645"/>
      <c r="E16" s="135"/>
      <c r="F16" s="644"/>
      <c r="G16" s="645"/>
      <c r="H16" s="644"/>
      <c r="I16" s="645"/>
      <c r="J16" s="644"/>
      <c r="K16" s="645"/>
    </row>
    <row r="17" spans="1:11" ht="17.25" customHeight="1">
      <c r="A17" s="16" t="s">
        <v>99</v>
      </c>
      <c r="B17" s="16" t="s">
        <v>62</v>
      </c>
      <c r="C17" s="646"/>
      <c r="D17" s="645"/>
      <c r="E17" s="135"/>
      <c r="F17" s="643">
        <f>SUM(F18:F23,F28)</f>
        <v>0</v>
      </c>
      <c r="G17" s="72">
        <f>SUM(G18:G23,G28)</f>
        <v>0</v>
      </c>
      <c r="H17" s="644"/>
      <c r="I17" s="645"/>
      <c r="J17" s="644"/>
      <c r="K17" s="645"/>
    </row>
    <row r="18" spans="1:11">
      <c r="A18" s="15" t="s">
        <v>33</v>
      </c>
      <c r="B18" s="15" t="s">
        <v>2</v>
      </c>
      <c r="C18" s="72">
        <f>SUM(C19:C24,C29)</f>
        <v>0</v>
      </c>
      <c r="D18" s="72">
        <f>SUM(D19:D24,D29)</f>
        <v>0</v>
      </c>
      <c r="E18" s="135"/>
      <c r="F18" s="647"/>
      <c r="G18" s="33"/>
      <c r="H18" s="643">
        <f>SUM(H19:H24,H29)</f>
        <v>0</v>
      </c>
      <c r="I18" s="72">
        <f>SUM(I19:I24,I29)</f>
        <v>0</v>
      </c>
      <c r="J18" s="643">
        <f>SUM(J19:J24,J29)</f>
        <v>0</v>
      </c>
      <c r="K18" s="72">
        <f>SUM(K19:K24,K29)</f>
        <v>0</v>
      </c>
    </row>
    <row r="19" spans="1:11" ht="30">
      <c r="A19" s="16" t="s">
        <v>12</v>
      </c>
      <c r="B19" s="16" t="s">
        <v>245</v>
      </c>
      <c r="C19" s="648"/>
      <c r="D19" s="648"/>
      <c r="E19" s="135"/>
      <c r="F19" s="647"/>
      <c r="G19" s="34"/>
      <c r="H19" s="647"/>
      <c r="I19" s="33"/>
      <c r="J19" s="647"/>
      <c r="K19" s="33"/>
    </row>
    <row r="20" spans="1:11">
      <c r="A20" s="16" t="s">
        <v>13</v>
      </c>
      <c r="B20" s="16" t="s">
        <v>14</v>
      </c>
      <c r="C20" s="648"/>
      <c r="D20" s="34"/>
      <c r="E20" s="135"/>
      <c r="F20" s="647"/>
      <c r="G20" s="35"/>
      <c r="H20" s="647"/>
      <c r="I20" s="34"/>
      <c r="J20" s="647"/>
      <c r="K20" s="34"/>
    </row>
    <row r="21" spans="1:11" ht="30">
      <c r="A21" s="16" t="s">
        <v>276</v>
      </c>
      <c r="B21" s="16" t="s">
        <v>22</v>
      </c>
      <c r="C21" s="648"/>
      <c r="D21" s="35"/>
      <c r="E21" s="135"/>
      <c r="F21" s="647"/>
      <c r="G21" s="35"/>
      <c r="H21" s="647"/>
      <c r="I21" s="35"/>
      <c r="J21" s="647"/>
      <c r="K21" s="35"/>
    </row>
    <row r="22" spans="1:11">
      <c r="A22" s="16" t="s">
        <v>277</v>
      </c>
      <c r="B22" s="16" t="s">
        <v>15</v>
      </c>
      <c r="C22" s="648"/>
      <c r="D22" s="35"/>
      <c r="E22" s="135"/>
      <c r="F22" s="647"/>
      <c r="G22" s="35"/>
      <c r="H22" s="647"/>
      <c r="I22" s="35"/>
      <c r="J22" s="647"/>
      <c r="K22" s="35"/>
    </row>
    <row r="23" spans="1:11">
      <c r="A23" s="16" t="s">
        <v>278</v>
      </c>
      <c r="B23" s="16" t="s">
        <v>16</v>
      </c>
      <c r="C23" s="648"/>
      <c r="D23" s="35"/>
      <c r="E23" s="135"/>
      <c r="F23" s="649">
        <f>SUM(F24:F27)</f>
        <v>0</v>
      </c>
      <c r="G23" s="650">
        <f>SUM(G24:G27)</f>
        <v>0</v>
      </c>
      <c r="H23" s="647"/>
      <c r="I23" s="35"/>
      <c r="J23" s="647"/>
      <c r="K23" s="35"/>
    </row>
    <row r="24" spans="1:11">
      <c r="A24" s="16" t="s">
        <v>279</v>
      </c>
      <c r="B24" s="16" t="s">
        <v>17</v>
      </c>
      <c r="C24" s="650">
        <f>SUM(C25:C28)</f>
        <v>0</v>
      </c>
      <c r="D24" s="650">
        <f>SUM(D25:D28)</f>
        <v>0</v>
      </c>
      <c r="E24" s="135"/>
      <c r="F24" s="647"/>
      <c r="G24" s="35"/>
      <c r="H24" s="649">
        <f>SUM(H25:H28)</f>
        <v>0</v>
      </c>
      <c r="I24" s="650">
        <f>SUM(I25:I28)</f>
        <v>0</v>
      </c>
      <c r="J24" s="649">
        <f>SUM(J25:J28)</f>
        <v>0</v>
      </c>
      <c r="K24" s="650">
        <f>SUM(K25:K28)</f>
        <v>0</v>
      </c>
    </row>
    <row r="25" spans="1:11" ht="16.5" customHeight="1">
      <c r="A25" s="651" t="s">
        <v>280</v>
      </c>
      <c r="B25" s="651" t="s">
        <v>18</v>
      </c>
      <c r="C25" s="648"/>
      <c r="D25" s="35"/>
      <c r="E25" s="135"/>
      <c r="F25" s="647"/>
      <c r="G25" s="35"/>
      <c r="H25" s="647"/>
      <c r="I25" s="35"/>
      <c r="J25" s="647"/>
      <c r="K25" s="35"/>
    </row>
    <row r="26" spans="1:11" ht="16.5" customHeight="1">
      <c r="A26" s="651" t="s">
        <v>281</v>
      </c>
      <c r="B26" s="651" t="s">
        <v>19</v>
      </c>
      <c r="C26" s="648"/>
      <c r="D26" s="35"/>
      <c r="E26" s="135"/>
      <c r="F26" s="647"/>
      <c r="G26" s="35"/>
      <c r="H26" s="647"/>
      <c r="I26" s="35"/>
      <c r="J26" s="647"/>
      <c r="K26" s="35"/>
    </row>
    <row r="27" spans="1:11" ht="16.5" customHeight="1">
      <c r="A27" s="651" t="s">
        <v>282</v>
      </c>
      <c r="B27" s="651" t="s">
        <v>20</v>
      </c>
      <c r="C27" s="648"/>
      <c r="D27" s="35"/>
      <c r="E27" s="135"/>
      <c r="F27" s="647"/>
      <c r="G27" s="36"/>
      <c r="H27" s="647"/>
      <c r="I27" s="35"/>
      <c r="J27" s="647"/>
      <c r="K27" s="35"/>
    </row>
    <row r="28" spans="1:11" ht="16.5" customHeight="1">
      <c r="A28" s="651" t="s">
        <v>283</v>
      </c>
      <c r="B28" s="651" t="s">
        <v>23</v>
      </c>
      <c r="C28" s="648"/>
      <c r="D28" s="36"/>
      <c r="E28" s="135"/>
      <c r="F28" s="647"/>
      <c r="G28" s="36"/>
      <c r="H28" s="647"/>
      <c r="I28" s="36"/>
      <c r="J28" s="647"/>
      <c r="K28" s="36"/>
    </row>
    <row r="29" spans="1:11">
      <c r="A29" s="16" t="s">
        <v>284</v>
      </c>
      <c r="B29" s="16" t="s">
        <v>21</v>
      </c>
      <c r="C29" s="648"/>
      <c r="D29" s="36"/>
      <c r="E29" s="135"/>
      <c r="F29" s="642"/>
      <c r="G29" s="32"/>
      <c r="H29" s="647"/>
      <c r="I29" s="36"/>
      <c r="J29" s="647"/>
      <c r="K29" s="36"/>
    </row>
    <row r="30" spans="1:11">
      <c r="A30" s="15" t="s">
        <v>34</v>
      </c>
      <c r="B30" s="15" t="s">
        <v>3</v>
      </c>
      <c r="C30" s="31"/>
      <c r="D30" s="32"/>
      <c r="E30" s="135"/>
      <c r="F30" s="642"/>
      <c r="G30" s="32"/>
      <c r="H30" s="642"/>
      <c r="I30" s="32"/>
      <c r="J30" s="642"/>
      <c r="K30" s="32"/>
    </row>
    <row r="31" spans="1:11">
      <c r="A31" s="15" t="s">
        <v>35</v>
      </c>
      <c r="B31" s="15" t="s">
        <v>4</v>
      </c>
      <c r="C31" s="31"/>
      <c r="D31" s="32"/>
      <c r="E31" s="135"/>
      <c r="F31" s="642"/>
      <c r="G31" s="32"/>
      <c r="H31" s="642"/>
      <c r="I31" s="32"/>
      <c r="J31" s="642"/>
      <c r="K31" s="32"/>
    </row>
    <row r="32" spans="1:11">
      <c r="A32" s="15" t="s">
        <v>36</v>
      </c>
      <c r="B32" s="15" t="s">
        <v>5</v>
      </c>
      <c r="C32" s="31"/>
      <c r="D32" s="32"/>
      <c r="E32" s="135"/>
      <c r="F32" s="643">
        <f>SUM(F33:F34)</f>
        <v>0</v>
      </c>
      <c r="G32" s="72">
        <f>SUM(G33:G34)</f>
        <v>0</v>
      </c>
      <c r="H32" s="642"/>
      <c r="I32" s="32"/>
      <c r="J32" s="642"/>
      <c r="K32" s="32"/>
    </row>
    <row r="33" spans="1:11">
      <c r="A33" s="15" t="s">
        <v>37</v>
      </c>
      <c r="B33" s="15" t="s">
        <v>63</v>
      </c>
      <c r="C33" s="72">
        <f>SUM(C34:C35)</f>
        <v>0</v>
      </c>
      <c r="D33" s="72">
        <f>SUM(D34:D35)</f>
        <v>0</v>
      </c>
      <c r="E33" s="135"/>
      <c r="F33" s="642"/>
      <c r="G33" s="32"/>
      <c r="H33" s="643">
        <f>SUM(H34:H35)</f>
        <v>0</v>
      </c>
      <c r="I33" s="72">
        <f>SUM(I34:I35)</f>
        <v>0</v>
      </c>
      <c r="J33" s="643">
        <f>SUM(J34:J35)</f>
        <v>0</v>
      </c>
      <c r="K33" s="72">
        <f>SUM(K34:K35)</f>
        <v>0</v>
      </c>
    </row>
    <row r="34" spans="1:11">
      <c r="A34" s="16" t="s">
        <v>285</v>
      </c>
      <c r="B34" s="16" t="s">
        <v>56</v>
      </c>
      <c r="C34" s="31"/>
      <c r="D34" s="32"/>
      <c r="E34" s="135"/>
      <c r="F34" s="642"/>
      <c r="G34" s="32"/>
      <c r="H34" s="642"/>
      <c r="I34" s="32"/>
      <c r="J34" s="642"/>
      <c r="K34" s="32"/>
    </row>
    <row r="35" spans="1:11">
      <c r="A35" s="16" t="s">
        <v>286</v>
      </c>
      <c r="B35" s="16" t="s">
        <v>55</v>
      </c>
      <c r="C35" s="31"/>
      <c r="D35" s="32"/>
      <c r="E35" s="135"/>
      <c r="F35" s="642"/>
      <c r="G35" s="32"/>
      <c r="H35" s="642"/>
      <c r="I35" s="32"/>
      <c r="J35" s="642"/>
      <c r="K35" s="32"/>
    </row>
    <row r="36" spans="1:11">
      <c r="A36" s="15" t="s">
        <v>38</v>
      </c>
      <c r="B36" s="15" t="s">
        <v>49</v>
      </c>
      <c r="C36" s="31"/>
      <c r="D36" s="32"/>
      <c r="E36" s="135"/>
      <c r="F36" s="643">
        <f>SUM(F37:F42)</f>
        <v>0</v>
      </c>
      <c r="G36" s="72">
        <f>SUM(G37:G42)</f>
        <v>0</v>
      </c>
      <c r="H36" s="642"/>
      <c r="I36" s="32"/>
      <c r="J36" s="642"/>
      <c r="K36" s="32"/>
    </row>
    <row r="37" spans="1:11">
      <c r="A37" s="15" t="s">
        <v>39</v>
      </c>
      <c r="B37" s="15" t="s">
        <v>344</v>
      </c>
      <c r="C37" s="72">
        <f>SUM(C38:C43)</f>
        <v>0</v>
      </c>
      <c r="D37" s="72">
        <f>SUM(D38:D43)</f>
        <v>0</v>
      </c>
      <c r="E37" s="135"/>
      <c r="F37" s="642"/>
      <c r="G37" s="31"/>
      <c r="H37" s="643">
        <f>SUM(H38:H43)</f>
        <v>90189</v>
      </c>
      <c r="I37" s="72">
        <f>SUM(I38:I43)</f>
        <v>0</v>
      </c>
      <c r="J37" s="643">
        <f>SUM(J38:J43)</f>
        <v>0</v>
      </c>
      <c r="K37" s="72">
        <f>SUM(K38:K43)</f>
        <v>0</v>
      </c>
    </row>
    <row r="38" spans="1:11">
      <c r="A38" s="16" t="s">
        <v>341</v>
      </c>
      <c r="B38" s="16" t="s">
        <v>345</v>
      </c>
      <c r="C38" s="31"/>
      <c r="D38" s="31"/>
      <c r="E38" s="135"/>
      <c r="F38" s="642"/>
      <c r="G38" s="31"/>
      <c r="H38" s="642">
        <v>90189</v>
      </c>
      <c r="I38" s="31"/>
      <c r="J38" s="642"/>
      <c r="K38" s="31"/>
    </row>
    <row r="39" spans="1:11">
      <c r="A39" s="16" t="s">
        <v>342</v>
      </c>
      <c r="B39" s="16" t="s">
        <v>346</v>
      </c>
      <c r="C39" s="31"/>
      <c r="D39" s="31"/>
      <c r="E39" s="135"/>
      <c r="F39" s="642"/>
      <c r="G39" s="32"/>
      <c r="H39" s="642"/>
      <c r="I39" s="31"/>
      <c r="J39" s="642"/>
      <c r="K39" s="31"/>
    </row>
    <row r="40" spans="1:11">
      <c r="A40" s="16" t="s">
        <v>343</v>
      </c>
      <c r="B40" s="16" t="s">
        <v>349</v>
      </c>
      <c r="C40" s="31"/>
      <c r="D40" s="32"/>
      <c r="E40" s="135"/>
      <c r="F40" s="642"/>
      <c r="G40" s="32"/>
      <c r="H40" s="642"/>
      <c r="I40" s="32"/>
      <c r="J40" s="642"/>
      <c r="K40" s="32"/>
    </row>
    <row r="41" spans="1:11">
      <c r="A41" s="16" t="s">
        <v>348</v>
      </c>
      <c r="B41" s="16" t="s">
        <v>350</v>
      </c>
      <c r="C41" s="31"/>
      <c r="D41" s="32"/>
      <c r="E41" s="135"/>
      <c r="F41" s="642"/>
      <c r="G41" s="32"/>
      <c r="H41" s="642"/>
      <c r="I41" s="32"/>
      <c r="J41" s="642"/>
      <c r="K41" s="32"/>
    </row>
    <row r="42" spans="1:11">
      <c r="A42" s="16" t="s">
        <v>351</v>
      </c>
      <c r="B42" s="16" t="s">
        <v>461</v>
      </c>
      <c r="C42" s="31"/>
      <c r="D42" s="32"/>
      <c r="E42" s="135"/>
      <c r="F42" s="642"/>
      <c r="G42" s="32"/>
      <c r="H42" s="642"/>
      <c r="I42" s="32"/>
      <c r="J42" s="642"/>
      <c r="K42" s="32"/>
    </row>
    <row r="43" spans="1:11">
      <c r="A43" s="16" t="s">
        <v>462</v>
      </c>
      <c r="B43" s="16" t="s">
        <v>347</v>
      </c>
      <c r="C43" s="31"/>
      <c r="D43" s="32"/>
      <c r="E43" s="135"/>
      <c r="F43" s="642"/>
      <c r="G43" s="32"/>
      <c r="H43" s="642"/>
      <c r="I43" s="32"/>
      <c r="J43" s="642"/>
      <c r="K43" s="32"/>
    </row>
    <row r="44" spans="1:11" ht="30">
      <c r="A44" s="15" t="s">
        <v>40</v>
      </c>
      <c r="B44" s="15" t="s">
        <v>28</v>
      </c>
      <c r="C44" s="31">
        <v>26095</v>
      </c>
      <c r="D44" s="32">
        <v>21042</v>
      </c>
      <c r="E44" s="135"/>
      <c r="F44" s="642"/>
      <c r="G44" s="32"/>
      <c r="H44" s="642"/>
      <c r="I44" s="32"/>
      <c r="J44" s="642"/>
      <c r="K44" s="32"/>
    </row>
    <row r="45" spans="1:11">
      <c r="A45" s="15" t="s">
        <v>41</v>
      </c>
      <c r="B45" s="15" t="s">
        <v>24</v>
      </c>
      <c r="C45" s="31"/>
      <c r="D45" s="32"/>
      <c r="E45" s="135"/>
      <c r="F45" s="642"/>
      <c r="G45" s="32"/>
      <c r="H45" s="642"/>
      <c r="I45" s="32"/>
      <c r="J45" s="642"/>
      <c r="K45" s="32"/>
    </row>
    <row r="46" spans="1:11">
      <c r="A46" s="15" t="s">
        <v>42</v>
      </c>
      <c r="B46" s="15" t="s">
        <v>25</v>
      </c>
      <c r="C46" s="31"/>
      <c r="D46" s="32"/>
      <c r="E46" s="135"/>
      <c r="F46" s="642"/>
      <c r="G46" s="32"/>
      <c r="H46" s="642"/>
      <c r="I46" s="32"/>
      <c r="J46" s="642"/>
      <c r="K46" s="32"/>
    </row>
    <row r="47" spans="1:11">
      <c r="A47" s="15" t="s">
        <v>43</v>
      </c>
      <c r="B47" s="15" t="s">
        <v>26</v>
      </c>
      <c r="C47" s="31"/>
      <c r="D47" s="32"/>
      <c r="E47" s="135"/>
      <c r="F47" s="643">
        <f>SUM(F48:F50)</f>
        <v>0</v>
      </c>
      <c r="G47" s="72">
        <f>SUM(G48:G50)</f>
        <v>89.13</v>
      </c>
      <c r="H47" s="642"/>
      <c r="I47" s="32"/>
      <c r="J47" s="642"/>
      <c r="K47" s="32"/>
    </row>
    <row r="48" spans="1:11">
      <c r="A48" s="15" t="s">
        <v>44</v>
      </c>
      <c r="B48" s="15" t="s">
        <v>291</v>
      </c>
      <c r="C48" s="72">
        <f>SUM(C49:C51)</f>
        <v>3399</v>
      </c>
      <c r="D48" s="72">
        <f>SUM(D49:D51)</f>
        <v>3059</v>
      </c>
      <c r="E48" s="135"/>
      <c r="F48" s="642"/>
      <c r="G48" s="32">
        <v>89.13</v>
      </c>
      <c r="H48" s="643">
        <f>SUM(H49:H51)</f>
        <v>0</v>
      </c>
      <c r="I48" s="72">
        <f>SUM(I49:I51)</f>
        <v>5397.21</v>
      </c>
      <c r="J48" s="643">
        <f>SUM(J49:J51)</f>
        <v>0</v>
      </c>
      <c r="K48" s="72">
        <f>SUM(K49:K51)</f>
        <v>0</v>
      </c>
    </row>
    <row r="49" spans="1:13">
      <c r="A49" s="86" t="s">
        <v>357</v>
      </c>
      <c r="B49" s="86" t="s">
        <v>360</v>
      </c>
      <c r="C49" s="31">
        <v>3399</v>
      </c>
      <c r="D49" s="32">
        <v>3059</v>
      </c>
      <c r="E49" s="135"/>
      <c r="F49" s="642"/>
      <c r="G49" s="32"/>
      <c r="H49" s="642"/>
      <c r="I49" s="32">
        <v>5397.21</v>
      </c>
      <c r="J49" s="642"/>
      <c r="K49" s="32"/>
    </row>
    <row r="50" spans="1:13">
      <c r="A50" s="86" t="s">
        <v>358</v>
      </c>
      <c r="B50" s="86" t="s">
        <v>359</v>
      </c>
      <c r="C50" s="31"/>
      <c r="D50" s="32"/>
      <c r="E50" s="135"/>
      <c r="F50" s="642"/>
      <c r="G50" s="32"/>
      <c r="H50" s="642"/>
      <c r="I50" s="32"/>
      <c r="J50" s="642"/>
      <c r="K50" s="32"/>
    </row>
    <row r="51" spans="1:13">
      <c r="A51" s="86" t="s">
        <v>361</v>
      </c>
      <c r="B51" s="86" t="s">
        <v>362</v>
      </c>
      <c r="C51" s="31"/>
      <c r="D51" s="32"/>
      <c r="E51" s="135"/>
      <c r="F51" s="642"/>
      <c r="G51" s="32"/>
      <c r="H51" s="642"/>
      <c r="I51" s="32"/>
      <c r="J51" s="642"/>
      <c r="K51" s="32"/>
    </row>
    <row r="52" spans="1:13" ht="26.25" customHeight="1">
      <c r="A52" s="15" t="s">
        <v>45</v>
      </c>
      <c r="B52" s="15" t="s">
        <v>29</v>
      </c>
      <c r="C52" s="31"/>
      <c r="D52" s="32"/>
      <c r="E52" s="135"/>
      <c r="F52" s="642"/>
      <c r="G52" s="32"/>
      <c r="H52" s="642"/>
      <c r="I52" s="32"/>
      <c r="J52" s="642"/>
      <c r="K52" s="32"/>
    </row>
    <row r="53" spans="1:13">
      <c r="A53" s="15" t="s">
        <v>46</v>
      </c>
      <c r="B53" s="15" t="s">
        <v>6</v>
      </c>
      <c r="C53" s="31">
        <v>1260</v>
      </c>
      <c r="D53" s="32">
        <v>1260</v>
      </c>
      <c r="E53" s="135"/>
      <c r="F53" s="641">
        <f>SUM(F54:F55)</f>
        <v>0</v>
      </c>
      <c r="G53" s="73">
        <f>SUM(G54:G55)</f>
        <v>0</v>
      </c>
      <c r="H53" s="642"/>
      <c r="I53" s="32">
        <v>2</v>
      </c>
      <c r="J53" s="642">
        <v>566</v>
      </c>
      <c r="K53" s="32">
        <v>566.04999999999995</v>
      </c>
      <c r="M53" s="652"/>
    </row>
    <row r="54" spans="1:13" ht="30">
      <c r="A54" s="14">
        <v>1.3</v>
      </c>
      <c r="B54" s="76" t="s">
        <v>391</v>
      </c>
      <c r="C54" s="73">
        <f>SUM(C55:C56)</f>
        <v>0</v>
      </c>
      <c r="D54" s="73">
        <f>SUM(D55:D56)</f>
        <v>0</v>
      </c>
      <c r="E54" s="135"/>
      <c r="F54" s="642"/>
      <c r="G54" s="32"/>
      <c r="H54" s="641">
        <f>SUM(H55:H56)</f>
        <v>0</v>
      </c>
      <c r="I54" s="73">
        <f>SUM(I55:I56)</f>
        <v>0</v>
      </c>
      <c r="J54" s="641">
        <f>SUM(J55:J56)</f>
        <v>0</v>
      </c>
      <c r="K54" s="73">
        <f>SUM(K55:K56)</f>
        <v>0</v>
      </c>
    </row>
    <row r="55" spans="1:13" ht="30">
      <c r="A55" s="15" t="s">
        <v>50</v>
      </c>
      <c r="B55" s="15" t="s">
        <v>48</v>
      </c>
      <c r="C55" s="31"/>
      <c r="D55" s="32"/>
      <c r="E55" s="135"/>
      <c r="F55" s="642"/>
      <c r="G55" s="32"/>
      <c r="H55" s="642"/>
      <c r="I55" s="32"/>
      <c r="J55" s="642"/>
      <c r="K55" s="32"/>
    </row>
    <row r="56" spans="1:13">
      <c r="A56" s="15" t="s">
        <v>51</v>
      </c>
      <c r="B56" s="15" t="s">
        <v>47</v>
      </c>
      <c r="C56" s="31"/>
      <c r="D56" s="32"/>
      <c r="E56" s="135"/>
      <c r="F56" s="642"/>
      <c r="G56" s="32"/>
      <c r="H56" s="642"/>
      <c r="I56" s="32"/>
      <c r="J56" s="642"/>
      <c r="K56" s="32"/>
    </row>
    <row r="57" spans="1:13">
      <c r="A57" s="14">
        <v>1.4</v>
      </c>
      <c r="B57" s="14" t="s">
        <v>393</v>
      </c>
      <c r="C57" s="31"/>
      <c r="D57" s="32"/>
      <c r="E57" s="135"/>
      <c r="F57" s="647"/>
      <c r="G57" s="35"/>
      <c r="H57" s="642"/>
      <c r="I57" s="32"/>
      <c r="J57" s="642"/>
      <c r="K57" s="32"/>
    </row>
    <row r="58" spans="1:13">
      <c r="A58" s="14">
        <v>1.5</v>
      </c>
      <c r="B58" s="14" t="s">
        <v>7</v>
      </c>
      <c r="C58" s="648"/>
      <c r="D58" s="35"/>
      <c r="E58" s="135"/>
      <c r="F58" s="641">
        <f>SUM(F59:F63)</f>
        <v>0</v>
      </c>
      <c r="G58" s="73">
        <f>SUM(G59:G63)</f>
        <v>0</v>
      </c>
      <c r="H58" s="647"/>
      <c r="I58" s="35"/>
      <c r="J58" s="647"/>
      <c r="K58" s="35"/>
    </row>
    <row r="59" spans="1:13">
      <c r="A59" s="14">
        <v>1.6</v>
      </c>
      <c r="B59" s="38" t="s">
        <v>8</v>
      </c>
      <c r="C59" s="73">
        <f>SUM(C60:C64)</f>
        <v>0</v>
      </c>
      <c r="D59" s="73">
        <v>0</v>
      </c>
      <c r="E59" s="135"/>
      <c r="F59" s="647"/>
      <c r="G59" s="35"/>
      <c r="H59" s="641">
        <f>SUM(H60:H64)</f>
        <v>0</v>
      </c>
      <c r="I59" s="73">
        <f>SUM(I60:I64)</f>
        <v>0</v>
      </c>
      <c r="J59" s="641">
        <f>SUM(J60:J64)</f>
        <v>0</v>
      </c>
      <c r="K59" s="73">
        <f>SUM(K60:K64)</f>
        <v>0</v>
      </c>
    </row>
    <row r="60" spans="1:13">
      <c r="A60" s="15" t="s">
        <v>292</v>
      </c>
      <c r="B60" s="39" t="s">
        <v>52</v>
      </c>
      <c r="C60" s="648"/>
      <c r="D60" s="35"/>
      <c r="E60" s="135"/>
      <c r="F60" s="647"/>
      <c r="G60" s="35"/>
      <c r="H60" s="647"/>
      <c r="I60" s="35"/>
      <c r="J60" s="647"/>
      <c r="K60" s="35"/>
    </row>
    <row r="61" spans="1:13" ht="30">
      <c r="A61" s="15" t="s">
        <v>293</v>
      </c>
      <c r="B61" s="39" t="s">
        <v>54</v>
      </c>
      <c r="C61" s="648"/>
      <c r="D61" s="35"/>
      <c r="E61" s="135"/>
      <c r="F61" s="653"/>
      <c r="G61" s="35"/>
      <c r="H61" s="647"/>
      <c r="I61" s="35"/>
      <c r="J61" s="647"/>
      <c r="K61" s="35"/>
    </row>
    <row r="62" spans="1:13">
      <c r="A62" s="15" t="s">
        <v>294</v>
      </c>
      <c r="B62" s="39" t="s">
        <v>53</v>
      </c>
      <c r="C62" s="35"/>
      <c r="D62" s="35"/>
      <c r="E62" s="135"/>
      <c r="F62" s="647"/>
      <c r="G62" s="35"/>
      <c r="H62" s="653"/>
      <c r="I62" s="35"/>
      <c r="J62" s="653"/>
      <c r="K62" s="35"/>
    </row>
    <row r="63" spans="1:13">
      <c r="A63" s="15" t="s">
        <v>295</v>
      </c>
      <c r="B63" s="39" t="s">
        <v>27</v>
      </c>
      <c r="C63" s="648">
        <v>0</v>
      </c>
      <c r="D63" s="35"/>
      <c r="E63" s="135"/>
      <c r="F63" s="647"/>
      <c r="G63" s="654"/>
      <c r="H63" s="647"/>
      <c r="I63" s="35"/>
      <c r="J63" s="647"/>
      <c r="K63" s="35"/>
    </row>
    <row r="64" spans="1:13">
      <c r="A64" s="15" t="s">
        <v>323</v>
      </c>
      <c r="B64" s="655" t="s">
        <v>324</v>
      </c>
      <c r="C64" s="648"/>
      <c r="D64" s="654"/>
      <c r="E64" s="135"/>
      <c r="F64" s="656"/>
      <c r="G64" s="657">
        <f>SUM(G65:G70)</f>
        <v>0</v>
      </c>
      <c r="H64" s="647"/>
      <c r="I64" s="654"/>
      <c r="J64" s="647"/>
      <c r="K64" s="654"/>
    </row>
    <row r="65" spans="1:11">
      <c r="A65" s="13">
        <v>2</v>
      </c>
      <c r="B65" s="658" t="s">
        <v>106</v>
      </c>
      <c r="C65" s="659"/>
      <c r="D65" s="657">
        <f>SUM(D66:D71)</f>
        <v>0</v>
      </c>
      <c r="E65" s="135"/>
      <c r="F65" s="656"/>
      <c r="G65" s="660"/>
      <c r="H65" s="656"/>
      <c r="I65" s="657">
        <f>SUM(I66:I71)</f>
        <v>0</v>
      </c>
      <c r="J65" s="656"/>
      <c r="K65" s="657">
        <f>SUM(K66:K71)</f>
        <v>0</v>
      </c>
    </row>
    <row r="66" spans="1:11">
      <c r="A66" s="661">
        <v>2.1</v>
      </c>
      <c r="B66" s="662" t="s">
        <v>100</v>
      </c>
      <c r="C66" s="659"/>
      <c r="D66" s="660"/>
      <c r="E66" s="135"/>
      <c r="F66" s="663"/>
      <c r="G66" s="664"/>
      <c r="H66" s="656"/>
      <c r="I66" s="660"/>
      <c r="J66" s="656"/>
      <c r="K66" s="660"/>
    </row>
    <row r="67" spans="1:11">
      <c r="A67" s="661">
        <v>2.2000000000000002</v>
      </c>
      <c r="B67" s="662" t="s">
        <v>104</v>
      </c>
      <c r="C67" s="665"/>
      <c r="D67" s="664"/>
      <c r="E67" s="135"/>
      <c r="F67" s="663"/>
      <c r="G67" s="664"/>
      <c r="H67" s="663"/>
      <c r="I67" s="664"/>
      <c r="J67" s="663"/>
      <c r="K67" s="664"/>
    </row>
    <row r="68" spans="1:11">
      <c r="A68" s="661">
        <v>2.2999999999999998</v>
      </c>
      <c r="B68" s="662" t="s">
        <v>103</v>
      </c>
      <c r="C68" s="665"/>
      <c r="D68" s="664"/>
      <c r="E68" s="135"/>
      <c r="F68" s="663"/>
      <c r="G68" s="664"/>
      <c r="H68" s="663"/>
      <c r="I68" s="664"/>
      <c r="J68" s="663"/>
      <c r="K68" s="664"/>
    </row>
    <row r="69" spans="1:11">
      <c r="A69" s="661">
        <v>2.4</v>
      </c>
      <c r="B69" s="662" t="s">
        <v>105</v>
      </c>
      <c r="C69" s="665"/>
      <c r="D69" s="664"/>
      <c r="E69" s="135"/>
      <c r="F69" s="663"/>
      <c r="G69" s="664"/>
      <c r="H69" s="663"/>
      <c r="I69" s="664"/>
      <c r="J69" s="663"/>
      <c r="K69" s="664"/>
    </row>
    <row r="70" spans="1:11">
      <c r="A70" s="661">
        <v>2.5</v>
      </c>
      <c r="B70" s="662" t="s">
        <v>101</v>
      </c>
      <c r="C70" s="665"/>
      <c r="D70" s="664"/>
      <c r="E70" s="135"/>
      <c r="F70" s="663"/>
      <c r="G70" s="664"/>
      <c r="H70" s="663"/>
      <c r="I70" s="664"/>
      <c r="J70" s="663"/>
      <c r="K70" s="664"/>
    </row>
    <row r="71" spans="1:11">
      <c r="A71" s="661">
        <v>2.6</v>
      </c>
      <c r="B71" s="662" t="s">
        <v>102</v>
      </c>
      <c r="C71" s="665"/>
      <c r="D71" s="664"/>
      <c r="E71" s="135"/>
      <c r="F71" s="666"/>
      <c r="G71" s="667"/>
      <c r="H71" s="663"/>
      <c r="I71" s="664"/>
      <c r="J71" s="663"/>
      <c r="K71" s="664"/>
    </row>
    <row r="72" spans="1:11" s="2" customFormat="1">
      <c r="A72" s="13">
        <v>3</v>
      </c>
      <c r="B72" s="668" t="s">
        <v>416</v>
      </c>
      <c r="C72" s="669"/>
      <c r="D72" s="667"/>
      <c r="E72" s="94"/>
      <c r="F72" s="666">
        <f>SUM(F73:F74)</f>
        <v>0</v>
      </c>
      <c r="G72" s="74">
        <f>SUM(G73:G74)</f>
        <v>0</v>
      </c>
      <c r="H72" s="666"/>
      <c r="I72" s="667"/>
      <c r="J72" s="666"/>
      <c r="K72" s="667"/>
    </row>
    <row r="73" spans="1:11" s="2" customFormat="1">
      <c r="A73" s="13">
        <v>4</v>
      </c>
      <c r="B73" s="13" t="s">
        <v>247</v>
      </c>
      <c r="C73" s="669">
        <f>SUM(C74:C75)</f>
        <v>0</v>
      </c>
      <c r="D73" s="74">
        <f>SUM(D74:D75)</f>
        <v>0</v>
      </c>
      <c r="E73" s="94"/>
      <c r="F73" s="670"/>
      <c r="G73" s="8"/>
      <c r="H73" s="666">
        <f>SUM(H74:H75)</f>
        <v>0</v>
      </c>
      <c r="I73" s="74">
        <f>SUM(I74:I75)</f>
        <v>0</v>
      </c>
      <c r="J73" s="666">
        <f>SUM(J74:J75)</f>
        <v>0</v>
      </c>
      <c r="K73" s="74">
        <f>SUM(K74:K75)</f>
        <v>0</v>
      </c>
    </row>
    <row r="74" spans="1:11" s="2" customFormat="1">
      <c r="A74" s="661">
        <v>4.0999999999999996</v>
      </c>
      <c r="B74" s="661" t="s">
        <v>248</v>
      </c>
      <c r="C74" s="8"/>
      <c r="D74" s="8"/>
      <c r="E74" s="94"/>
      <c r="F74" s="670"/>
      <c r="G74" s="8"/>
      <c r="H74" s="670"/>
      <c r="I74" s="8"/>
      <c r="J74" s="670"/>
      <c r="K74" s="8"/>
    </row>
    <row r="75" spans="1:11" s="2" customFormat="1">
      <c r="A75" s="661">
        <v>4.2</v>
      </c>
      <c r="B75" s="661" t="s">
        <v>249</v>
      </c>
      <c r="C75" s="8"/>
      <c r="D75" s="8"/>
      <c r="E75" s="94"/>
      <c r="F75" s="670"/>
      <c r="G75" s="74"/>
      <c r="H75" s="670"/>
      <c r="I75" s="8"/>
      <c r="J75" s="670"/>
      <c r="K75" s="8"/>
    </row>
    <row r="76" spans="1:11" s="2" customFormat="1">
      <c r="A76" s="13">
        <v>5</v>
      </c>
      <c r="B76" s="671" t="s">
        <v>274</v>
      </c>
      <c r="C76" s="8"/>
      <c r="D76" s="74"/>
      <c r="E76" s="94"/>
      <c r="F76" s="636"/>
      <c r="H76" s="670"/>
      <c r="I76" s="74"/>
      <c r="J76" s="670"/>
      <c r="K76" s="74"/>
    </row>
    <row r="77" spans="1:11" s="2" customFormat="1">
      <c r="A77" s="672"/>
      <c r="B77" s="672"/>
      <c r="C77" s="12"/>
      <c r="D77" s="12"/>
      <c r="E77" s="94"/>
      <c r="F77" s="636"/>
      <c r="H77" s="636"/>
      <c r="J77" s="636"/>
    </row>
    <row r="78" spans="1:11" s="2" customFormat="1" ht="15" customHeight="1">
      <c r="A78" s="781" t="s">
        <v>463</v>
      </c>
      <c r="B78" s="781"/>
      <c r="C78" s="781"/>
      <c r="D78" s="781"/>
      <c r="E78" s="94"/>
      <c r="F78" s="636"/>
      <c r="H78" s="636"/>
      <c r="J78" s="636"/>
    </row>
    <row r="79" spans="1:11" s="2" customFormat="1">
      <c r="A79" s="672"/>
      <c r="B79" s="672"/>
      <c r="C79" s="12"/>
      <c r="D79" s="12"/>
      <c r="E79" s="94"/>
      <c r="F79" s="636"/>
      <c r="H79" s="636"/>
      <c r="J79" s="636"/>
    </row>
    <row r="80" spans="1:11" s="673" customFormat="1" ht="12.75">
      <c r="F80" s="674"/>
      <c r="H80" s="674"/>
      <c r="J80" s="674"/>
    </row>
    <row r="81" spans="1:10" s="2" customFormat="1">
      <c r="A81" s="58" t="s">
        <v>107</v>
      </c>
      <c r="E81" s="369"/>
      <c r="F81" s="636"/>
      <c r="H81" s="636"/>
      <c r="J81" s="636"/>
    </row>
    <row r="82" spans="1:10" s="2" customFormat="1">
      <c r="E82" s="613"/>
      <c r="F82" s="675"/>
      <c r="G82" s="613"/>
      <c r="H82" s="675"/>
      <c r="I82" s="613"/>
      <c r="J82" s="636"/>
    </row>
    <row r="83" spans="1:10" s="2" customFormat="1">
      <c r="D83" s="12"/>
      <c r="E83" s="613"/>
      <c r="F83" s="675"/>
      <c r="G83" s="613"/>
      <c r="H83" s="675"/>
      <c r="I83" s="613"/>
      <c r="J83" s="636"/>
    </row>
    <row r="84" spans="1:10" s="2" customFormat="1">
      <c r="A84" s="613"/>
      <c r="B84" s="37" t="s">
        <v>464</v>
      </c>
      <c r="D84" s="12"/>
      <c r="E84" s="613"/>
      <c r="F84" s="675"/>
      <c r="G84" s="613"/>
      <c r="H84" s="675"/>
      <c r="I84" s="613"/>
      <c r="J84" s="636"/>
    </row>
    <row r="85" spans="1:10" s="2" customFormat="1">
      <c r="A85" s="613"/>
      <c r="B85" s="790" t="s">
        <v>465</v>
      </c>
      <c r="C85" s="790"/>
      <c r="D85" s="790"/>
      <c r="E85" s="613"/>
      <c r="F85" s="675"/>
      <c r="G85" s="613"/>
      <c r="H85" s="675"/>
      <c r="I85" s="613"/>
      <c r="J85" s="636"/>
    </row>
    <row r="86" spans="1:10" s="613" customFormat="1" ht="12.75">
      <c r="B86" s="55" t="s">
        <v>466</v>
      </c>
      <c r="F86" s="675"/>
      <c r="H86" s="675"/>
      <c r="J86" s="675"/>
    </row>
    <row r="87" spans="1:10" s="2" customFormat="1">
      <c r="A87" s="11"/>
      <c r="B87" s="790" t="s">
        <v>467</v>
      </c>
      <c r="C87" s="790"/>
      <c r="D87" s="790"/>
      <c r="F87" s="636"/>
      <c r="H87" s="636"/>
      <c r="J87" s="636"/>
    </row>
    <row r="88" spans="1:10" s="673" customFormat="1" ht="12.75">
      <c r="F88" s="674"/>
      <c r="H88" s="674"/>
      <c r="J88" s="674"/>
    </row>
    <row r="89" spans="1:10" s="673" customFormat="1" ht="12.75">
      <c r="F89" s="674"/>
      <c r="H89" s="674"/>
      <c r="J89" s="674"/>
    </row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39"/>
  <sheetViews>
    <sheetView showGridLines="0" view="pageBreakPreview" zoomScale="80" zoomScaleNormal="100" zoomScaleSheetLayoutView="80" workbookViewId="0">
      <selection activeCell="L2" sqref="L2"/>
    </sheetView>
  </sheetViews>
  <sheetFormatPr defaultRowHeight="15"/>
  <cols>
    <col min="1" max="1" width="11.14062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3" t="s">
        <v>320</v>
      </c>
      <c r="B1" s="66"/>
      <c r="C1" s="779" t="s">
        <v>109</v>
      </c>
      <c r="D1" s="779"/>
      <c r="E1" s="80"/>
    </row>
    <row r="2" spans="1:5" s="6" customFormat="1">
      <c r="A2" s="63" t="s">
        <v>314</v>
      </c>
      <c r="B2" s="66"/>
      <c r="C2" s="777" t="str">
        <f>'ფორმა N1'!L2</f>
        <v>01.01.2019-31.12.2019</v>
      </c>
      <c r="D2" s="777"/>
      <c r="E2" s="80"/>
    </row>
    <row r="3" spans="1:5" s="6" customFormat="1">
      <c r="A3" s="65" t="s">
        <v>140</v>
      </c>
      <c r="B3" s="63"/>
      <c r="C3" s="140"/>
      <c r="D3" s="140"/>
      <c r="E3" s="80"/>
    </row>
    <row r="4" spans="1:5" s="6" customFormat="1">
      <c r="A4" s="65"/>
      <c r="B4" s="65"/>
      <c r="C4" s="140"/>
      <c r="D4" s="140"/>
      <c r="E4" s="80"/>
    </row>
    <row r="5" spans="1:5">
      <c r="A5" s="66" t="str">
        <f>'ფორმა N2'!A4</f>
        <v>ანგარიშვალდებული პირის დასახელება:</v>
      </c>
      <c r="B5" s="66"/>
      <c r="C5" s="65"/>
      <c r="D5" s="65"/>
      <c r="E5" s="81"/>
    </row>
    <row r="6" spans="1:5">
      <c r="A6" s="365" t="str">
        <f>'ფორმა N1'!A5</f>
        <v>მპგ მოძრაობა სახელმწიფო ხალხისთვის</v>
      </c>
      <c r="B6" s="69"/>
      <c r="C6" s="70"/>
      <c r="D6" s="70"/>
      <c r="E6" s="81"/>
    </row>
    <row r="7" spans="1:5">
      <c r="A7" s="66"/>
      <c r="B7" s="66"/>
      <c r="C7" s="65"/>
      <c r="D7" s="65"/>
      <c r="E7" s="81"/>
    </row>
    <row r="8" spans="1:5" s="6" customFormat="1">
      <c r="A8" s="139"/>
      <c r="B8" s="139"/>
      <c r="C8" s="67"/>
      <c r="D8" s="67"/>
      <c r="E8" s="80"/>
    </row>
    <row r="9" spans="1:5" s="6" customFormat="1" ht="30">
      <c r="A9" s="78" t="s">
        <v>64</v>
      </c>
      <c r="B9" s="78" t="s">
        <v>319</v>
      </c>
      <c r="C9" s="68" t="s">
        <v>10</v>
      </c>
      <c r="D9" s="68" t="s">
        <v>9</v>
      </c>
      <c r="E9" s="80"/>
    </row>
    <row r="10" spans="1:5" s="9" customFormat="1" ht="18">
      <c r="A10" s="87" t="s">
        <v>315</v>
      </c>
      <c r="B10" s="87"/>
      <c r="C10" s="4"/>
      <c r="D10" s="4"/>
      <c r="E10" s="82"/>
    </row>
    <row r="11" spans="1:5" s="10" customFormat="1">
      <c r="A11" s="87" t="s">
        <v>316</v>
      </c>
      <c r="B11" s="87"/>
      <c r="C11" s="4"/>
      <c r="D11" s="4"/>
      <c r="E11" s="83"/>
    </row>
    <row r="12" spans="1:5" s="10" customFormat="1">
      <c r="A12" s="76" t="s">
        <v>273</v>
      </c>
      <c r="B12" s="76"/>
      <c r="C12" s="4"/>
      <c r="D12" s="4"/>
      <c r="E12" s="83"/>
    </row>
    <row r="13" spans="1:5" s="10" customFormat="1">
      <c r="A13" s="76" t="s">
        <v>273</v>
      </c>
      <c r="B13" s="76"/>
      <c r="C13" s="4"/>
      <c r="D13" s="4"/>
      <c r="E13" s="83"/>
    </row>
    <row r="14" spans="1:5" s="10" customFormat="1">
      <c r="A14" s="76" t="s">
        <v>273</v>
      </c>
      <c r="B14" s="76"/>
      <c r="C14" s="4"/>
      <c r="D14" s="4"/>
      <c r="E14" s="83"/>
    </row>
    <row r="15" spans="1:5" s="10" customFormat="1">
      <c r="A15" s="76" t="s">
        <v>273</v>
      </c>
      <c r="B15" s="76"/>
      <c r="C15" s="4"/>
      <c r="D15" s="4"/>
      <c r="E15" s="83"/>
    </row>
    <row r="16" spans="1:5" s="10" customFormat="1">
      <c r="A16" s="76" t="s">
        <v>273</v>
      </c>
      <c r="B16" s="76"/>
      <c r="C16" s="4"/>
      <c r="D16" s="4"/>
      <c r="E16" s="83"/>
    </row>
    <row r="17" spans="1:5" s="10" customFormat="1" ht="27" customHeight="1">
      <c r="A17" s="87" t="s">
        <v>317</v>
      </c>
      <c r="B17" s="76" t="s">
        <v>512</v>
      </c>
      <c r="C17" s="4">
        <v>80</v>
      </c>
      <c r="D17" s="4">
        <v>80</v>
      </c>
      <c r="E17" s="83"/>
    </row>
    <row r="18" spans="1:5" s="10" customFormat="1" ht="18" customHeight="1">
      <c r="A18" s="87" t="s">
        <v>318</v>
      </c>
      <c r="B18" s="76" t="s">
        <v>1445</v>
      </c>
      <c r="C18" s="4">
        <v>1180</v>
      </c>
      <c r="D18" s="4">
        <v>1180</v>
      </c>
      <c r="E18" s="83"/>
    </row>
    <row r="19" spans="1:5" s="10" customFormat="1">
      <c r="A19" s="76" t="s">
        <v>273</v>
      </c>
      <c r="B19" s="76"/>
      <c r="C19" s="4"/>
      <c r="D19" s="4"/>
      <c r="E19" s="83"/>
    </row>
    <row r="20" spans="1:5" s="10" customFormat="1">
      <c r="A20" s="76" t="s">
        <v>273</v>
      </c>
      <c r="B20" s="76"/>
      <c r="C20" s="4"/>
      <c r="D20" s="4"/>
      <c r="E20" s="83"/>
    </row>
    <row r="21" spans="1:5" s="10" customFormat="1">
      <c r="A21" s="76" t="s">
        <v>273</v>
      </c>
      <c r="B21" s="76"/>
      <c r="C21" s="4"/>
      <c r="D21" s="4"/>
      <c r="E21" s="83"/>
    </row>
    <row r="22" spans="1:5" s="10" customFormat="1">
      <c r="A22" s="76" t="s">
        <v>273</v>
      </c>
      <c r="B22" s="76"/>
      <c r="C22" s="4"/>
      <c r="D22" s="4"/>
      <c r="E22" s="83"/>
    </row>
    <row r="23" spans="1:5" s="10" customFormat="1">
      <c r="A23" s="76" t="s">
        <v>273</v>
      </c>
      <c r="B23" s="76"/>
      <c r="C23" s="4"/>
      <c r="D23" s="4"/>
      <c r="E23" s="83"/>
    </row>
    <row r="24" spans="1:5" s="3" customFormat="1">
      <c r="A24" s="77"/>
      <c r="B24" s="77"/>
      <c r="C24" s="4"/>
      <c r="D24" s="4"/>
      <c r="E24" s="84"/>
    </row>
    <row r="25" spans="1:5">
      <c r="A25" s="88"/>
      <c r="B25" s="88" t="s">
        <v>321</v>
      </c>
      <c r="C25" s="75">
        <f>SUM(C10:C24)</f>
        <v>1260</v>
      </c>
      <c r="D25" s="75">
        <f>SUM(D10:D24)</f>
        <v>1260</v>
      </c>
      <c r="E25" s="85"/>
    </row>
    <row r="26" spans="1:5">
      <c r="A26" s="37"/>
      <c r="B26" s="37"/>
    </row>
    <row r="27" spans="1:5">
      <c r="A27" s="2" t="s">
        <v>400</v>
      </c>
      <c r="E27" s="5"/>
    </row>
    <row r="28" spans="1:5">
      <c r="A28" s="2" t="s">
        <v>395</v>
      </c>
    </row>
    <row r="29" spans="1:5">
      <c r="A29" s="162" t="s">
        <v>396</v>
      </c>
    </row>
    <row r="30" spans="1:5">
      <c r="A30" s="162"/>
    </row>
    <row r="31" spans="1:5">
      <c r="A31" s="162" t="s">
        <v>338</v>
      </c>
    </row>
    <row r="32" spans="1:5" s="21" customFormat="1" ht="12.75"/>
    <row r="33" spans="1:9">
      <c r="A33" s="58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58"/>
      <c r="B36" s="58" t="s">
        <v>266</v>
      </c>
      <c r="D36" s="12"/>
      <c r="E36"/>
      <c r="F36"/>
      <c r="G36"/>
      <c r="H36"/>
      <c r="I36"/>
    </row>
    <row r="37" spans="1:9">
      <c r="B37" s="2" t="s">
        <v>265</v>
      </c>
      <c r="D37" s="12"/>
      <c r="E37"/>
      <c r="F37"/>
      <c r="G37"/>
      <c r="H37"/>
      <c r="I37"/>
    </row>
    <row r="38" spans="1:9" customFormat="1" ht="12.75">
      <c r="A38" s="55"/>
      <c r="B38" s="55" t="s">
        <v>139</v>
      </c>
    </row>
    <row r="39" spans="1:9" s="21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28"/>
  <sheetViews>
    <sheetView view="pageBreakPreview" zoomScale="85" zoomScaleNormal="85" zoomScaleSheetLayoutView="85" workbookViewId="0">
      <selection activeCell="L2" sqref="L2"/>
    </sheetView>
  </sheetViews>
  <sheetFormatPr defaultRowHeight="12.75"/>
  <cols>
    <col min="1" max="1" width="8.85546875" style="147" customWidth="1"/>
    <col min="2" max="2" width="20.85546875" style="147" customWidth="1"/>
    <col min="3" max="3" width="26" style="147" customWidth="1"/>
    <col min="4" max="4" width="17" style="147" customWidth="1"/>
    <col min="5" max="5" width="34.5703125" style="147" customWidth="1"/>
    <col min="6" max="6" width="19.42578125" style="147" customWidth="1"/>
    <col min="7" max="7" width="15.5703125" style="147" customWidth="1"/>
    <col min="8" max="8" width="14.7109375" style="147" customWidth="1"/>
    <col min="9" max="9" width="29.7109375" style="147" customWidth="1"/>
    <col min="10" max="16384" width="9.140625" style="147"/>
  </cols>
  <sheetData>
    <row r="1" spans="1:13" ht="15">
      <c r="A1" s="63" t="s">
        <v>438</v>
      </c>
      <c r="B1" s="63"/>
      <c r="C1" s="66"/>
      <c r="D1" s="66"/>
      <c r="E1" s="66"/>
      <c r="F1" s="66"/>
      <c r="G1" s="370"/>
      <c r="H1" s="370"/>
      <c r="I1" s="700" t="s">
        <v>109</v>
      </c>
    </row>
    <row r="2" spans="1:13" ht="15">
      <c r="A2" s="65" t="s">
        <v>140</v>
      </c>
      <c r="B2" s="63"/>
      <c r="C2" s="66"/>
      <c r="D2" s="66"/>
      <c r="E2" s="66"/>
      <c r="F2" s="66"/>
      <c r="G2" s="370"/>
      <c r="H2" s="370"/>
      <c r="I2" s="282" t="s">
        <v>1444</v>
      </c>
    </row>
    <row r="3" spans="1:13" ht="15">
      <c r="A3" s="65"/>
      <c r="B3" s="65"/>
      <c r="C3" s="63"/>
      <c r="D3" s="63"/>
      <c r="E3" s="63"/>
      <c r="F3" s="63"/>
      <c r="G3" s="370"/>
      <c r="H3" s="370"/>
      <c r="I3" s="370"/>
    </row>
    <row r="4" spans="1:13" ht="15">
      <c r="A4" s="66" t="s">
        <v>269</v>
      </c>
      <c r="B4" s="66"/>
      <c r="C4" s="66"/>
      <c r="D4" s="66"/>
      <c r="E4" s="66"/>
      <c r="F4" s="66"/>
      <c r="G4" s="65"/>
      <c r="H4" s="65"/>
      <c r="I4" s="65"/>
    </row>
    <row r="5" spans="1:13" ht="15">
      <c r="A5" s="69" t="str">
        <f>'[1]ფორმა N1'!A5</f>
        <v>მპგ მოძრაობა სახელმწიფო ხალხისთვის</v>
      </c>
      <c r="B5" s="69"/>
      <c r="C5" s="69"/>
      <c r="D5" s="69"/>
      <c r="E5" s="69"/>
      <c r="F5" s="69"/>
      <c r="G5" s="70"/>
      <c r="H5" s="70"/>
      <c r="I5" s="70"/>
    </row>
    <row r="6" spans="1:13" ht="15">
      <c r="A6" s="66"/>
      <c r="B6" s="66"/>
      <c r="C6" s="66"/>
      <c r="D6" s="66"/>
      <c r="E6" s="66"/>
      <c r="F6" s="66"/>
      <c r="G6" s="65"/>
      <c r="H6" s="65"/>
      <c r="I6" s="65"/>
    </row>
    <row r="7" spans="1:13" ht="15">
      <c r="A7" s="366"/>
      <c r="B7" s="366"/>
      <c r="C7" s="366"/>
      <c r="D7" s="366"/>
      <c r="E7" s="366"/>
      <c r="F7" s="366"/>
      <c r="G7" s="67"/>
      <c r="H7" s="67"/>
      <c r="I7" s="67"/>
    </row>
    <row r="8" spans="1:13" ht="45">
      <c r="A8" s="79" t="s">
        <v>64</v>
      </c>
      <c r="B8" s="79" t="s">
        <v>326</v>
      </c>
      <c r="C8" s="79" t="s">
        <v>327</v>
      </c>
      <c r="D8" s="79" t="s">
        <v>227</v>
      </c>
      <c r="E8" s="79" t="s">
        <v>331</v>
      </c>
      <c r="F8" s="79" t="s">
        <v>335</v>
      </c>
      <c r="G8" s="68" t="s">
        <v>10</v>
      </c>
      <c r="H8" s="68" t="s">
        <v>9</v>
      </c>
      <c r="I8" s="68" t="s">
        <v>375</v>
      </c>
    </row>
    <row r="9" spans="1:13" ht="15">
      <c r="A9" s="87">
        <v>1</v>
      </c>
      <c r="B9" s="727" t="s">
        <v>517</v>
      </c>
      <c r="C9" s="727" t="s">
        <v>514</v>
      </c>
      <c r="D9" s="728" t="s">
        <v>518</v>
      </c>
      <c r="E9" s="729" t="s">
        <v>519</v>
      </c>
      <c r="F9" s="729" t="s">
        <v>334</v>
      </c>
      <c r="G9" s="4">
        <v>4272.9591836734699</v>
      </c>
      <c r="H9" s="730">
        <v>3350</v>
      </c>
      <c r="I9" s="4">
        <f>G9-H9</f>
        <v>922.95918367346985</v>
      </c>
    </row>
    <row r="10" spans="1:13" ht="15">
      <c r="A10" s="87">
        <v>2</v>
      </c>
      <c r="B10" s="727" t="s">
        <v>520</v>
      </c>
      <c r="C10" s="727" t="s">
        <v>521</v>
      </c>
      <c r="D10" s="731" t="s">
        <v>522</v>
      </c>
      <c r="E10" s="727" t="s">
        <v>523</v>
      </c>
      <c r="F10" s="729" t="s">
        <v>334</v>
      </c>
      <c r="G10" s="4">
        <v>10895.408163265305</v>
      </c>
      <c r="H10" s="4">
        <v>8542</v>
      </c>
      <c r="I10" s="4">
        <f>G10-H10</f>
        <v>2353.4081632653051</v>
      </c>
    </row>
    <row r="11" spans="1:13" ht="15">
      <c r="A11" s="87">
        <v>3</v>
      </c>
      <c r="B11" s="76" t="s">
        <v>513</v>
      </c>
      <c r="C11" s="76" t="s">
        <v>514</v>
      </c>
      <c r="D11" s="375" t="s">
        <v>515</v>
      </c>
      <c r="E11" s="87" t="s">
        <v>516</v>
      </c>
      <c r="F11" s="87" t="s">
        <v>334</v>
      </c>
      <c r="G11" s="4">
        <v>3750</v>
      </c>
      <c r="H11" s="4">
        <v>3000</v>
      </c>
      <c r="I11" s="4">
        <f>G11-H11</f>
        <v>750</v>
      </c>
    </row>
    <row r="12" spans="1:13" ht="90">
      <c r="A12" s="87">
        <v>4</v>
      </c>
      <c r="B12" s="76" t="s">
        <v>1064</v>
      </c>
      <c r="C12" s="76" t="s">
        <v>1065</v>
      </c>
      <c r="D12" s="732" t="s">
        <v>1055</v>
      </c>
      <c r="E12" s="76" t="s">
        <v>1069</v>
      </c>
      <c r="F12" s="87" t="s">
        <v>334</v>
      </c>
      <c r="G12" s="4">
        <v>2551.0204081632651</v>
      </c>
      <c r="H12" s="4">
        <v>2000</v>
      </c>
      <c r="I12" s="4">
        <f>G12-H12</f>
        <v>551.02040816326507</v>
      </c>
    </row>
    <row r="13" spans="1:13" ht="15">
      <c r="A13" s="87">
        <v>5</v>
      </c>
      <c r="B13" s="733" t="s">
        <v>520</v>
      </c>
      <c r="C13" s="76" t="s">
        <v>1168</v>
      </c>
      <c r="D13" s="732" t="s">
        <v>1436</v>
      </c>
      <c r="E13" s="76" t="s">
        <v>1070</v>
      </c>
      <c r="F13" s="87" t="s">
        <v>334</v>
      </c>
      <c r="G13" s="4">
        <v>17729.591836734693</v>
      </c>
      <c r="H13" s="4">
        <v>13900</v>
      </c>
      <c r="I13" s="4">
        <f>G13-H13</f>
        <v>3829.5918367346931</v>
      </c>
    </row>
    <row r="14" spans="1:13" ht="15">
      <c r="A14" s="87">
        <v>6</v>
      </c>
      <c r="B14" s="76"/>
      <c r="C14" s="76"/>
      <c r="D14" s="76"/>
      <c r="E14" s="76"/>
      <c r="F14" s="87"/>
      <c r="G14" s="4"/>
      <c r="H14" s="4"/>
      <c r="I14" s="4"/>
    </row>
    <row r="15" spans="1:13" ht="15">
      <c r="A15" s="87">
        <v>7</v>
      </c>
      <c r="B15" s="76"/>
      <c r="C15" s="76"/>
      <c r="D15" s="76"/>
      <c r="E15" s="76"/>
      <c r="F15" s="87"/>
      <c r="G15" s="4"/>
      <c r="H15" s="4"/>
      <c r="I15" s="4"/>
    </row>
    <row r="16" spans="1:13" ht="23.25" customHeight="1">
      <c r="A16" s="87">
        <v>8</v>
      </c>
      <c r="B16" s="76"/>
      <c r="C16" s="76"/>
      <c r="D16" s="76"/>
      <c r="E16" s="76"/>
      <c r="F16" s="87"/>
      <c r="G16" s="4"/>
      <c r="H16" s="4"/>
      <c r="I16" s="4"/>
      <c r="J16" s="616"/>
      <c r="K16" s="616"/>
      <c r="L16" s="616"/>
      <c r="M16" s="616"/>
    </row>
    <row r="17" spans="1:9" ht="15">
      <c r="A17" s="87">
        <v>9</v>
      </c>
      <c r="B17" s="76"/>
      <c r="C17" s="76"/>
      <c r="D17" s="76"/>
      <c r="E17" s="76"/>
      <c r="F17" s="87"/>
      <c r="G17" s="4"/>
      <c r="H17" s="4"/>
      <c r="I17" s="4"/>
    </row>
    <row r="18" spans="1:9" ht="15">
      <c r="A18" s="87">
        <v>10</v>
      </c>
      <c r="B18" s="76"/>
      <c r="C18" s="76"/>
      <c r="D18" s="76"/>
      <c r="E18" s="76"/>
      <c r="F18" s="87"/>
      <c r="G18" s="4"/>
      <c r="H18" s="4"/>
      <c r="I18" s="4"/>
    </row>
    <row r="19" spans="1:9" ht="15">
      <c r="A19" s="87">
        <v>11</v>
      </c>
      <c r="B19" s="88"/>
      <c r="C19" s="88"/>
      <c r="D19" s="88"/>
      <c r="E19" s="88"/>
      <c r="F19" s="76" t="s">
        <v>421</v>
      </c>
      <c r="G19" s="75">
        <f>SUM(G9:G18)</f>
        <v>39198.979591836731</v>
      </c>
      <c r="H19" s="75">
        <f>SUM(H9:H18)</f>
        <v>30792</v>
      </c>
      <c r="I19" s="75">
        <f>SUM(I9:I18)</f>
        <v>8406.9795918367327</v>
      </c>
    </row>
    <row r="22" spans="1:9" ht="18">
      <c r="A22" s="571" t="s">
        <v>439</v>
      </c>
      <c r="B22" s="571"/>
      <c r="C22" s="571"/>
      <c r="D22" s="572"/>
      <c r="E22" s="572"/>
      <c r="F22" s="572"/>
      <c r="G22" s="573"/>
      <c r="H22" s="574"/>
      <c r="I22" s="574"/>
    </row>
    <row r="23" spans="1:9" ht="18">
      <c r="A23" s="571"/>
      <c r="B23" s="571"/>
      <c r="C23" s="571"/>
      <c r="D23" s="572"/>
      <c r="E23" s="572"/>
      <c r="F23" s="572"/>
      <c r="G23" s="573"/>
      <c r="H23" s="574"/>
      <c r="I23" s="574"/>
    </row>
    <row r="24" spans="1:9" ht="18">
      <c r="A24" s="575" t="s">
        <v>107</v>
      </c>
      <c r="B24" s="575"/>
      <c r="C24" s="571"/>
      <c r="D24" s="576"/>
      <c r="E24" s="576"/>
      <c r="F24" s="576"/>
      <c r="G24" s="577"/>
      <c r="H24" s="574"/>
      <c r="I24" s="574"/>
    </row>
    <row r="25" spans="1:9" ht="18">
      <c r="A25" s="576"/>
      <c r="B25" s="576"/>
      <c r="C25" s="571"/>
      <c r="D25" s="576"/>
      <c r="E25" s="576"/>
      <c r="F25" s="576"/>
      <c r="G25" s="577"/>
      <c r="H25" s="574"/>
      <c r="I25" s="574"/>
    </row>
    <row r="26" spans="1:9" ht="18">
      <c r="A26" s="576"/>
      <c r="B26" s="576"/>
      <c r="C26" s="571"/>
      <c r="D26" s="576"/>
      <c r="E26" s="578"/>
      <c r="F26" s="578"/>
      <c r="G26" s="579"/>
      <c r="H26" s="574"/>
      <c r="I26" s="574"/>
    </row>
    <row r="27" spans="1:9" ht="18">
      <c r="A27" s="575"/>
      <c r="B27" s="575"/>
      <c r="C27" s="571" t="s">
        <v>1043</v>
      </c>
      <c r="D27" s="575"/>
      <c r="E27" s="575"/>
      <c r="F27" s="575"/>
      <c r="G27" s="573"/>
      <c r="H27" s="574"/>
      <c r="I27" s="574"/>
    </row>
    <row r="28" spans="1:9" ht="18">
      <c r="A28" s="576"/>
      <c r="B28" s="576"/>
      <c r="C28" s="571" t="s">
        <v>374</v>
      </c>
      <c r="D28" s="576"/>
      <c r="E28" s="576"/>
      <c r="F28" s="576"/>
      <c r="G28" s="577"/>
      <c r="H28" s="574"/>
      <c r="I28" s="574"/>
    </row>
  </sheetData>
  <printOptions gridLines="1"/>
  <pageMargins left="0.25" right="0.25" top="0.75" bottom="0.75" header="0.3" footer="0.3"/>
  <pageSetup scale="55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6"/>
  <sheetViews>
    <sheetView view="pageBreakPreview" zoomScale="80" zoomScaleSheetLayoutView="80" workbookViewId="0">
      <selection activeCell="L2" sqref="L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63" t="s">
        <v>440</v>
      </c>
      <c r="B1" s="66"/>
      <c r="C1" s="66"/>
      <c r="D1" s="66"/>
      <c r="E1" s="66"/>
      <c r="F1" s="66"/>
      <c r="G1" s="779" t="s">
        <v>109</v>
      </c>
      <c r="H1" s="779"/>
      <c r="I1" s="298"/>
    </row>
    <row r="2" spans="1:9" ht="15">
      <c r="A2" s="65" t="s">
        <v>140</v>
      </c>
      <c r="B2" s="66"/>
      <c r="C2" s="66"/>
      <c r="D2" s="66"/>
      <c r="E2" s="66"/>
      <c r="F2" s="66"/>
      <c r="G2" s="777" t="str">
        <f>'ფორმა N1'!L2</f>
        <v>01.01.2019-31.12.2019</v>
      </c>
      <c r="H2" s="777"/>
      <c r="I2" s="65"/>
    </row>
    <row r="3" spans="1:9" ht="15">
      <c r="A3" s="65"/>
      <c r="B3" s="65"/>
      <c r="C3" s="65"/>
      <c r="D3" s="65"/>
      <c r="E3" s="65"/>
      <c r="F3" s="65"/>
      <c r="G3" s="213"/>
      <c r="H3" s="213"/>
      <c r="I3" s="298"/>
    </row>
    <row r="4" spans="1:9" ht="15">
      <c r="A4" s="66" t="s">
        <v>269</v>
      </c>
      <c r="B4" s="66"/>
      <c r="C4" s="66"/>
      <c r="D4" s="66"/>
      <c r="E4" s="66"/>
      <c r="F4" s="66"/>
      <c r="G4" s="65"/>
      <c r="H4" s="65"/>
      <c r="I4" s="65"/>
    </row>
    <row r="5" spans="1:9" ht="15">
      <c r="A5" s="365" t="str">
        <f>'ფორმა N1'!A5</f>
        <v>მპგ მოძრაობა სახელმწიფო ხალხისთვის</v>
      </c>
      <c r="B5" s="69"/>
      <c r="C5" s="69"/>
      <c r="D5" s="69"/>
      <c r="E5" s="69"/>
      <c r="F5" s="69"/>
      <c r="G5" s="70"/>
      <c r="H5" s="70"/>
      <c r="I5" s="70"/>
    </row>
    <row r="6" spans="1:9" ht="15">
      <c r="A6" s="66"/>
      <c r="B6" s="66"/>
      <c r="C6" s="66"/>
      <c r="D6" s="66"/>
      <c r="E6" s="66"/>
      <c r="F6" s="66"/>
      <c r="G6" s="65"/>
      <c r="H6" s="65"/>
      <c r="I6" s="65"/>
    </row>
    <row r="7" spans="1:9" ht="15">
      <c r="A7" s="212"/>
      <c r="B7" s="212"/>
      <c r="C7" s="212"/>
      <c r="D7" s="212"/>
      <c r="E7" s="212"/>
      <c r="F7" s="212"/>
      <c r="G7" s="67"/>
      <c r="H7" s="67"/>
      <c r="I7" s="298"/>
    </row>
    <row r="8" spans="1:9" ht="45">
      <c r="A8" s="294" t="s">
        <v>64</v>
      </c>
      <c r="B8" s="68" t="s">
        <v>326</v>
      </c>
      <c r="C8" s="79" t="s">
        <v>327</v>
      </c>
      <c r="D8" s="79" t="s">
        <v>227</v>
      </c>
      <c r="E8" s="79" t="s">
        <v>330</v>
      </c>
      <c r="F8" s="79" t="s">
        <v>329</v>
      </c>
      <c r="G8" s="79" t="s">
        <v>371</v>
      </c>
      <c r="H8" s="68" t="s">
        <v>10</v>
      </c>
      <c r="I8" s="68" t="s">
        <v>9</v>
      </c>
    </row>
    <row r="9" spans="1:9" ht="15">
      <c r="A9" s="295"/>
      <c r="B9" s="296"/>
      <c r="C9" s="87"/>
      <c r="D9" s="87"/>
      <c r="E9" s="87"/>
      <c r="F9" s="87"/>
      <c r="G9" s="87"/>
      <c r="H9" s="4"/>
      <c r="I9" s="4"/>
    </row>
    <row r="10" spans="1:9" ht="15">
      <c r="A10" s="295"/>
      <c r="B10" s="296"/>
      <c r="C10" s="87"/>
      <c r="D10" s="87"/>
      <c r="E10" s="87"/>
      <c r="F10" s="87"/>
      <c r="G10" s="87"/>
      <c r="H10" s="4"/>
      <c r="I10" s="4"/>
    </row>
    <row r="11" spans="1:9" ht="15">
      <c r="A11" s="295"/>
      <c r="B11" s="296"/>
      <c r="C11" s="76"/>
      <c r="D11" s="76"/>
      <c r="E11" s="76"/>
      <c r="F11" s="76"/>
      <c r="G11" s="76"/>
      <c r="H11" s="4"/>
      <c r="I11" s="4"/>
    </row>
    <row r="12" spans="1:9" ht="15">
      <c r="A12" s="295"/>
      <c r="B12" s="296"/>
      <c r="C12" s="76"/>
      <c r="D12" s="76"/>
      <c r="E12" s="76"/>
      <c r="F12" s="76"/>
      <c r="G12" s="76"/>
      <c r="H12" s="4"/>
      <c r="I12" s="4"/>
    </row>
    <row r="13" spans="1:9" ht="15">
      <c r="A13" s="295"/>
      <c r="B13" s="296"/>
      <c r="C13" s="76"/>
      <c r="D13" s="76"/>
      <c r="E13" s="76"/>
      <c r="F13" s="76"/>
      <c r="G13" s="76"/>
      <c r="H13" s="4"/>
      <c r="I13" s="4"/>
    </row>
    <row r="14" spans="1:9" ht="15">
      <c r="A14" s="295"/>
      <c r="B14" s="296"/>
      <c r="C14" s="76"/>
      <c r="D14" s="76"/>
      <c r="E14" s="76"/>
      <c r="F14" s="76"/>
      <c r="G14" s="76"/>
      <c r="H14" s="4"/>
      <c r="I14" s="4"/>
    </row>
    <row r="15" spans="1:9" ht="15">
      <c r="A15" s="295"/>
      <c r="B15" s="296"/>
      <c r="C15" s="76"/>
      <c r="D15" s="76"/>
      <c r="E15" s="76"/>
      <c r="F15" s="76"/>
      <c r="G15" s="76"/>
      <c r="H15" s="4"/>
      <c r="I15" s="4"/>
    </row>
    <row r="16" spans="1:9" ht="15">
      <c r="A16" s="295"/>
      <c r="B16" s="296"/>
      <c r="C16" s="76"/>
      <c r="D16" s="76"/>
      <c r="E16" s="76"/>
      <c r="F16" s="76"/>
      <c r="G16" s="76"/>
      <c r="H16" s="4"/>
      <c r="I16" s="4"/>
    </row>
    <row r="17" spans="1:9" ht="15">
      <c r="A17" s="295"/>
      <c r="B17" s="296"/>
      <c r="C17" s="76"/>
      <c r="D17" s="76"/>
      <c r="E17" s="76"/>
      <c r="F17" s="76"/>
      <c r="G17" s="76"/>
      <c r="H17" s="4"/>
      <c r="I17" s="4"/>
    </row>
    <row r="18" spans="1:9" ht="15">
      <c r="A18" s="295"/>
      <c r="B18" s="296"/>
      <c r="C18" s="76"/>
      <c r="D18" s="76"/>
      <c r="E18" s="76"/>
      <c r="F18" s="76"/>
      <c r="G18" s="76"/>
      <c r="H18" s="4"/>
      <c r="I18" s="4"/>
    </row>
    <row r="19" spans="1:9" ht="15">
      <c r="A19" s="295"/>
      <c r="B19" s="296"/>
      <c r="C19" s="76"/>
      <c r="D19" s="76"/>
      <c r="E19" s="76"/>
      <c r="F19" s="76"/>
      <c r="G19" s="76"/>
      <c r="H19" s="4"/>
      <c r="I19" s="4"/>
    </row>
    <row r="20" spans="1:9" ht="15">
      <c r="A20" s="295"/>
      <c r="B20" s="296"/>
      <c r="C20" s="76"/>
      <c r="D20" s="76"/>
      <c r="E20" s="76"/>
      <c r="F20" s="76"/>
      <c r="G20" s="76"/>
      <c r="H20" s="4"/>
      <c r="I20" s="4"/>
    </row>
    <row r="21" spans="1:9" ht="15">
      <c r="A21" s="295"/>
      <c r="B21" s="296"/>
      <c r="C21" s="76"/>
      <c r="D21" s="76"/>
      <c r="E21" s="76"/>
      <c r="F21" s="76"/>
      <c r="G21" s="76"/>
      <c r="H21" s="4"/>
      <c r="I21" s="4"/>
    </row>
    <row r="22" spans="1:9" ht="15">
      <c r="A22" s="295"/>
      <c r="B22" s="296"/>
      <c r="C22" s="76"/>
      <c r="D22" s="76"/>
      <c r="E22" s="76"/>
      <c r="F22" s="76"/>
      <c r="G22" s="76"/>
      <c r="H22" s="4"/>
      <c r="I22" s="4"/>
    </row>
    <row r="23" spans="1:9" ht="15">
      <c r="A23" s="295"/>
      <c r="B23" s="296"/>
      <c r="C23" s="76"/>
      <c r="D23" s="76"/>
      <c r="E23" s="76"/>
      <c r="F23" s="76"/>
      <c r="G23" s="76"/>
      <c r="H23" s="4"/>
      <c r="I23" s="4"/>
    </row>
    <row r="24" spans="1:9" ht="15">
      <c r="A24" s="295"/>
      <c r="B24" s="296"/>
      <c r="C24" s="76"/>
      <c r="D24" s="76"/>
      <c r="E24" s="76"/>
      <c r="F24" s="76"/>
      <c r="G24" s="76"/>
      <c r="H24" s="4"/>
      <c r="I24" s="4"/>
    </row>
    <row r="25" spans="1:9" ht="15">
      <c r="A25" s="295"/>
      <c r="B25" s="296"/>
      <c r="C25" s="76"/>
      <c r="D25" s="76"/>
      <c r="E25" s="76"/>
      <c r="F25" s="76"/>
      <c r="G25" s="76"/>
      <c r="H25" s="4"/>
      <c r="I25" s="4"/>
    </row>
    <row r="26" spans="1:9" ht="15">
      <c r="A26" s="295"/>
      <c r="B26" s="296"/>
      <c r="C26" s="76"/>
      <c r="D26" s="76"/>
      <c r="E26" s="76"/>
      <c r="F26" s="76"/>
      <c r="G26" s="76"/>
      <c r="H26" s="4"/>
      <c r="I26" s="4"/>
    </row>
    <row r="27" spans="1:9" ht="15">
      <c r="A27" s="295"/>
      <c r="B27" s="296"/>
      <c r="C27" s="76"/>
      <c r="D27" s="76"/>
      <c r="E27" s="76"/>
      <c r="F27" s="76"/>
      <c r="G27" s="76"/>
      <c r="H27" s="4"/>
      <c r="I27" s="4"/>
    </row>
    <row r="28" spans="1:9" ht="15">
      <c r="A28" s="295"/>
      <c r="B28" s="296"/>
      <c r="C28" s="76"/>
      <c r="D28" s="76"/>
      <c r="E28" s="76"/>
      <c r="F28" s="76"/>
      <c r="G28" s="76"/>
      <c r="H28" s="4"/>
      <c r="I28" s="4"/>
    </row>
    <row r="29" spans="1:9" ht="15">
      <c r="A29" s="295"/>
      <c r="B29" s="296"/>
      <c r="C29" s="76"/>
      <c r="D29" s="76"/>
      <c r="E29" s="76"/>
      <c r="F29" s="76"/>
      <c r="G29" s="76"/>
      <c r="H29" s="4"/>
      <c r="I29" s="4"/>
    </row>
    <row r="30" spans="1:9" ht="15">
      <c r="A30" s="295"/>
      <c r="B30" s="296"/>
      <c r="C30" s="76"/>
      <c r="D30" s="76"/>
      <c r="E30" s="76"/>
      <c r="F30" s="76"/>
      <c r="G30" s="76"/>
      <c r="H30" s="4"/>
      <c r="I30" s="4"/>
    </row>
    <row r="31" spans="1:9" ht="15">
      <c r="A31" s="295"/>
      <c r="B31" s="296"/>
      <c r="C31" s="76"/>
      <c r="D31" s="76"/>
      <c r="E31" s="76"/>
      <c r="F31" s="76"/>
      <c r="G31" s="76"/>
      <c r="H31" s="4"/>
      <c r="I31" s="4"/>
    </row>
    <row r="32" spans="1:9" ht="15">
      <c r="A32" s="295"/>
      <c r="B32" s="296"/>
      <c r="C32" s="76"/>
      <c r="D32" s="76"/>
      <c r="E32" s="76"/>
      <c r="F32" s="76"/>
      <c r="G32" s="76"/>
      <c r="H32" s="4"/>
      <c r="I32" s="4"/>
    </row>
    <row r="33" spans="1:9" ht="15">
      <c r="A33" s="295"/>
      <c r="B33" s="296"/>
      <c r="C33" s="76"/>
      <c r="D33" s="76"/>
      <c r="E33" s="76"/>
      <c r="F33" s="76"/>
      <c r="G33" s="76"/>
      <c r="H33" s="4"/>
      <c r="I33" s="4"/>
    </row>
    <row r="34" spans="1:9" ht="15">
      <c r="A34" s="295"/>
      <c r="B34" s="297"/>
      <c r="C34" s="88"/>
      <c r="D34" s="88"/>
      <c r="E34" s="88"/>
      <c r="F34" s="88"/>
      <c r="G34" s="88" t="s">
        <v>325</v>
      </c>
      <c r="H34" s="75">
        <f>SUM(H9:H33)</f>
        <v>0</v>
      </c>
      <c r="I34" s="75">
        <f>SUM(I9:I33)</f>
        <v>0</v>
      </c>
    </row>
    <row r="35" spans="1:9" ht="15">
      <c r="A35" s="37"/>
      <c r="B35" s="37"/>
      <c r="C35" s="37"/>
      <c r="D35" s="37"/>
      <c r="E35" s="37"/>
      <c r="F35" s="37"/>
      <c r="G35" s="2"/>
      <c r="H35" s="2"/>
    </row>
    <row r="36" spans="1:9" ht="15">
      <c r="A36" s="162" t="s">
        <v>441</v>
      </c>
      <c r="B36" s="37"/>
      <c r="C36" s="37"/>
      <c r="D36" s="37"/>
      <c r="E36" s="37"/>
      <c r="F36" s="37"/>
      <c r="G36" s="2"/>
      <c r="H36" s="2"/>
    </row>
    <row r="37" spans="1:9" ht="15">
      <c r="A37" s="162"/>
      <c r="B37" s="37"/>
      <c r="C37" s="37"/>
      <c r="D37" s="37"/>
      <c r="E37" s="37"/>
      <c r="F37" s="37"/>
      <c r="G37" s="2"/>
      <c r="H37" s="2"/>
    </row>
    <row r="38" spans="1:9" ht="15">
      <c r="A38" s="162"/>
      <c r="B38" s="2"/>
      <c r="C38" s="2"/>
      <c r="D38" s="2"/>
      <c r="E38" s="2"/>
      <c r="F38" s="2"/>
      <c r="G38" s="2"/>
      <c r="H38" s="2"/>
    </row>
    <row r="39" spans="1:9" ht="15">
      <c r="A39" s="162"/>
      <c r="B39" s="2"/>
      <c r="C39" s="2"/>
      <c r="D39" s="2"/>
      <c r="E39" s="2"/>
      <c r="F39" s="2"/>
      <c r="G39" s="2"/>
      <c r="H39" s="2"/>
    </row>
    <row r="40" spans="1:9">
      <c r="A40" s="21"/>
      <c r="B40" s="21"/>
      <c r="C40" s="21"/>
      <c r="D40" s="21"/>
      <c r="E40" s="21"/>
      <c r="F40" s="21"/>
      <c r="G40" s="21"/>
      <c r="H40" s="21"/>
    </row>
    <row r="41" spans="1:9" ht="15">
      <c r="A41" s="58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58"/>
      <c r="B44" s="58" t="s">
        <v>266</v>
      </c>
      <c r="C44" s="58"/>
      <c r="D44" s="58"/>
      <c r="E44" s="58"/>
      <c r="F44" s="58"/>
      <c r="G44" s="2"/>
      <c r="H44" s="12"/>
    </row>
    <row r="45" spans="1:9" ht="15">
      <c r="A45" s="2"/>
      <c r="B45" s="2" t="s">
        <v>265</v>
      </c>
      <c r="C45" s="2"/>
      <c r="D45" s="2"/>
      <c r="E45" s="2"/>
      <c r="F45" s="2"/>
      <c r="G45" s="2"/>
      <c r="H45" s="12"/>
    </row>
    <row r="46" spans="1:9">
      <c r="A46" s="55"/>
      <c r="B46" s="55" t="s">
        <v>139</v>
      </c>
      <c r="C46" s="55"/>
      <c r="D46" s="55"/>
      <c r="E46" s="55"/>
      <c r="F46" s="55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431"/>
  <sheetViews>
    <sheetView view="pageBreakPreview" zoomScale="80" zoomScaleSheetLayoutView="80" workbookViewId="0">
      <selection activeCell="L2" sqref="L2"/>
    </sheetView>
  </sheetViews>
  <sheetFormatPr defaultRowHeight="12.75"/>
  <cols>
    <col min="1" max="1" width="5.42578125" style="147" customWidth="1"/>
    <col min="2" max="2" width="13.140625" style="147" customWidth="1"/>
    <col min="3" max="3" width="15.140625" style="147" customWidth="1"/>
    <col min="4" max="4" width="18" style="147" customWidth="1"/>
    <col min="5" max="5" width="20.5703125" style="147" customWidth="1"/>
    <col min="6" max="6" width="21.28515625" style="147" customWidth="1"/>
    <col min="7" max="7" width="15.140625" style="147" customWidth="1"/>
    <col min="8" max="8" width="15.5703125" style="147" customWidth="1"/>
    <col min="9" max="9" width="13.42578125" style="147" customWidth="1"/>
    <col min="10" max="10" width="0" style="147" hidden="1" customWidth="1"/>
    <col min="11" max="16384" width="9.140625" style="147"/>
  </cols>
  <sheetData>
    <row r="1" spans="1:10" ht="15">
      <c r="A1" s="63" t="s">
        <v>442</v>
      </c>
      <c r="B1" s="63"/>
      <c r="C1" s="66"/>
      <c r="D1" s="66"/>
      <c r="E1" s="66"/>
      <c r="F1" s="66"/>
      <c r="G1" s="779" t="s">
        <v>109</v>
      </c>
      <c r="H1" s="779"/>
    </row>
    <row r="2" spans="1:10" ht="15">
      <c r="A2" s="65" t="s">
        <v>140</v>
      </c>
      <c r="B2" s="63"/>
      <c r="C2" s="66"/>
      <c r="D2" s="66"/>
      <c r="E2" s="66"/>
      <c r="F2" s="66"/>
      <c r="G2" s="777" t="s">
        <v>1444</v>
      </c>
      <c r="H2" s="777"/>
    </row>
    <row r="3" spans="1:10" ht="15">
      <c r="A3" s="65"/>
      <c r="B3" s="65"/>
      <c r="C3" s="65"/>
      <c r="D3" s="65"/>
      <c r="E3" s="65"/>
      <c r="F3" s="65"/>
      <c r="G3" s="702"/>
      <c r="H3" s="702"/>
    </row>
    <row r="4" spans="1:10" ht="15">
      <c r="A4" s="66" t="s">
        <v>269</v>
      </c>
      <c r="B4" s="66"/>
      <c r="C4" s="66"/>
      <c r="D4" s="66"/>
      <c r="E4" s="66"/>
      <c r="F4" s="66"/>
      <c r="G4" s="65"/>
      <c r="H4" s="65"/>
    </row>
    <row r="5" spans="1:10" ht="15">
      <c r="A5" s="69" t="str">
        <f>'[3]ფორმა N1'!A5</f>
        <v>მპგ ,,მოძრაობა სახელმწიფო ხალხისთვის"</v>
      </c>
      <c r="B5" s="69"/>
      <c r="C5" s="69"/>
      <c r="D5" s="69"/>
      <c r="E5" s="69"/>
      <c r="F5" s="69"/>
      <c r="G5" s="70"/>
      <c r="H5" s="70"/>
    </row>
    <row r="6" spans="1:10" ht="15">
      <c r="A6" s="66"/>
      <c r="B6" s="66"/>
      <c r="C6" s="66"/>
      <c r="D6" s="66"/>
      <c r="E6" s="66"/>
      <c r="F6" s="66"/>
      <c r="G6" s="65"/>
      <c r="H6" s="65"/>
    </row>
    <row r="7" spans="1:10" ht="15">
      <c r="A7" s="701"/>
      <c r="B7" s="701"/>
      <c r="C7" s="701"/>
      <c r="D7" s="701"/>
      <c r="E7" s="701"/>
      <c r="F7" s="701"/>
      <c r="G7" s="67"/>
      <c r="H7" s="67"/>
    </row>
    <row r="8" spans="1:10" ht="30">
      <c r="A8" s="79" t="s">
        <v>64</v>
      </c>
      <c r="B8" s="79" t="s">
        <v>326</v>
      </c>
      <c r="C8" s="79" t="s">
        <v>327</v>
      </c>
      <c r="D8" s="79" t="s">
        <v>227</v>
      </c>
      <c r="E8" s="79" t="s">
        <v>335</v>
      </c>
      <c r="F8" s="79" t="s">
        <v>328</v>
      </c>
      <c r="G8" s="68" t="s">
        <v>10</v>
      </c>
      <c r="H8" s="68" t="s">
        <v>9</v>
      </c>
      <c r="J8" s="176" t="s">
        <v>334</v>
      </c>
    </row>
    <row r="9" spans="1:10" ht="15">
      <c r="A9" s="661">
        <v>1</v>
      </c>
      <c r="B9" s="734" t="s">
        <v>1322</v>
      </c>
      <c r="C9" s="734" t="s">
        <v>1449</v>
      </c>
      <c r="D9" s="734" t="s">
        <v>1450</v>
      </c>
      <c r="E9" s="661" t="s">
        <v>1042</v>
      </c>
      <c r="F9" s="661" t="s">
        <v>1451</v>
      </c>
      <c r="G9" s="618">
        <v>150</v>
      </c>
      <c r="H9" s="618">
        <v>117.6</v>
      </c>
      <c r="J9" s="176" t="s">
        <v>0</v>
      </c>
    </row>
    <row r="10" spans="1:10" ht="15">
      <c r="A10" s="661">
        <v>2</v>
      </c>
      <c r="B10" s="734" t="s">
        <v>1121</v>
      </c>
      <c r="C10" s="734" t="s">
        <v>1183</v>
      </c>
      <c r="D10" s="734" t="s">
        <v>1452</v>
      </c>
      <c r="E10" s="661" t="s">
        <v>1042</v>
      </c>
      <c r="F10" s="661" t="s">
        <v>1451</v>
      </c>
      <c r="G10" s="618">
        <v>100</v>
      </c>
      <c r="H10" s="618">
        <v>78.400000000000006</v>
      </c>
    </row>
    <row r="11" spans="1:10" ht="15">
      <c r="A11" s="661">
        <v>3</v>
      </c>
      <c r="B11" s="734" t="s">
        <v>1108</v>
      </c>
      <c r="C11" s="734" t="s">
        <v>1453</v>
      </c>
      <c r="D11" s="734" t="s">
        <v>1454</v>
      </c>
      <c r="E11" s="661" t="s">
        <v>1042</v>
      </c>
      <c r="F11" s="661" t="s">
        <v>1451</v>
      </c>
      <c r="G11" s="618">
        <v>150</v>
      </c>
      <c r="H11" s="618">
        <v>117.6</v>
      </c>
    </row>
    <row r="12" spans="1:10" ht="15">
      <c r="A12" s="661">
        <v>4</v>
      </c>
      <c r="B12" s="734" t="s">
        <v>1072</v>
      </c>
      <c r="C12" s="734" t="s">
        <v>1455</v>
      </c>
      <c r="D12" s="734" t="s">
        <v>1456</v>
      </c>
      <c r="E12" s="661" t="s">
        <v>1042</v>
      </c>
      <c r="F12" s="661" t="s">
        <v>1451</v>
      </c>
      <c r="G12" s="618">
        <v>100</v>
      </c>
      <c r="H12" s="618">
        <v>78.400000000000006</v>
      </c>
    </row>
    <row r="13" spans="1:10" ht="15">
      <c r="A13" s="661">
        <v>5</v>
      </c>
      <c r="B13" s="734" t="s">
        <v>1275</v>
      </c>
      <c r="C13" s="734" t="s">
        <v>1303</v>
      </c>
      <c r="D13" s="734" t="s">
        <v>1457</v>
      </c>
      <c r="E13" s="661" t="s">
        <v>1042</v>
      </c>
      <c r="F13" s="661" t="s">
        <v>1451</v>
      </c>
      <c r="G13" s="618">
        <v>100</v>
      </c>
      <c r="H13" s="618">
        <v>78.400000000000006</v>
      </c>
    </row>
    <row r="14" spans="1:10" ht="15">
      <c r="A14" s="661">
        <v>6</v>
      </c>
      <c r="B14" s="734" t="s">
        <v>1213</v>
      </c>
      <c r="C14" s="734" t="s">
        <v>1458</v>
      </c>
      <c r="D14" s="734" t="s">
        <v>1459</v>
      </c>
      <c r="E14" s="661" t="s">
        <v>1042</v>
      </c>
      <c r="F14" s="661" t="s">
        <v>1451</v>
      </c>
      <c r="G14" s="618">
        <v>100</v>
      </c>
      <c r="H14" s="618">
        <v>78.400000000000006</v>
      </c>
    </row>
    <row r="15" spans="1:10" ht="15">
      <c r="A15" s="661">
        <v>7</v>
      </c>
      <c r="B15" s="734" t="s">
        <v>1130</v>
      </c>
      <c r="C15" s="734" t="s">
        <v>1460</v>
      </c>
      <c r="D15" s="734" t="s">
        <v>1461</v>
      </c>
      <c r="E15" s="661" t="s">
        <v>1042</v>
      </c>
      <c r="F15" s="661" t="s">
        <v>1451</v>
      </c>
      <c r="G15" s="618">
        <v>100</v>
      </c>
      <c r="H15" s="618">
        <v>80</v>
      </c>
    </row>
    <row r="16" spans="1:10" ht="15">
      <c r="A16" s="661">
        <v>8</v>
      </c>
      <c r="B16" s="734" t="s">
        <v>1462</v>
      </c>
      <c r="C16" s="734" t="s">
        <v>1463</v>
      </c>
      <c r="D16" s="734" t="s">
        <v>1464</v>
      </c>
      <c r="E16" s="661" t="s">
        <v>1042</v>
      </c>
      <c r="F16" s="661" t="s">
        <v>1451</v>
      </c>
      <c r="G16" s="618">
        <v>100</v>
      </c>
      <c r="H16" s="618">
        <v>78.400000000000006</v>
      </c>
    </row>
    <row r="17" spans="1:8" ht="15">
      <c r="A17" s="661">
        <v>9</v>
      </c>
      <c r="B17" s="734" t="s">
        <v>1465</v>
      </c>
      <c r="C17" s="734" t="s">
        <v>1143</v>
      </c>
      <c r="D17" s="734" t="s">
        <v>1466</v>
      </c>
      <c r="E17" s="661" t="s">
        <v>1042</v>
      </c>
      <c r="F17" s="661" t="s">
        <v>1451</v>
      </c>
      <c r="G17" s="618">
        <v>100</v>
      </c>
      <c r="H17" s="618">
        <v>78.400000000000006</v>
      </c>
    </row>
    <row r="18" spans="1:8" ht="15">
      <c r="A18" s="661">
        <v>10</v>
      </c>
      <c r="B18" s="734" t="s">
        <v>1237</v>
      </c>
      <c r="C18" s="734" t="s">
        <v>1467</v>
      </c>
      <c r="D18" s="734" t="s">
        <v>1468</v>
      </c>
      <c r="E18" s="661" t="s">
        <v>1042</v>
      </c>
      <c r="F18" s="661" t="s">
        <v>1451</v>
      </c>
      <c r="G18" s="618">
        <v>100</v>
      </c>
      <c r="H18" s="618">
        <v>78.400000000000006</v>
      </c>
    </row>
    <row r="19" spans="1:8" ht="15">
      <c r="A19" s="661">
        <v>11</v>
      </c>
      <c r="B19" s="734" t="s">
        <v>1152</v>
      </c>
      <c r="C19" s="734" t="s">
        <v>1469</v>
      </c>
      <c r="D19" s="734" t="s">
        <v>1470</v>
      </c>
      <c r="E19" s="661" t="s">
        <v>1042</v>
      </c>
      <c r="F19" s="661" t="s">
        <v>1451</v>
      </c>
      <c r="G19" s="618">
        <v>100</v>
      </c>
      <c r="H19" s="618">
        <v>78.400000000000006</v>
      </c>
    </row>
    <row r="20" spans="1:8" ht="15">
      <c r="A20" s="661">
        <v>12</v>
      </c>
      <c r="B20" s="734" t="s">
        <v>1471</v>
      </c>
      <c r="C20" s="734" t="s">
        <v>1472</v>
      </c>
      <c r="D20" s="734" t="s">
        <v>1473</v>
      </c>
      <c r="E20" s="661" t="s">
        <v>1042</v>
      </c>
      <c r="F20" s="661" t="s">
        <v>1451</v>
      </c>
      <c r="G20" s="618">
        <v>100</v>
      </c>
      <c r="H20" s="618">
        <v>78.400000000000006</v>
      </c>
    </row>
    <row r="21" spans="1:8" ht="15">
      <c r="A21" s="661">
        <v>13</v>
      </c>
      <c r="B21" s="734" t="s">
        <v>1246</v>
      </c>
      <c r="C21" s="734" t="s">
        <v>1280</v>
      </c>
      <c r="D21" s="734" t="s">
        <v>1474</v>
      </c>
      <c r="E21" s="661" t="s">
        <v>1042</v>
      </c>
      <c r="F21" s="661" t="s">
        <v>1451</v>
      </c>
      <c r="G21" s="618">
        <v>100</v>
      </c>
      <c r="H21" s="618">
        <v>78.400000000000006</v>
      </c>
    </row>
    <row r="22" spans="1:8" ht="15">
      <c r="A22" s="661">
        <v>14</v>
      </c>
      <c r="B22" s="734" t="s">
        <v>1308</v>
      </c>
      <c r="C22" s="734" t="s">
        <v>1475</v>
      </c>
      <c r="D22" s="734" t="s">
        <v>1476</v>
      </c>
      <c r="E22" s="661" t="s">
        <v>1042</v>
      </c>
      <c r="F22" s="661" t="s">
        <v>1451</v>
      </c>
      <c r="G22" s="618">
        <v>100</v>
      </c>
      <c r="H22" s="618">
        <v>78.400000000000006</v>
      </c>
    </row>
    <row r="23" spans="1:8" ht="15">
      <c r="A23" s="661">
        <v>15</v>
      </c>
      <c r="B23" s="734" t="s">
        <v>1477</v>
      </c>
      <c r="C23" s="734" t="s">
        <v>1286</v>
      </c>
      <c r="D23" s="734" t="s">
        <v>1478</v>
      </c>
      <c r="E23" s="661" t="s">
        <v>1042</v>
      </c>
      <c r="F23" s="661" t="s">
        <v>1451</v>
      </c>
      <c r="G23" s="618">
        <v>100</v>
      </c>
      <c r="H23" s="618">
        <v>78.400000000000006</v>
      </c>
    </row>
    <row r="24" spans="1:8" ht="15">
      <c r="A24" s="661">
        <v>16</v>
      </c>
      <c r="B24" s="734" t="s">
        <v>1479</v>
      </c>
      <c r="C24" s="734" t="s">
        <v>1480</v>
      </c>
      <c r="D24" s="734" t="s">
        <v>1481</v>
      </c>
      <c r="E24" s="661" t="s">
        <v>1042</v>
      </c>
      <c r="F24" s="661" t="s">
        <v>1451</v>
      </c>
      <c r="G24" s="618">
        <v>100</v>
      </c>
      <c r="H24" s="618">
        <v>78.400000000000006</v>
      </c>
    </row>
    <row r="25" spans="1:8" ht="15">
      <c r="A25" s="661">
        <v>17</v>
      </c>
      <c r="B25" s="734" t="s">
        <v>1213</v>
      </c>
      <c r="C25" s="734" t="s">
        <v>1268</v>
      </c>
      <c r="D25" s="734" t="s">
        <v>1269</v>
      </c>
      <c r="E25" s="661" t="s">
        <v>1042</v>
      </c>
      <c r="F25" s="661" t="s">
        <v>1451</v>
      </c>
      <c r="G25" s="618">
        <v>50</v>
      </c>
      <c r="H25" s="618">
        <v>39.200000000000003</v>
      </c>
    </row>
    <row r="26" spans="1:8" ht="15">
      <c r="A26" s="661">
        <v>18</v>
      </c>
      <c r="B26" s="734" t="s">
        <v>1401</v>
      </c>
      <c r="C26" s="734" t="s">
        <v>1290</v>
      </c>
      <c r="D26" s="734" t="s">
        <v>1482</v>
      </c>
      <c r="E26" s="661" t="s">
        <v>1042</v>
      </c>
      <c r="F26" s="661" t="s">
        <v>1451</v>
      </c>
      <c r="G26" s="618">
        <v>50</v>
      </c>
      <c r="H26" s="618">
        <v>39.200000000000003</v>
      </c>
    </row>
    <row r="27" spans="1:8" ht="15">
      <c r="A27" s="661">
        <v>19</v>
      </c>
      <c r="B27" s="734" t="s">
        <v>1483</v>
      </c>
      <c r="C27" s="734" t="s">
        <v>1484</v>
      </c>
      <c r="D27" s="734" t="s">
        <v>1485</v>
      </c>
      <c r="E27" s="661" t="s">
        <v>1042</v>
      </c>
      <c r="F27" s="661" t="s">
        <v>1451</v>
      </c>
      <c r="G27" s="618">
        <v>100</v>
      </c>
      <c r="H27" s="618">
        <v>78.400000000000006</v>
      </c>
    </row>
    <row r="28" spans="1:8" ht="15">
      <c r="A28" s="661">
        <v>20</v>
      </c>
      <c r="B28" s="734" t="s">
        <v>1486</v>
      </c>
      <c r="C28" s="734" t="s">
        <v>1487</v>
      </c>
      <c r="D28" s="734" t="s">
        <v>1488</v>
      </c>
      <c r="E28" s="661" t="s">
        <v>1042</v>
      </c>
      <c r="F28" s="661" t="s">
        <v>1451</v>
      </c>
      <c r="G28" s="618">
        <v>100</v>
      </c>
      <c r="H28" s="618">
        <v>78.400000000000006</v>
      </c>
    </row>
    <row r="29" spans="1:8" ht="15">
      <c r="A29" s="661">
        <v>21</v>
      </c>
      <c r="B29" s="734" t="s">
        <v>1489</v>
      </c>
      <c r="C29" s="734" t="s">
        <v>1232</v>
      </c>
      <c r="D29" s="734" t="s">
        <v>1490</v>
      </c>
      <c r="E29" s="661" t="s">
        <v>1042</v>
      </c>
      <c r="F29" s="661" t="s">
        <v>1451</v>
      </c>
      <c r="G29" s="618">
        <v>100</v>
      </c>
      <c r="H29" s="618">
        <v>78.400000000000006</v>
      </c>
    </row>
    <row r="30" spans="1:8" ht="15">
      <c r="A30" s="661">
        <v>22</v>
      </c>
      <c r="B30" s="734" t="s">
        <v>1285</v>
      </c>
      <c r="C30" s="734" t="s">
        <v>1273</v>
      </c>
      <c r="D30" s="734" t="s">
        <v>1491</v>
      </c>
      <c r="E30" s="661" t="s">
        <v>1042</v>
      </c>
      <c r="F30" s="661" t="s">
        <v>1451</v>
      </c>
      <c r="G30" s="618">
        <v>100</v>
      </c>
      <c r="H30" s="618">
        <v>78.400000000000006</v>
      </c>
    </row>
    <row r="31" spans="1:8" ht="15">
      <c r="A31" s="661">
        <v>23</v>
      </c>
      <c r="B31" s="734" t="s">
        <v>1338</v>
      </c>
      <c r="C31" s="734" t="s">
        <v>1307</v>
      </c>
      <c r="D31" s="734" t="s">
        <v>1492</v>
      </c>
      <c r="E31" s="661" t="s">
        <v>1042</v>
      </c>
      <c r="F31" s="661" t="s">
        <v>1451</v>
      </c>
      <c r="G31" s="618">
        <v>100</v>
      </c>
      <c r="H31" s="618">
        <v>78.400000000000006</v>
      </c>
    </row>
    <row r="32" spans="1:8" ht="15">
      <c r="A32" s="661">
        <v>24</v>
      </c>
      <c r="B32" s="734" t="s">
        <v>1074</v>
      </c>
      <c r="C32" s="734" t="s">
        <v>1493</v>
      </c>
      <c r="D32" s="734" t="s">
        <v>1494</v>
      </c>
      <c r="E32" s="661" t="s">
        <v>1042</v>
      </c>
      <c r="F32" s="661" t="s">
        <v>1451</v>
      </c>
      <c r="G32" s="618">
        <v>100</v>
      </c>
      <c r="H32" s="618">
        <v>78.400000000000006</v>
      </c>
    </row>
    <row r="33" spans="1:9" ht="15">
      <c r="A33" s="661">
        <v>25</v>
      </c>
      <c r="B33" s="734" t="s">
        <v>1243</v>
      </c>
      <c r="C33" s="734" t="s">
        <v>1273</v>
      </c>
      <c r="D33" s="734" t="s">
        <v>1495</v>
      </c>
      <c r="E33" s="661" t="s">
        <v>1042</v>
      </c>
      <c r="F33" s="661" t="s">
        <v>1451</v>
      </c>
      <c r="G33" s="618">
        <v>100</v>
      </c>
      <c r="H33" s="618">
        <v>78.400000000000006</v>
      </c>
    </row>
    <row r="34" spans="1:9" ht="15">
      <c r="A34" s="661">
        <v>26</v>
      </c>
      <c r="B34" s="734" t="s">
        <v>1287</v>
      </c>
      <c r="C34" s="734" t="s">
        <v>1288</v>
      </c>
      <c r="D34" s="734" t="s">
        <v>1289</v>
      </c>
      <c r="E34" s="661" t="s">
        <v>1042</v>
      </c>
      <c r="F34" s="661" t="s">
        <v>1451</v>
      </c>
      <c r="G34" s="735">
        <v>100</v>
      </c>
      <c r="H34" s="735">
        <v>78.400000000000006</v>
      </c>
    </row>
    <row r="35" spans="1:9" ht="15.75">
      <c r="A35" s="661">
        <v>27</v>
      </c>
      <c r="B35" s="734" t="s">
        <v>1496</v>
      </c>
      <c r="C35" s="734" t="s">
        <v>1497</v>
      </c>
      <c r="D35" s="734" t="s">
        <v>1498</v>
      </c>
      <c r="E35" s="661" t="s">
        <v>1042</v>
      </c>
      <c r="F35" s="661" t="s">
        <v>1451</v>
      </c>
      <c r="G35" s="735">
        <v>100</v>
      </c>
      <c r="H35" s="735">
        <v>78.400000000000006</v>
      </c>
      <c r="I35" s="146"/>
    </row>
    <row r="36" spans="1:9" ht="15.75">
      <c r="A36" s="661">
        <v>28</v>
      </c>
      <c r="B36" s="734" t="s">
        <v>1499</v>
      </c>
      <c r="C36" s="734" t="s">
        <v>1500</v>
      </c>
      <c r="D36" s="734" t="s">
        <v>1501</v>
      </c>
      <c r="E36" s="661" t="s">
        <v>1042</v>
      </c>
      <c r="F36" s="661" t="s">
        <v>1451</v>
      </c>
      <c r="G36" s="735">
        <v>100</v>
      </c>
      <c r="H36" s="735">
        <v>78.400000000000006</v>
      </c>
      <c r="I36" s="146"/>
    </row>
    <row r="37" spans="1:9" ht="15.75">
      <c r="A37" s="661">
        <v>29</v>
      </c>
      <c r="B37" s="734" t="s">
        <v>1150</v>
      </c>
      <c r="C37" s="734" t="s">
        <v>1502</v>
      </c>
      <c r="D37" s="734" t="s">
        <v>1503</v>
      </c>
      <c r="E37" s="661" t="s">
        <v>1042</v>
      </c>
      <c r="F37" s="661" t="s">
        <v>1451</v>
      </c>
      <c r="G37" s="735">
        <v>100</v>
      </c>
      <c r="H37" s="735">
        <v>78.400000000000006</v>
      </c>
      <c r="I37" s="146"/>
    </row>
    <row r="38" spans="1:9" ht="15.75">
      <c r="A38" s="661">
        <v>30</v>
      </c>
      <c r="B38" s="734" t="s">
        <v>1199</v>
      </c>
      <c r="C38" s="734" t="s">
        <v>1504</v>
      </c>
      <c r="D38" s="734" t="s">
        <v>1505</v>
      </c>
      <c r="E38" s="661" t="s">
        <v>1042</v>
      </c>
      <c r="F38" s="661" t="s">
        <v>1451</v>
      </c>
      <c r="G38" s="735">
        <v>100</v>
      </c>
      <c r="H38" s="735">
        <v>80</v>
      </c>
      <c r="I38" s="146"/>
    </row>
    <row r="39" spans="1:9" ht="15.75">
      <c r="A39" s="661">
        <v>31</v>
      </c>
      <c r="B39" s="734" t="s">
        <v>1243</v>
      </c>
      <c r="C39" s="734" t="s">
        <v>1506</v>
      </c>
      <c r="D39" s="734" t="s">
        <v>1507</v>
      </c>
      <c r="E39" s="661" t="s">
        <v>1042</v>
      </c>
      <c r="F39" s="661" t="s">
        <v>1451</v>
      </c>
      <c r="G39" s="735">
        <v>50</v>
      </c>
      <c r="H39" s="735">
        <v>39.200000000000003</v>
      </c>
      <c r="I39" s="146"/>
    </row>
    <row r="40" spans="1:9" ht="15">
      <c r="A40" s="661">
        <v>32</v>
      </c>
      <c r="B40" s="734" t="s">
        <v>1508</v>
      </c>
      <c r="C40" s="734" t="s">
        <v>1509</v>
      </c>
      <c r="D40" s="734" t="s">
        <v>1510</v>
      </c>
      <c r="E40" s="661" t="s">
        <v>1042</v>
      </c>
      <c r="F40" s="661" t="s">
        <v>1451</v>
      </c>
      <c r="G40" s="735">
        <v>50</v>
      </c>
      <c r="H40" s="735">
        <v>39.200000000000003</v>
      </c>
      <c r="I40" s="172"/>
    </row>
    <row r="41" spans="1:9" ht="15.75">
      <c r="A41" s="661">
        <v>33</v>
      </c>
      <c r="B41" s="734" t="s">
        <v>1511</v>
      </c>
      <c r="C41" s="734" t="s">
        <v>1512</v>
      </c>
      <c r="D41" s="734" t="s">
        <v>1513</v>
      </c>
      <c r="E41" s="661" t="s">
        <v>1042</v>
      </c>
      <c r="F41" s="661" t="s">
        <v>1451</v>
      </c>
      <c r="G41" s="735">
        <v>100</v>
      </c>
      <c r="H41" s="735">
        <v>80</v>
      </c>
      <c r="I41" s="146"/>
    </row>
    <row r="42" spans="1:9" ht="15.75">
      <c r="A42" s="661">
        <v>34</v>
      </c>
      <c r="B42" s="734" t="s">
        <v>1514</v>
      </c>
      <c r="C42" s="734" t="s">
        <v>1235</v>
      </c>
      <c r="D42" s="734" t="s">
        <v>1515</v>
      </c>
      <c r="E42" s="661" t="s">
        <v>1042</v>
      </c>
      <c r="F42" s="661" t="s">
        <v>1451</v>
      </c>
      <c r="G42" s="735">
        <v>100</v>
      </c>
      <c r="H42" s="735">
        <v>78.400000000000006</v>
      </c>
      <c r="I42" s="146"/>
    </row>
    <row r="43" spans="1:9" ht="15.75">
      <c r="A43" s="661">
        <v>35</v>
      </c>
      <c r="B43" s="734" t="s">
        <v>1297</v>
      </c>
      <c r="C43" s="734" t="s">
        <v>1516</v>
      </c>
      <c r="D43" s="734" t="s">
        <v>1517</v>
      </c>
      <c r="E43" s="661" t="s">
        <v>1042</v>
      </c>
      <c r="F43" s="661" t="s">
        <v>1451</v>
      </c>
      <c r="G43" s="735">
        <v>100</v>
      </c>
      <c r="H43" s="735">
        <v>80</v>
      </c>
      <c r="I43" s="153"/>
    </row>
    <row r="44" spans="1:9" ht="15.75">
      <c r="A44" s="661">
        <v>36</v>
      </c>
      <c r="B44" s="734" t="s">
        <v>1518</v>
      </c>
      <c r="C44" s="734" t="s">
        <v>1235</v>
      </c>
      <c r="D44" s="734" t="s">
        <v>1519</v>
      </c>
      <c r="E44" s="661" t="s">
        <v>1042</v>
      </c>
      <c r="F44" s="661" t="s">
        <v>1451</v>
      </c>
      <c r="G44" s="735">
        <v>100</v>
      </c>
      <c r="H44" s="735">
        <v>78.400000000000006</v>
      </c>
      <c r="I44" s="153"/>
    </row>
    <row r="45" spans="1:9" ht="15.75">
      <c r="A45" s="661">
        <v>37</v>
      </c>
      <c r="B45" s="734" t="s">
        <v>1520</v>
      </c>
      <c r="C45" s="734" t="s">
        <v>1521</v>
      </c>
      <c r="D45" s="734" t="s">
        <v>1522</v>
      </c>
      <c r="E45" s="661" t="s">
        <v>1042</v>
      </c>
      <c r="F45" s="661" t="s">
        <v>1451</v>
      </c>
      <c r="G45" s="735">
        <v>100</v>
      </c>
      <c r="H45" s="735">
        <v>78.400000000000006</v>
      </c>
      <c r="I45" s="153"/>
    </row>
    <row r="46" spans="1:9" ht="15">
      <c r="A46" s="661">
        <v>38</v>
      </c>
      <c r="B46" s="734" t="s">
        <v>1140</v>
      </c>
      <c r="C46" s="734" t="s">
        <v>1141</v>
      </c>
      <c r="D46" s="734" t="s">
        <v>1523</v>
      </c>
      <c r="E46" s="661" t="s">
        <v>1042</v>
      </c>
      <c r="F46" s="661" t="s">
        <v>1451</v>
      </c>
      <c r="G46" s="735">
        <v>100</v>
      </c>
      <c r="H46" s="735">
        <v>80</v>
      </c>
    </row>
    <row r="47" spans="1:9" ht="15">
      <c r="A47" s="661">
        <v>39</v>
      </c>
      <c r="B47" s="734" t="s">
        <v>1177</v>
      </c>
      <c r="C47" s="734" t="s">
        <v>1524</v>
      </c>
      <c r="D47" s="734" t="s">
        <v>1525</v>
      </c>
      <c r="E47" s="661" t="s">
        <v>1042</v>
      </c>
      <c r="F47" s="661" t="s">
        <v>1451</v>
      </c>
      <c r="G47" s="735">
        <v>100</v>
      </c>
      <c r="H47" s="735">
        <v>78.400000000000006</v>
      </c>
    </row>
    <row r="48" spans="1:9" ht="15">
      <c r="A48" s="661">
        <v>40</v>
      </c>
      <c r="B48" s="734" t="s">
        <v>1177</v>
      </c>
      <c r="C48" s="734" t="s">
        <v>1524</v>
      </c>
      <c r="D48" s="734" t="s">
        <v>1526</v>
      </c>
      <c r="E48" s="661" t="s">
        <v>1042</v>
      </c>
      <c r="F48" s="661" t="s">
        <v>1451</v>
      </c>
      <c r="G48" s="735">
        <v>100</v>
      </c>
      <c r="H48" s="735">
        <v>80</v>
      </c>
    </row>
    <row r="49" spans="1:8" ht="15">
      <c r="A49" s="661">
        <v>41</v>
      </c>
      <c r="B49" s="734" t="s">
        <v>1352</v>
      </c>
      <c r="C49" s="734" t="s">
        <v>1527</v>
      </c>
      <c r="D49" s="734" t="s">
        <v>1528</v>
      </c>
      <c r="E49" s="661" t="s">
        <v>1042</v>
      </c>
      <c r="F49" s="661" t="s">
        <v>1451</v>
      </c>
      <c r="G49" s="735">
        <v>100</v>
      </c>
      <c r="H49" s="735">
        <v>78.400000000000006</v>
      </c>
    </row>
    <row r="50" spans="1:8" ht="15">
      <c r="A50" s="661">
        <v>42</v>
      </c>
      <c r="B50" s="734" t="s">
        <v>1239</v>
      </c>
      <c r="C50" s="734" t="s">
        <v>1529</v>
      </c>
      <c r="D50" s="734" t="s">
        <v>1530</v>
      </c>
      <c r="E50" s="661" t="s">
        <v>1042</v>
      </c>
      <c r="F50" s="661" t="s">
        <v>1451</v>
      </c>
      <c r="G50" s="735">
        <v>100</v>
      </c>
      <c r="H50" s="735">
        <v>80</v>
      </c>
    </row>
    <row r="51" spans="1:8" ht="15">
      <c r="A51" s="661">
        <v>43</v>
      </c>
      <c r="B51" s="734" t="s">
        <v>1113</v>
      </c>
      <c r="C51" s="734" t="s">
        <v>1175</v>
      </c>
      <c r="D51" s="734" t="s">
        <v>1531</v>
      </c>
      <c r="E51" s="661" t="s">
        <v>1042</v>
      </c>
      <c r="F51" s="661" t="s">
        <v>1451</v>
      </c>
      <c r="G51" s="735">
        <v>100</v>
      </c>
      <c r="H51" s="735">
        <v>80</v>
      </c>
    </row>
    <row r="52" spans="1:8" ht="15">
      <c r="A52" s="661">
        <v>44</v>
      </c>
      <c r="B52" s="734" t="s">
        <v>1532</v>
      </c>
      <c r="C52" s="734" t="s">
        <v>1533</v>
      </c>
      <c r="D52" s="734" t="s">
        <v>1534</v>
      </c>
      <c r="E52" s="661" t="s">
        <v>1042</v>
      </c>
      <c r="F52" s="661" t="s">
        <v>1451</v>
      </c>
      <c r="G52" s="735">
        <v>100</v>
      </c>
      <c r="H52" s="735">
        <v>78.400000000000006</v>
      </c>
    </row>
    <row r="53" spans="1:8" ht="15">
      <c r="A53" s="661">
        <v>45</v>
      </c>
      <c r="B53" s="734" t="s">
        <v>1535</v>
      </c>
      <c r="C53" s="734" t="s">
        <v>1536</v>
      </c>
      <c r="D53" s="734" t="s">
        <v>1537</v>
      </c>
      <c r="E53" s="661" t="s">
        <v>1042</v>
      </c>
      <c r="F53" s="661" t="s">
        <v>1451</v>
      </c>
      <c r="G53" s="735">
        <v>100</v>
      </c>
      <c r="H53" s="735">
        <v>78.400000000000006</v>
      </c>
    </row>
    <row r="54" spans="1:8" ht="15">
      <c r="A54" s="661">
        <v>46</v>
      </c>
      <c r="B54" s="734" t="s">
        <v>1291</v>
      </c>
      <c r="C54" s="734" t="s">
        <v>1292</v>
      </c>
      <c r="D54" s="734" t="s">
        <v>1293</v>
      </c>
      <c r="E54" s="661" t="s">
        <v>1042</v>
      </c>
      <c r="F54" s="661" t="s">
        <v>1451</v>
      </c>
      <c r="G54" s="735">
        <v>100</v>
      </c>
      <c r="H54" s="735">
        <v>78.400000000000006</v>
      </c>
    </row>
    <row r="55" spans="1:8" ht="15">
      <c r="A55" s="661">
        <v>47</v>
      </c>
      <c r="B55" s="734" t="s">
        <v>1296</v>
      </c>
      <c r="C55" s="734" t="s">
        <v>1538</v>
      </c>
      <c r="D55" s="734" t="s">
        <v>1539</v>
      </c>
      <c r="E55" s="661" t="s">
        <v>1042</v>
      </c>
      <c r="F55" s="661" t="s">
        <v>1451</v>
      </c>
      <c r="G55" s="735">
        <v>100</v>
      </c>
      <c r="H55" s="735">
        <v>78.400000000000006</v>
      </c>
    </row>
    <row r="56" spans="1:8" ht="15">
      <c r="A56" s="661">
        <v>48</v>
      </c>
      <c r="B56" s="734" t="s">
        <v>1540</v>
      </c>
      <c r="C56" s="734" t="s">
        <v>1233</v>
      </c>
      <c r="D56" s="734" t="s">
        <v>1541</v>
      </c>
      <c r="E56" s="661" t="s">
        <v>1042</v>
      </c>
      <c r="F56" s="661" t="s">
        <v>1451</v>
      </c>
      <c r="G56" s="735">
        <v>100</v>
      </c>
      <c r="H56" s="735">
        <v>78.400000000000006</v>
      </c>
    </row>
    <row r="57" spans="1:8" ht="15">
      <c r="A57" s="661">
        <v>49</v>
      </c>
      <c r="B57" s="734" t="s">
        <v>1314</v>
      </c>
      <c r="C57" s="734" t="s">
        <v>1254</v>
      </c>
      <c r="D57" s="734" t="s">
        <v>1542</v>
      </c>
      <c r="E57" s="661" t="s">
        <v>1042</v>
      </c>
      <c r="F57" s="661" t="s">
        <v>1451</v>
      </c>
      <c r="G57" s="735">
        <v>100</v>
      </c>
      <c r="H57" s="735">
        <v>78.400000000000006</v>
      </c>
    </row>
    <row r="58" spans="1:8" ht="15">
      <c r="A58" s="661">
        <v>50</v>
      </c>
      <c r="B58" s="734" t="s">
        <v>1543</v>
      </c>
      <c r="C58" s="734" t="s">
        <v>1294</v>
      </c>
      <c r="D58" s="734" t="s">
        <v>1544</v>
      </c>
      <c r="E58" s="661" t="s">
        <v>1042</v>
      </c>
      <c r="F58" s="661" t="s">
        <v>1451</v>
      </c>
      <c r="G58" s="735">
        <v>50</v>
      </c>
      <c r="H58" s="735">
        <v>39.200000000000003</v>
      </c>
    </row>
    <row r="59" spans="1:8" ht="15">
      <c r="A59" s="661">
        <v>51</v>
      </c>
      <c r="B59" s="734" t="s">
        <v>1545</v>
      </c>
      <c r="C59" s="734" t="s">
        <v>1276</v>
      </c>
      <c r="D59" s="734" t="s">
        <v>1546</v>
      </c>
      <c r="E59" s="661" t="s">
        <v>1042</v>
      </c>
      <c r="F59" s="661" t="s">
        <v>1451</v>
      </c>
      <c r="G59" s="735">
        <v>50</v>
      </c>
      <c r="H59" s="735">
        <v>39.200000000000003</v>
      </c>
    </row>
    <row r="60" spans="1:8" ht="15">
      <c r="A60" s="661">
        <v>52</v>
      </c>
      <c r="B60" s="734" t="s">
        <v>1313</v>
      </c>
      <c r="C60" s="734" t="s">
        <v>1547</v>
      </c>
      <c r="D60" s="734" t="s">
        <v>1548</v>
      </c>
      <c r="E60" s="661" t="s">
        <v>1042</v>
      </c>
      <c r="F60" s="661" t="s">
        <v>1451</v>
      </c>
      <c r="G60" s="735">
        <v>100</v>
      </c>
      <c r="H60" s="735">
        <v>78.400000000000006</v>
      </c>
    </row>
    <row r="61" spans="1:8" ht="15">
      <c r="A61" s="661">
        <v>53</v>
      </c>
      <c r="B61" s="734" t="s">
        <v>1549</v>
      </c>
      <c r="C61" s="734" t="s">
        <v>1550</v>
      </c>
      <c r="D61" s="734" t="s">
        <v>1551</v>
      </c>
      <c r="E61" s="661" t="s">
        <v>1042</v>
      </c>
      <c r="F61" s="661" t="s">
        <v>1451</v>
      </c>
      <c r="G61" s="735">
        <v>100</v>
      </c>
      <c r="H61" s="735">
        <v>80</v>
      </c>
    </row>
    <row r="62" spans="1:8" ht="15">
      <c r="A62" s="661">
        <v>54</v>
      </c>
      <c r="B62" s="734" t="s">
        <v>1552</v>
      </c>
      <c r="C62" s="734" t="s">
        <v>1234</v>
      </c>
      <c r="D62" s="734" t="s">
        <v>1553</v>
      </c>
      <c r="E62" s="661" t="s">
        <v>1042</v>
      </c>
      <c r="F62" s="661" t="s">
        <v>1451</v>
      </c>
      <c r="G62" s="735">
        <v>100</v>
      </c>
      <c r="H62" s="735">
        <v>78.400000000000006</v>
      </c>
    </row>
    <row r="63" spans="1:8" ht="15">
      <c r="A63" s="661">
        <v>55</v>
      </c>
      <c r="B63" s="734" t="s">
        <v>1554</v>
      </c>
      <c r="C63" s="734" t="s">
        <v>1284</v>
      </c>
      <c r="D63" s="734" t="s">
        <v>1555</v>
      </c>
      <c r="E63" s="661" t="s">
        <v>1042</v>
      </c>
      <c r="F63" s="661" t="s">
        <v>1451</v>
      </c>
      <c r="G63" s="735">
        <v>100</v>
      </c>
      <c r="H63" s="735">
        <v>78.400000000000006</v>
      </c>
    </row>
    <row r="64" spans="1:8" ht="15">
      <c r="A64" s="661">
        <v>56</v>
      </c>
      <c r="B64" s="734" t="s">
        <v>1272</v>
      </c>
      <c r="C64" s="734" t="s">
        <v>1556</v>
      </c>
      <c r="D64" s="734" t="s">
        <v>1557</v>
      </c>
      <c r="E64" s="661" t="s">
        <v>1042</v>
      </c>
      <c r="F64" s="661" t="s">
        <v>1451</v>
      </c>
      <c r="G64" s="735">
        <v>100</v>
      </c>
      <c r="H64" s="735">
        <v>78.400000000000006</v>
      </c>
    </row>
    <row r="65" spans="1:8" ht="15">
      <c r="A65" s="661">
        <v>57</v>
      </c>
      <c r="B65" s="734" t="s">
        <v>1324</v>
      </c>
      <c r="C65" s="734" t="s">
        <v>1270</v>
      </c>
      <c r="D65" s="734" t="s">
        <v>1558</v>
      </c>
      <c r="E65" s="661" t="s">
        <v>1042</v>
      </c>
      <c r="F65" s="661" t="s">
        <v>1451</v>
      </c>
      <c r="G65" s="735">
        <v>100</v>
      </c>
      <c r="H65" s="735">
        <v>78.400000000000006</v>
      </c>
    </row>
    <row r="66" spans="1:8" ht="15">
      <c r="A66" s="661">
        <v>58</v>
      </c>
      <c r="B66" s="734" t="s">
        <v>1311</v>
      </c>
      <c r="C66" s="734" t="s">
        <v>1232</v>
      </c>
      <c r="D66" s="734" t="s">
        <v>1559</v>
      </c>
      <c r="E66" s="661" t="s">
        <v>1042</v>
      </c>
      <c r="F66" s="661" t="s">
        <v>1451</v>
      </c>
      <c r="G66" s="735">
        <v>100</v>
      </c>
      <c r="H66" s="735">
        <v>78.400000000000006</v>
      </c>
    </row>
    <row r="67" spans="1:8" ht="15">
      <c r="A67" s="661">
        <v>59</v>
      </c>
      <c r="B67" s="734" t="s">
        <v>1429</v>
      </c>
      <c r="C67" s="734" t="s">
        <v>1560</v>
      </c>
      <c r="D67" s="734" t="s">
        <v>1561</v>
      </c>
      <c r="E67" s="661" t="s">
        <v>1042</v>
      </c>
      <c r="F67" s="661" t="s">
        <v>1451</v>
      </c>
      <c r="G67" s="735">
        <v>100</v>
      </c>
      <c r="H67" s="735">
        <v>78.400000000000006</v>
      </c>
    </row>
    <row r="68" spans="1:8" ht="15">
      <c r="A68" s="661">
        <v>60</v>
      </c>
      <c r="B68" s="734" t="s">
        <v>1562</v>
      </c>
      <c r="C68" s="734" t="s">
        <v>1563</v>
      </c>
      <c r="D68" s="734" t="s">
        <v>1564</v>
      </c>
      <c r="E68" s="661" t="s">
        <v>1042</v>
      </c>
      <c r="F68" s="661" t="s">
        <v>1451</v>
      </c>
      <c r="G68" s="735">
        <v>100</v>
      </c>
      <c r="H68" s="735">
        <v>78.400000000000006</v>
      </c>
    </row>
    <row r="69" spans="1:8" ht="15">
      <c r="A69" s="661">
        <v>61</v>
      </c>
      <c r="B69" s="734" t="s">
        <v>1295</v>
      </c>
      <c r="C69" s="734" t="s">
        <v>1304</v>
      </c>
      <c r="D69" s="734" t="s">
        <v>1565</v>
      </c>
      <c r="E69" s="661" t="s">
        <v>1042</v>
      </c>
      <c r="F69" s="661" t="s">
        <v>1451</v>
      </c>
      <c r="G69" s="735">
        <v>100</v>
      </c>
      <c r="H69" s="735">
        <v>78.400000000000006</v>
      </c>
    </row>
    <row r="70" spans="1:8" ht="15">
      <c r="A70" s="661">
        <v>62</v>
      </c>
      <c r="B70" s="734" t="s">
        <v>1566</v>
      </c>
      <c r="C70" s="734" t="s">
        <v>1567</v>
      </c>
      <c r="D70" s="734" t="s">
        <v>1568</v>
      </c>
      <c r="E70" s="661" t="s">
        <v>1042</v>
      </c>
      <c r="F70" s="661" t="s">
        <v>1451</v>
      </c>
      <c r="G70" s="735">
        <v>100</v>
      </c>
      <c r="H70" s="735">
        <v>78.400000000000006</v>
      </c>
    </row>
    <row r="71" spans="1:8" ht="15">
      <c r="A71" s="661">
        <v>63</v>
      </c>
      <c r="B71" s="734" t="s">
        <v>1569</v>
      </c>
      <c r="C71" s="734" t="s">
        <v>1570</v>
      </c>
      <c r="D71" s="734" t="s">
        <v>1571</v>
      </c>
      <c r="E71" s="661" t="s">
        <v>1042</v>
      </c>
      <c r="F71" s="661" t="s">
        <v>1451</v>
      </c>
      <c r="G71" s="735">
        <v>100</v>
      </c>
      <c r="H71" s="735">
        <v>78.400000000000006</v>
      </c>
    </row>
    <row r="72" spans="1:8" ht="15">
      <c r="A72" s="661">
        <v>64</v>
      </c>
      <c r="B72" s="734" t="s">
        <v>1285</v>
      </c>
      <c r="C72" s="734" t="s">
        <v>1232</v>
      </c>
      <c r="D72" s="734" t="s">
        <v>1572</v>
      </c>
      <c r="E72" s="661" t="s">
        <v>1042</v>
      </c>
      <c r="F72" s="661" t="s">
        <v>1451</v>
      </c>
      <c r="G72" s="735">
        <v>100</v>
      </c>
      <c r="H72" s="735">
        <v>78.400000000000006</v>
      </c>
    </row>
    <row r="73" spans="1:8" ht="15">
      <c r="A73" s="661">
        <v>65</v>
      </c>
      <c r="B73" s="734" t="s">
        <v>1150</v>
      </c>
      <c r="C73" s="734" t="s">
        <v>1277</v>
      </c>
      <c r="D73" s="734" t="s">
        <v>1573</v>
      </c>
      <c r="E73" s="661" t="s">
        <v>1042</v>
      </c>
      <c r="F73" s="661" t="s">
        <v>1451</v>
      </c>
      <c r="G73" s="735">
        <v>100</v>
      </c>
      <c r="H73" s="735">
        <v>78.400000000000006</v>
      </c>
    </row>
    <row r="74" spans="1:8" ht="15">
      <c r="A74" s="661">
        <v>66</v>
      </c>
      <c r="B74" s="734" t="s">
        <v>1147</v>
      </c>
      <c r="C74" s="734" t="s">
        <v>1574</v>
      </c>
      <c r="D74" s="734" t="s">
        <v>1575</v>
      </c>
      <c r="E74" s="661" t="s">
        <v>1042</v>
      </c>
      <c r="F74" s="661" t="s">
        <v>1451</v>
      </c>
      <c r="G74" s="735">
        <v>100</v>
      </c>
      <c r="H74" s="735">
        <v>78.400000000000006</v>
      </c>
    </row>
    <row r="75" spans="1:8" ht="15">
      <c r="A75" s="661">
        <v>67</v>
      </c>
      <c r="B75" s="734" t="s">
        <v>1576</v>
      </c>
      <c r="C75" s="734" t="s">
        <v>1472</v>
      </c>
      <c r="D75" s="734" t="s">
        <v>1577</v>
      </c>
      <c r="E75" s="661" t="s">
        <v>1042</v>
      </c>
      <c r="F75" s="661" t="s">
        <v>1451</v>
      </c>
      <c r="G75" s="735">
        <v>100</v>
      </c>
      <c r="H75" s="735">
        <v>78.400000000000006</v>
      </c>
    </row>
    <row r="76" spans="1:8" ht="15">
      <c r="A76" s="661">
        <v>68</v>
      </c>
      <c r="B76" s="734" t="s">
        <v>1147</v>
      </c>
      <c r="C76" s="734" t="s">
        <v>1086</v>
      </c>
      <c r="D76" s="734" t="s">
        <v>1578</v>
      </c>
      <c r="E76" s="661" t="s">
        <v>1042</v>
      </c>
      <c r="F76" s="661" t="s">
        <v>1451</v>
      </c>
      <c r="G76" s="735">
        <v>100</v>
      </c>
      <c r="H76" s="735">
        <v>78.400000000000006</v>
      </c>
    </row>
    <row r="77" spans="1:8" ht="15">
      <c r="A77" s="661">
        <v>69</v>
      </c>
      <c r="B77" s="734" t="s">
        <v>1091</v>
      </c>
      <c r="C77" s="734" t="s">
        <v>1579</v>
      </c>
      <c r="D77" s="734" t="s">
        <v>1580</v>
      </c>
      <c r="E77" s="661" t="s">
        <v>1042</v>
      </c>
      <c r="F77" s="661" t="s">
        <v>1451</v>
      </c>
      <c r="G77" s="735">
        <v>100</v>
      </c>
      <c r="H77" s="735">
        <v>78.400000000000006</v>
      </c>
    </row>
    <row r="78" spans="1:8" ht="15">
      <c r="A78" s="661">
        <v>70</v>
      </c>
      <c r="B78" s="734" t="s">
        <v>1316</v>
      </c>
      <c r="C78" s="734" t="s">
        <v>1235</v>
      </c>
      <c r="D78" s="734" t="s">
        <v>1581</v>
      </c>
      <c r="E78" s="661" t="s">
        <v>1042</v>
      </c>
      <c r="F78" s="661" t="s">
        <v>1451</v>
      </c>
      <c r="G78" s="735">
        <v>100</v>
      </c>
      <c r="H78" s="735">
        <v>78.400000000000006</v>
      </c>
    </row>
    <row r="79" spans="1:8" ht="15">
      <c r="A79" s="661">
        <v>71</v>
      </c>
      <c r="B79" s="734" t="s">
        <v>1582</v>
      </c>
      <c r="C79" s="734" t="s">
        <v>1276</v>
      </c>
      <c r="D79" s="734" t="s">
        <v>1583</v>
      </c>
      <c r="E79" s="661" t="s">
        <v>1042</v>
      </c>
      <c r="F79" s="661" t="s">
        <v>1451</v>
      </c>
      <c r="G79" s="735">
        <v>100</v>
      </c>
      <c r="H79" s="735">
        <v>78.400000000000006</v>
      </c>
    </row>
    <row r="80" spans="1:8" ht="15">
      <c r="A80" s="661">
        <v>72</v>
      </c>
      <c r="B80" s="734" t="s">
        <v>1584</v>
      </c>
      <c r="C80" s="734" t="s">
        <v>1232</v>
      </c>
      <c r="D80" s="734" t="s">
        <v>1585</v>
      </c>
      <c r="E80" s="661" t="s">
        <v>1042</v>
      </c>
      <c r="F80" s="661" t="s">
        <v>1451</v>
      </c>
      <c r="G80" s="735">
        <v>100</v>
      </c>
      <c r="H80" s="735">
        <v>78.400000000000006</v>
      </c>
    </row>
    <row r="81" spans="1:8" ht="15">
      <c r="A81" s="661">
        <v>73</v>
      </c>
      <c r="B81" s="734" t="s">
        <v>1245</v>
      </c>
      <c r="C81" s="734" t="s">
        <v>1586</v>
      </c>
      <c r="D81" s="734" t="s">
        <v>1587</v>
      </c>
      <c r="E81" s="661" t="s">
        <v>1042</v>
      </c>
      <c r="F81" s="661" t="s">
        <v>1451</v>
      </c>
      <c r="G81" s="735">
        <v>100</v>
      </c>
      <c r="H81" s="735">
        <v>78.400000000000006</v>
      </c>
    </row>
    <row r="82" spans="1:8" ht="15">
      <c r="A82" s="661">
        <v>74</v>
      </c>
      <c r="B82" s="734" t="s">
        <v>1588</v>
      </c>
      <c r="C82" s="734" t="s">
        <v>1589</v>
      </c>
      <c r="D82" s="734" t="s">
        <v>1590</v>
      </c>
      <c r="E82" s="661" t="s">
        <v>1042</v>
      </c>
      <c r="F82" s="661" t="s">
        <v>1451</v>
      </c>
      <c r="G82" s="735">
        <v>100</v>
      </c>
      <c r="H82" s="735">
        <v>78.400000000000006</v>
      </c>
    </row>
    <row r="83" spans="1:8" ht="15">
      <c r="A83" s="661">
        <v>75</v>
      </c>
      <c r="B83" s="734" t="s">
        <v>1591</v>
      </c>
      <c r="C83" s="734" t="s">
        <v>1298</v>
      </c>
      <c r="D83" s="734" t="s">
        <v>1592</v>
      </c>
      <c r="E83" s="661" t="s">
        <v>1042</v>
      </c>
      <c r="F83" s="661" t="s">
        <v>1451</v>
      </c>
      <c r="G83" s="735">
        <v>100</v>
      </c>
      <c r="H83" s="735">
        <v>78.400000000000006</v>
      </c>
    </row>
    <row r="84" spans="1:8" ht="15">
      <c r="A84" s="661">
        <v>76</v>
      </c>
      <c r="B84" s="734" t="s">
        <v>1593</v>
      </c>
      <c r="C84" s="734" t="s">
        <v>1594</v>
      </c>
      <c r="D84" s="734" t="s">
        <v>1595</v>
      </c>
      <c r="E84" s="661" t="s">
        <v>1042</v>
      </c>
      <c r="F84" s="661" t="s">
        <v>1451</v>
      </c>
      <c r="G84" s="735">
        <v>100</v>
      </c>
      <c r="H84" s="735">
        <v>80</v>
      </c>
    </row>
    <row r="85" spans="1:8" ht="15">
      <c r="A85" s="661">
        <v>77</v>
      </c>
      <c r="B85" s="734" t="s">
        <v>1300</v>
      </c>
      <c r="C85" s="734" t="s">
        <v>1301</v>
      </c>
      <c r="D85" s="734" t="s">
        <v>1302</v>
      </c>
      <c r="E85" s="661" t="s">
        <v>1042</v>
      </c>
      <c r="F85" s="661" t="s">
        <v>1451</v>
      </c>
      <c r="G85" s="735">
        <v>100</v>
      </c>
      <c r="H85" s="735">
        <v>78.400000000000006</v>
      </c>
    </row>
    <row r="86" spans="1:8" ht="15">
      <c r="A86" s="661">
        <v>78</v>
      </c>
      <c r="B86" s="734" t="s">
        <v>1596</v>
      </c>
      <c r="C86" s="734" t="s">
        <v>1235</v>
      </c>
      <c r="D86" s="734" t="s">
        <v>1597</v>
      </c>
      <c r="E86" s="661" t="s">
        <v>1042</v>
      </c>
      <c r="F86" s="661" t="s">
        <v>1451</v>
      </c>
      <c r="G86" s="735">
        <v>100</v>
      </c>
      <c r="H86" s="735">
        <v>80</v>
      </c>
    </row>
    <row r="87" spans="1:8" ht="15">
      <c r="A87" s="661">
        <v>79</v>
      </c>
      <c r="B87" s="734" t="s">
        <v>1271</v>
      </c>
      <c r="C87" s="734" t="s">
        <v>1233</v>
      </c>
      <c r="D87" s="734" t="s">
        <v>1305</v>
      </c>
      <c r="E87" s="661" t="s">
        <v>1042</v>
      </c>
      <c r="F87" s="661" t="s">
        <v>1451</v>
      </c>
      <c r="G87" s="735">
        <v>100</v>
      </c>
      <c r="H87" s="735">
        <v>78.400000000000006</v>
      </c>
    </row>
    <row r="88" spans="1:8" ht="15">
      <c r="A88" s="661">
        <v>80</v>
      </c>
      <c r="B88" s="734" t="s">
        <v>1127</v>
      </c>
      <c r="C88" s="734" t="s">
        <v>1598</v>
      </c>
      <c r="D88" s="734" t="s">
        <v>1599</v>
      </c>
      <c r="E88" s="661" t="s">
        <v>1042</v>
      </c>
      <c r="F88" s="661" t="s">
        <v>1451</v>
      </c>
      <c r="G88" s="735">
        <v>100</v>
      </c>
      <c r="H88" s="735">
        <v>78.400000000000006</v>
      </c>
    </row>
    <row r="89" spans="1:8" ht="15">
      <c r="A89" s="661">
        <v>81</v>
      </c>
      <c r="B89" s="734" t="s">
        <v>1600</v>
      </c>
      <c r="C89" s="734" t="s">
        <v>1310</v>
      </c>
      <c r="D89" s="734" t="s">
        <v>1601</v>
      </c>
      <c r="E89" s="661" t="s">
        <v>1042</v>
      </c>
      <c r="F89" s="661" t="s">
        <v>1451</v>
      </c>
      <c r="G89" s="735">
        <v>100</v>
      </c>
      <c r="H89" s="735">
        <v>78.400000000000006</v>
      </c>
    </row>
    <row r="90" spans="1:8" ht="15">
      <c r="A90" s="661">
        <v>82</v>
      </c>
      <c r="B90" s="734" t="s">
        <v>1135</v>
      </c>
      <c r="C90" s="734" t="s">
        <v>1288</v>
      </c>
      <c r="D90" s="734" t="s">
        <v>1602</v>
      </c>
      <c r="E90" s="661" t="s">
        <v>1042</v>
      </c>
      <c r="F90" s="661" t="s">
        <v>1451</v>
      </c>
      <c r="G90" s="735">
        <v>100</v>
      </c>
      <c r="H90" s="735">
        <v>78.400000000000006</v>
      </c>
    </row>
    <row r="91" spans="1:8" ht="15">
      <c r="A91" s="661">
        <v>83</v>
      </c>
      <c r="B91" s="734" t="s">
        <v>1078</v>
      </c>
      <c r="C91" s="734" t="s">
        <v>1146</v>
      </c>
      <c r="D91" s="734" t="s">
        <v>1603</v>
      </c>
      <c r="E91" s="661" t="s">
        <v>1042</v>
      </c>
      <c r="F91" s="661" t="s">
        <v>1451</v>
      </c>
      <c r="G91" s="735">
        <v>100</v>
      </c>
      <c r="H91" s="735">
        <v>80</v>
      </c>
    </row>
    <row r="92" spans="1:8" ht="15">
      <c r="A92" s="661">
        <v>84</v>
      </c>
      <c r="B92" s="734" t="s">
        <v>1604</v>
      </c>
      <c r="C92" s="734" t="s">
        <v>1231</v>
      </c>
      <c r="D92" s="734" t="s">
        <v>1605</v>
      </c>
      <c r="E92" s="661" t="s">
        <v>1042</v>
      </c>
      <c r="F92" s="661" t="s">
        <v>1451</v>
      </c>
      <c r="G92" s="735">
        <v>100</v>
      </c>
      <c r="H92" s="735">
        <v>78.400000000000006</v>
      </c>
    </row>
    <row r="93" spans="1:8" ht="15">
      <c r="A93" s="661">
        <v>85</v>
      </c>
      <c r="B93" s="734" t="s">
        <v>1155</v>
      </c>
      <c r="C93" s="734" t="s">
        <v>1266</v>
      </c>
      <c r="D93" s="734" t="s">
        <v>1267</v>
      </c>
      <c r="E93" s="661" t="s">
        <v>1042</v>
      </c>
      <c r="F93" s="661" t="s">
        <v>1451</v>
      </c>
      <c r="G93" s="735">
        <v>100</v>
      </c>
      <c r="H93" s="735">
        <v>78.400000000000006</v>
      </c>
    </row>
    <row r="94" spans="1:8" ht="15">
      <c r="A94" s="661">
        <v>86</v>
      </c>
      <c r="B94" s="734" t="s">
        <v>1606</v>
      </c>
      <c r="C94" s="734" t="s">
        <v>1235</v>
      </c>
      <c r="D94" s="734" t="s">
        <v>1607</v>
      </c>
      <c r="E94" s="661" t="s">
        <v>1042</v>
      </c>
      <c r="F94" s="661" t="s">
        <v>1451</v>
      </c>
      <c r="G94" s="735">
        <v>100</v>
      </c>
      <c r="H94" s="735">
        <v>78.400000000000006</v>
      </c>
    </row>
    <row r="95" spans="1:8" ht="15">
      <c r="A95" s="661">
        <v>87</v>
      </c>
      <c r="B95" s="734" t="s">
        <v>1608</v>
      </c>
      <c r="C95" s="734" t="s">
        <v>1315</v>
      </c>
      <c r="D95" s="734" t="s">
        <v>1609</v>
      </c>
      <c r="E95" s="661" t="s">
        <v>1042</v>
      </c>
      <c r="F95" s="661" t="s">
        <v>1451</v>
      </c>
      <c r="G95" s="735">
        <v>100</v>
      </c>
      <c r="H95" s="735">
        <v>78.400000000000006</v>
      </c>
    </row>
    <row r="96" spans="1:8" ht="15">
      <c r="A96" s="661">
        <v>88</v>
      </c>
      <c r="B96" s="734" t="s">
        <v>1142</v>
      </c>
      <c r="C96" s="734" t="s">
        <v>1310</v>
      </c>
      <c r="D96" s="734" t="s">
        <v>1610</v>
      </c>
      <c r="E96" s="661" t="s">
        <v>1042</v>
      </c>
      <c r="F96" s="661" t="s">
        <v>1451</v>
      </c>
      <c r="G96" s="735">
        <v>100</v>
      </c>
      <c r="H96" s="735">
        <v>78.400000000000006</v>
      </c>
    </row>
    <row r="97" spans="1:8" ht="15">
      <c r="A97" s="661">
        <v>89</v>
      </c>
      <c r="B97" s="734" t="s">
        <v>1611</v>
      </c>
      <c r="C97" s="734" t="s">
        <v>1312</v>
      </c>
      <c r="D97" s="734" t="s">
        <v>1612</v>
      </c>
      <c r="E97" s="661" t="s">
        <v>1042</v>
      </c>
      <c r="F97" s="661" t="s">
        <v>1451</v>
      </c>
      <c r="G97" s="735">
        <v>100</v>
      </c>
      <c r="H97" s="735">
        <v>78.400000000000006</v>
      </c>
    </row>
    <row r="98" spans="1:8" ht="15">
      <c r="A98" s="661">
        <v>90</v>
      </c>
      <c r="B98" s="734" t="s">
        <v>1613</v>
      </c>
      <c r="C98" s="734" t="s">
        <v>1614</v>
      </c>
      <c r="D98" s="734" t="s">
        <v>1615</v>
      </c>
      <c r="E98" s="661" t="s">
        <v>1042</v>
      </c>
      <c r="F98" s="661" t="s">
        <v>1451</v>
      </c>
      <c r="G98" s="735">
        <v>100</v>
      </c>
      <c r="H98" s="735">
        <v>78.400000000000006</v>
      </c>
    </row>
    <row r="99" spans="1:8" ht="15">
      <c r="A99" s="661">
        <v>91</v>
      </c>
      <c r="B99" s="734" t="s">
        <v>1279</v>
      </c>
      <c r="C99" s="734" t="s">
        <v>1487</v>
      </c>
      <c r="D99" s="734" t="s">
        <v>1616</v>
      </c>
      <c r="E99" s="661" t="s">
        <v>1042</v>
      </c>
      <c r="F99" s="661" t="s">
        <v>1451</v>
      </c>
      <c r="G99" s="735">
        <v>100</v>
      </c>
      <c r="H99" s="735">
        <v>78.400000000000006</v>
      </c>
    </row>
    <row r="100" spans="1:8" ht="15">
      <c r="A100" s="661">
        <v>92</v>
      </c>
      <c r="B100" s="734" t="s">
        <v>1072</v>
      </c>
      <c r="C100" s="734" t="s">
        <v>1617</v>
      </c>
      <c r="D100" s="734" t="s">
        <v>1618</v>
      </c>
      <c r="E100" s="661" t="s">
        <v>1042</v>
      </c>
      <c r="F100" s="661" t="s">
        <v>1451</v>
      </c>
      <c r="G100" s="735">
        <v>100</v>
      </c>
      <c r="H100" s="735">
        <v>78.400000000000006</v>
      </c>
    </row>
    <row r="101" spans="1:8" ht="15">
      <c r="A101" s="661">
        <v>93</v>
      </c>
      <c r="B101" s="734" t="s">
        <v>1281</v>
      </c>
      <c r="C101" s="734" t="s">
        <v>1235</v>
      </c>
      <c r="D101" s="734" t="s">
        <v>1619</v>
      </c>
      <c r="E101" s="661" t="s">
        <v>1042</v>
      </c>
      <c r="F101" s="661" t="s">
        <v>1451</v>
      </c>
      <c r="G101" s="735">
        <v>100</v>
      </c>
      <c r="H101" s="735">
        <v>78.400000000000006</v>
      </c>
    </row>
    <row r="102" spans="1:8" ht="15">
      <c r="A102" s="661">
        <v>94</v>
      </c>
      <c r="B102" s="734" t="s">
        <v>1283</v>
      </c>
      <c r="C102" s="734" t="s">
        <v>1244</v>
      </c>
      <c r="D102" s="734" t="s">
        <v>1620</v>
      </c>
      <c r="E102" s="661" t="s">
        <v>1042</v>
      </c>
      <c r="F102" s="661" t="s">
        <v>1451</v>
      </c>
      <c r="G102" s="735">
        <v>100</v>
      </c>
      <c r="H102" s="735">
        <v>78.400000000000006</v>
      </c>
    </row>
    <row r="103" spans="1:8" ht="15">
      <c r="A103" s="661">
        <v>95</v>
      </c>
      <c r="B103" s="734" t="s">
        <v>1309</v>
      </c>
      <c r="C103" s="734" t="s">
        <v>1234</v>
      </c>
      <c r="D103" s="734" t="s">
        <v>1621</v>
      </c>
      <c r="E103" s="661" t="s">
        <v>1042</v>
      </c>
      <c r="F103" s="661" t="s">
        <v>1451</v>
      </c>
      <c r="G103" s="735">
        <v>100</v>
      </c>
      <c r="H103" s="735">
        <v>78.400000000000006</v>
      </c>
    </row>
    <row r="104" spans="1:8" ht="15">
      <c r="A104" s="661">
        <v>96</v>
      </c>
      <c r="B104" s="734" t="s">
        <v>1088</v>
      </c>
      <c r="C104" s="734" t="s">
        <v>1622</v>
      </c>
      <c r="D104" s="734" t="s">
        <v>1623</v>
      </c>
      <c r="E104" s="661" t="s">
        <v>1042</v>
      </c>
      <c r="F104" s="661" t="s">
        <v>1451</v>
      </c>
      <c r="G104" s="735">
        <v>150</v>
      </c>
      <c r="H104" s="735">
        <v>117.6</v>
      </c>
    </row>
    <row r="105" spans="1:8" ht="15">
      <c r="A105" s="661">
        <v>97</v>
      </c>
      <c r="B105" s="734" t="s">
        <v>1211</v>
      </c>
      <c r="C105" s="734" t="s">
        <v>1341</v>
      </c>
      <c r="D105" s="734" t="s">
        <v>1342</v>
      </c>
      <c r="E105" s="661" t="s">
        <v>1042</v>
      </c>
      <c r="F105" s="661" t="s">
        <v>1451</v>
      </c>
      <c r="G105" s="735">
        <v>100</v>
      </c>
      <c r="H105" s="735">
        <v>78.400000000000006</v>
      </c>
    </row>
    <row r="106" spans="1:8" ht="15">
      <c r="A106" s="661">
        <v>98</v>
      </c>
      <c r="B106" s="734" t="s">
        <v>1089</v>
      </c>
      <c r="C106" s="734" t="s">
        <v>1095</v>
      </c>
      <c r="D106" s="734" t="s">
        <v>1624</v>
      </c>
      <c r="E106" s="661" t="s">
        <v>1042</v>
      </c>
      <c r="F106" s="661" t="s">
        <v>1451</v>
      </c>
      <c r="G106" s="735">
        <v>75</v>
      </c>
      <c r="H106" s="735">
        <v>60</v>
      </c>
    </row>
    <row r="107" spans="1:8" ht="15">
      <c r="A107" s="661">
        <v>99</v>
      </c>
      <c r="B107" s="734" t="s">
        <v>1116</v>
      </c>
      <c r="C107" s="734" t="s">
        <v>1095</v>
      </c>
      <c r="D107" s="734" t="s">
        <v>1625</v>
      </c>
      <c r="E107" s="661" t="s">
        <v>1042</v>
      </c>
      <c r="F107" s="661" t="s">
        <v>1451</v>
      </c>
      <c r="G107" s="735">
        <v>75</v>
      </c>
      <c r="H107" s="735">
        <v>58.8</v>
      </c>
    </row>
    <row r="108" spans="1:8" ht="15">
      <c r="A108" s="661">
        <v>100</v>
      </c>
      <c r="B108" s="734" t="s">
        <v>1361</v>
      </c>
      <c r="C108" s="734" t="s">
        <v>1626</v>
      </c>
      <c r="D108" s="734" t="s">
        <v>1627</v>
      </c>
      <c r="E108" s="661" t="s">
        <v>1042</v>
      </c>
      <c r="F108" s="661" t="s">
        <v>1451</v>
      </c>
      <c r="G108" s="735">
        <v>100</v>
      </c>
      <c r="H108" s="735">
        <v>78.400000000000006</v>
      </c>
    </row>
    <row r="109" spans="1:8" ht="15">
      <c r="A109" s="661">
        <v>101</v>
      </c>
      <c r="B109" s="734" t="s">
        <v>1278</v>
      </c>
      <c r="C109" s="734" t="s">
        <v>1187</v>
      </c>
      <c r="D109" s="734" t="s">
        <v>1628</v>
      </c>
      <c r="E109" s="661" t="s">
        <v>1042</v>
      </c>
      <c r="F109" s="661" t="s">
        <v>1451</v>
      </c>
      <c r="G109" s="735">
        <v>100</v>
      </c>
      <c r="H109" s="735">
        <v>78.400000000000006</v>
      </c>
    </row>
    <row r="110" spans="1:8" ht="15">
      <c r="A110" s="661">
        <v>102</v>
      </c>
      <c r="B110" s="734" t="s">
        <v>1629</v>
      </c>
      <c r="C110" s="734" t="s">
        <v>1630</v>
      </c>
      <c r="D110" s="734" t="s">
        <v>1631</v>
      </c>
      <c r="E110" s="661" t="s">
        <v>1042</v>
      </c>
      <c r="F110" s="661" t="s">
        <v>1451</v>
      </c>
      <c r="G110" s="735">
        <v>100</v>
      </c>
      <c r="H110" s="735">
        <v>80</v>
      </c>
    </row>
    <row r="111" spans="1:8" ht="15">
      <c r="A111" s="661">
        <v>103</v>
      </c>
      <c r="B111" s="734" t="s">
        <v>1072</v>
      </c>
      <c r="C111" s="734" t="s">
        <v>1632</v>
      </c>
      <c r="D111" s="734" t="s">
        <v>1633</v>
      </c>
      <c r="E111" s="661" t="s">
        <v>1042</v>
      </c>
      <c r="F111" s="661" t="s">
        <v>1451</v>
      </c>
      <c r="G111" s="735">
        <v>100</v>
      </c>
      <c r="H111" s="735">
        <v>80</v>
      </c>
    </row>
    <row r="112" spans="1:8" ht="15">
      <c r="A112" s="661">
        <v>104</v>
      </c>
      <c r="B112" s="734" t="s">
        <v>1106</v>
      </c>
      <c r="C112" s="734" t="s">
        <v>1634</v>
      </c>
      <c r="D112" s="734" t="s">
        <v>1635</v>
      </c>
      <c r="E112" s="661" t="s">
        <v>1042</v>
      </c>
      <c r="F112" s="661" t="s">
        <v>1451</v>
      </c>
      <c r="G112" s="735">
        <v>100</v>
      </c>
      <c r="H112" s="735">
        <v>80</v>
      </c>
    </row>
    <row r="113" spans="1:8" ht="15">
      <c r="A113" s="661">
        <v>105</v>
      </c>
      <c r="B113" s="734" t="s">
        <v>1354</v>
      </c>
      <c r="C113" s="734" t="s">
        <v>1349</v>
      </c>
      <c r="D113" s="734" t="s">
        <v>1636</v>
      </c>
      <c r="E113" s="661" t="s">
        <v>1042</v>
      </c>
      <c r="F113" s="661" t="s">
        <v>1451</v>
      </c>
      <c r="G113" s="735">
        <v>100</v>
      </c>
      <c r="H113" s="735">
        <v>78.400000000000006</v>
      </c>
    </row>
    <row r="114" spans="1:8" ht="15">
      <c r="A114" s="661">
        <v>106</v>
      </c>
      <c r="B114" s="734" t="s">
        <v>1637</v>
      </c>
      <c r="C114" s="734" t="s">
        <v>1101</v>
      </c>
      <c r="D114" s="734" t="s">
        <v>1638</v>
      </c>
      <c r="E114" s="661" t="s">
        <v>1042</v>
      </c>
      <c r="F114" s="661" t="s">
        <v>1451</v>
      </c>
      <c r="G114" s="735">
        <v>100</v>
      </c>
      <c r="H114" s="735">
        <v>80</v>
      </c>
    </row>
    <row r="115" spans="1:8" ht="15">
      <c r="A115" s="661">
        <v>107</v>
      </c>
      <c r="B115" s="734" t="s">
        <v>1134</v>
      </c>
      <c r="C115" s="734" t="s">
        <v>1365</v>
      </c>
      <c r="D115" s="734" t="s">
        <v>1639</v>
      </c>
      <c r="E115" s="661" t="s">
        <v>1042</v>
      </c>
      <c r="F115" s="661" t="s">
        <v>1451</v>
      </c>
      <c r="G115" s="735">
        <v>100</v>
      </c>
      <c r="H115" s="735">
        <v>80</v>
      </c>
    </row>
    <row r="116" spans="1:8" ht="15">
      <c r="A116" s="661">
        <v>108</v>
      </c>
      <c r="B116" s="734" t="s">
        <v>1126</v>
      </c>
      <c r="C116" s="734" t="s">
        <v>1261</v>
      </c>
      <c r="D116" s="734" t="s">
        <v>1640</v>
      </c>
      <c r="E116" s="661" t="s">
        <v>1042</v>
      </c>
      <c r="F116" s="661" t="s">
        <v>1451</v>
      </c>
      <c r="G116" s="735">
        <v>100</v>
      </c>
      <c r="H116" s="735">
        <v>78.400000000000006</v>
      </c>
    </row>
    <row r="117" spans="1:8" ht="15">
      <c r="A117" s="661">
        <v>109</v>
      </c>
      <c r="B117" s="734" t="s">
        <v>1072</v>
      </c>
      <c r="C117" s="734" t="s">
        <v>1107</v>
      </c>
      <c r="D117" s="734" t="s">
        <v>1641</v>
      </c>
      <c r="E117" s="661" t="s">
        <v>1042</v>
      </c>
      <c r="F117" s="661" t="s">
        <v>1451</v>
      </c>
      <c r="G117" s="735">
        <v>100</v>
      </c>
      <c r="H117" s="735">
        <v>78.400000000000006</v>
      </c>
    </row>
    <row r="118" spans="1:8" ht="15">
      <c r="A118" s="661">
        <v>110</v>
      </c>
      <c r="B118" s="734" t="s">
        <v>1150</v>
      </c>
      <c r="C118" s="734" t="s">
        <v>1321</v>
      </c>
      <c r="D118" s="734" t="s">
        <v>1642</v>
      </c>
      <c r="E118" s="661" t="s">
        <v>1042</v>
      </c>
      <c r="F118" s="661" t="s">
        <v>1451</v>
      </c>
      <c r="G118" s="735">
        <v>100</v>
      </c>
      <c r="H118" s="735">
        <v>78.400000000000006</v>
      </c>
    </row>
    <row r="119" spans="1:8" ht="15">
      <c r="A119" s="661">
        <v>111</v>
      </c>
      <c r="B119" s="734" t="s">
        <v>1426</v>
      </c>
      <c r="C119" s="734" t="s">
        <v>1643</v>
      </c>
      <c r="D119" s="734" t="s">
        <v>1644</v>
      </c>
      <c r="E119" s="661" t="s">
        <v>1042</v>
      </c>
      <c r="F119" s="661" t="s">
        <v>1451</v>
      </c>
      <c r="G119" s="735">
        <v>100</v>
      </c>
      <c r="H119" s="735">
        <v>78.400000000000006</v>
      </c>
    </row>
    <row r="120" spans="1:8" ht="15">
      <c r="A120" s="661">
        <v>112</v>
      </c>
      <c r="B120" s="734" t="s">
        <v>1081</v>
      </c>
      <c r="C120" s="734" t="s">
        <v>1645</v>
      </c>
      <c r="D120" s="734" t="s">
        <v>1646</v>
      </c>
      <c r="E120" s="661" t="s">
        <v>1042</v>
      </c>
      <c r="F120" s="661" t="s">
        <v>1451</v>
      </c>
      <c r="G120" s="735">
        <v>100</v>
      </c>
      <c r="H120" s="735">
        <v>80</v>
      </c>
    </row>
    <row r="121" spans="1:8" ht="15">
      <c r="A121" s="661">
        <v>113</v>
      </c>
      <c r="B121" s="734" t="s">
        <v>1155</v>
      </c>
      <c r="C121" s="734" t="s">
        <v>1647</v>
      </c>
      <c r="D121" s="734" t="s">
        <v>1648</v>
      </c>
      <c r="E121" s="661" t="s">
        <v>1042</v>
      </c>
      <c r="F121" s="661" t="s">
        <v>1451</v>
      </c>
      <c r="G121" s="735">
        <v>100</v>
      </c>
      <c r="H121" s="735">
        <v>78.400000000000006</v>
      </c>
    </row>
    <row r="122" spans="1:8" ht="15">
      <c r="A122" s="661">
        <v>114</v>
      </c>
      <c r="B122" s="734" t="s">
        <v>1649</v>
      </c>
      <c r="C122" s="734" t="s">
        <v>1650</v>
      </c>
      <c r="D122" s="734" t="s">
        <v>1651</v>
      </c>
      <c r="E122" s="661" t="s">
        <v>1042</v>
      </c>
      <c r="F122" s="661" t="s">
        <v>1451</v>
      </c>
      <c r="G122" s="735">
        <v>100</v>
      </c>
      <c r="H122" s="735">
        <v>78.400000000000006</v>
      </c>
    </row>
    <row r="123" spans="1:8" ht="15">
      <c r="A123" s="661">
        <v>115</v>
      </c>
      <c r="B123" s="734" t="s">
        <v>1221</v>
      </c>
      <c r="C123" s="734" t="s">
        <v>1332</v>
      </c>
      <c r="D123" s="734" t="s">
        <v>1652</v>
      </c>
      <c r="E123" s="661" t="s">
        <v>1042</v>
      </c>
      <c r="F123" s="661" t="s">
        <v>1451</v>
      </c>
      <c r="G123" s="735">
        <v>100</v>
      </c>
      <c r="H123" s="735">
        <v>80</v>
      </c>
    </row>
    <row r="124" spans="1:8" ht="15">
      <c r="A124" s="661">
        <v>116</v>
      </c>
      <c r="B124" s="734" t="s">
        <v>1207</v>
      </c>
      <c r="C124" s="734" t="s">
        <v>1653</v>
      </c>
      <c r="D124" s="734" t="s">
        <v>1654</v>
      </c>
      <c r="E124" s="661" t="s">
        <v>1042</v>
      </c>
      <c r="F124" s="661" t="s">
        <v>1451</v>
      </c>
      <c r="G124" s="735">
        <v>100</v>
      </c>
      <c r="H124" s="735">
        <v>78.400000000000006</v>
      </c>
    </row>
    <row r="125" spans="1:8" ht="15">
      <c r="A125" s="661">
        <v>117</v>
      </c>
      <c r="B125" s="734" t="s">
        <v>1182</v>
      </c>
      <c r="C125" s="734" t="s">
        <v>1347</v>
      </c>
      <c r="D125" s="734" t="s">
        <v>1655</v>
      </c>
      <c r="E125" s="661" t="s">
        <v>1042</v>
      </c>
      <c r="F125" s="661" t="s">
        <v>1451</v>
      </c>
      <c r="G125" s="735">
        <v>100</v>
      </c>
      <c r="H125" s="735">
        <v>78.400000000000006</v>
      </c>
    </row>
    <row r="126" spans="1:8" ht="15">
      <c r="A126" s="661">
        <v>118</v>
      </c>
      <c r="B126" s="734" t="s">
        <v>1257</v>
      </c>
      <c r="C126" s="734" t="s">
        <v>1656</v>
      </c>
      <c r="D126" s="734" t="s">
        <v>1657</v>
      </c>
      <c r="E126" s="661" t="s">
        <v>1042</v>
      </c>
      <c r="F126" s="661" t="s">
        <v>1451</v>
      </c>
      <c r="G126" s="735">
        <v>100</v>
      </c>
      <c r="H126" s="735">
        <v>78.400000000000006</v>
      </c>
    </row>
    <row r="127" spans="1:8" ht="15">
      <c r="A127" s="661">
        <v>119</v>
      </c>
      <c r="B127" s="734" t="s">
        <v>1071</v>
      </c>
      <c r="C127" s="734" t="s">
        <v>1226</v>
      </c>
      <c r="D127" s="734" t="s">
        <v>1658</v>
      </c>
      <c r="E127" s="661" t="s">
        <v>1042</v>
      </c>
      <c r="F127" s="661" t="s">
        <v>1451</v>
      </c>
      <c r="G127" s="735">
        <v>100</v>
      </c>
      <c r="H127" s="735">
        <v>80</v>
      </c>
    </row>
    <row r="128" spans="1:8" ht="15">
      <c r="A128" s="661">
        <v>120</v>
      </c>
      <c r="B128" s="734" t="s">
        <v>1072</v>
      </c>
      <c r="C128" s="734" t="s">
        <v>1659</v>
      </c>
      <c r="D128" s="734" t="s">
        <v>1660</v>
      </c>
      <c r="E128" s="661" t="s">
        <v>1042</v>
      </c>
      <c r="F128" s="661" t="s">
        <v>1451</v>
      </c>
      <c r="G128" s="735">
        <v>100</v>
      </c>
      <c r="H128" s="735">
        <v>78.400000000000006</v>
      </c>
    </row>
    <row r="129" spans="1:8" ht="15">
      <c r="A129" s="661">
        <v>121</v>
      </c>
      <c r="B129" s="734" t="s">
        <v>1066</v>
      </c>
      <c r="C129" s="734" t="s">
        <v>1378</v>
      </c>
      <c r="D129" s="734" t="s">
        <v>1661</v>
      </c>
      <c r="E129" s="661" t="s">
        <v>1042</v>
      </c>
      <c r="F129" s="661" t="s">
        <v>1451</v>
      </c>
      <c r="G129" s="735">
        <v>100</v>
      </c>
      <c r="H129" s="735">
        <v>80</v>
      </c>
    </row>
    <row r="130" spans="1:8" ht="15">
      <c r="A130" s="661">
        <v>122</v>
      </c>
      <c r="B130" s="734" t="s">
        <v>1325</v>
      </c>
      <c r="C130" s="734" t="s">
        <v>1093</v>
      </c>
      <c r="D130" s="734" t="s">
        <v>1662</v>
      </c>
      <c r="E130" s="661" t="s">
        <v>1042</v>
      </c>
      <c r="F130" s="661" t="s">
        <v>1451</v>
      </c>
      <c r="G130" s="735">
        <v>100</v>
      </c>
      <c r="H130" s="735">
        <v>78.400000000000006</v>
      </c>
    </row>
    <row r="131" spans="1:8" ht="15">
      <c r="A131" s="661">
        <v>123</v>
      </c>
      <c r="B131" s="734" t="s">
        <v>1345</v>
      </c>
      <c r="C131" s="734" t="s">
        <v>1420</v>
      </c>
      <c r="D131" s="734" t="s">
        <v>1663</v>
      </c>
      <c r="E131" s="661" t="s">
        <v>1042</v>
      </c>
      <c r="F131" s="661" t="s">
        <v>1451</v>
      </c>
      <c r="G131" s="735">
        <v>100</v>
      </c>
      <c r="H131" s="735">
        <v>78.400000000000006</v>
      </c>
    </row>
    <row r="132" spans="1:8" ht="15">
      <c r="A132" s="661">
        <v>124</v>
      </c>
      <c r="B132" s="734" t="s">
        <v>1350</v>
      </c>
      <c r="C132" s="734" t="s">
        <v>1664</v>
      </c>
      <c r="D132" s="734" t="s">
        <v>1665</v>
      </c>
      <c r="E132" s="661" t="s">
        <v>1042</v>
      </c>
      <c r="F132" s="661" t="s">
        <v>1451</v>
      </c>
      <c r="G132" s="735">
        <v>100</v>
      </c>
      <c r="H132" s="735">
        <v>80</v>
      </c>
    </row>
    <row r="133" spans="1:8" ht="15">
      <c r="A133" s="661">
        <v>125</v>
      </c>
      <c r="B133" s="734" t="s">
        <v>1115</v>
      </c>
      <c r="C133" s="734" t="s">
        <v>1082</v>
      </c>
      <c r="D133" s="734" t="s">
        <v>1666</v>
      </c>
      <c r="E133" s="661" t="s">
        <v>1042</v>
      </c>
      <c r="F133" s="661" t="s">
        <v>1451</v>
      </c>
      <c r="G133" s="735">
        <v>100</v>
      </c>
      <c r="H133" s="735">
        <v>78.400000000000006</v>
      </c>
    </row>
    <row r="134" spans="1:8" ht="15">
      <c r="A134" s="661">
        <v>126</v>
      </c>
      <c r="B134" s="734" t="s">
        <v>1140</v>
      </c>
      <c r="C134" s="734" t="s">
        <v>1667</v>
      </c>
      <c r="D134" s="734" t="s">
        <v>1668</v>
      </c>
      <c r="E134" s="661" t="s">
        <v>1042</v>
      </c>
      <c r="F134" s="661" t="s">
        <v>1451</v>
      </c>
      <c r="G134" s="735">
        <v>100</v>
      </c>
      <c r="H134" s="735">
        <v>80</v>
      </c>
    </row>
    <row r="135" spans="1:8" ht="15">
      <c r="A135" s="661">
        <v>127</v>
      </c>
      <c r="B135" s="734" t="s">
        <v>1139</v>
      </c>
      <c r="C135" s="734" t="s">
        <v>1669</v>
      </c>
      <c r="D135" s="734" t="s">
        <v>1670</v>
      </c>
      <c r="E135" s="661" t="s">
        <v>1042</v>
      </c>
      <c r="F135" s="661" t="s">
        <v>1451</v>
      </c>
      <c r="G135" s="735">
        <v>100</v>
      </c>
      <c r="H135" s="735">
        <v>80</v>
      </c>
    </row>
    <row r="136" spans="1:8" ht="15">
      <c r="A136" s="661">
        <v>128</v>
      </c>
      <c r="B136" s="734" t="s">
        <v>1145</v>
      </c>
      <c r="C136" s="734" t="s">
        <v>1671</v>
      </c>
      <c r="D136" s="734" t="s">
        <v>1672</v>
      </c>
      <c r="E136" s="661" t="s">
        <v>1042</v>
      </c>
      <c r="F136" s="661" t="s">
        <v>1451</v>
      </c>
      <c r="G136" s="735">
        <v>100</v>
      </c>
      <c r="H136" s="735">
        <v>80</v>
      </c>
    </row>
    <row r="137" spans="1:8" ht="15">
      <c r="A137" s="661">
        <v>129</v>
      </c>
      <c r="B137" s="734" t="s">
        <v>1092</v>
      </c>
      <c r="C137" s="734" t="s">
        <v>1111</v>
      </c>
      <c r="D137" s="734" t="s">
        <v>1673</v>
      </c>
      <c r="E137" s="661" t="s">
        <v>1042</v>
      </c>
      <c r="F137" s="661" t="s">
        <v>1451</v>
      </c>
      <c r="G137" s="735">
        <v>100</v>
      </c>
      <c r="H137" s="735">
        <v>78.400000000000006</v>
      </c>
    </row>
    <row r="138" spans="1:8" ht="15">
      <c r="A138" s="661">
        <v>130</v>
      </c>
      <c r="B138" s="734" t="s">
        <v>1278</v>
      </c>
      <c r="C138" s="734" t="s">
        <v>1217</v>
      </c>
      <c r="D138" s="734" t="s">
        <v>1674</v>
      </c>
      <c r="E138" s="661" t="s">
        <v>1042</v>
      </c>
      <c r="F138" s="661" t="s">
        <v>1451</v>
      </c>
      <c r="G138" s="735">
        <v>100</v>
      </c>
      <c r="H138" s="735">
        <v>78.400000000000006</v>
      </c>
    </row>
    <row r="139" spans="1:8" ht="15">
      <c r="A139" s="661">
        <v>131</v>
      </c>
      <c r="B139" s="734" t="s">
        <v>1071</v>
      </c>
      <c r="C139" s="734" t="s">
        <v>1675</v>
      </c>
      <c r="D139" s="734" t="s">
        <v>1676</v>
      </c>
      <c r="E139" s="661" t="s">
        <v>1042</v>
      </c>
      <c r="F139" s="661" t="s">
        <v>1451</v>
      </c>
      <c r="G139" s="735">
        <v>100</v>
      </c>
      <c r="H139" s="735">
        <v>80</v>
      </c>
    </row>
    <row r="140" spans="1:8" ht="15">
      <c r="A140" s="661">
        <v>132</v>
      </c>
      <c r="B140" s="734" t="s">
        <v>1088</v>
      </c>
      <c r="C140" s="734" t="s">
        <v>1677</v>
      </c>
      <c r="D140" s="734" t="s">
        <v>1678</v>
      </c>
      <c r="E140" s="661" t="s">
        <v>1042</v>
      </c>
      <c r="F140" s="661" t="s">
        <v>1451</v>
      </c>
      <c r="G140" s="735">
        <v>100</v>
      </c>
      <c r="H140" s="735">
        <v>78.400000000000006</v>
      </c>
    </row>
    <row r="141" spans="1:8" ht="15">
      <c r="A141" s="661">
        <v>133</v>
      </c>
      <c r="B141" s="734" t="s">
        <v>1679</v>
      </c>
      <c r="C141" s="734" t="s">
        <v>1250</v>
      </c>
      <c r="D141" s="734" t="s">
        <v>1680</v>
      </c>
      <c r="E141" s="661" t="s">
        <v>1042</v>
      </c>
      <c r="F141" s="661" t="s">
        <v>1451</v>
      </c>
      <c r="G141" s="735">
        <v>100</v>
      </c>
      <c r="H141" s="735">
        <v>78.400000000000006</v>
      </c>
    </row>
    <row r="142" spans="1:8" ht="15">
      <c r="A142" s="661">
        <v>134</v>
      </c>
      <c r="B142" s="734" t="s">
        <v>1159</v>
      </c>
      <c r="C142" s="734" t="s">
        <v>1681</v>
      </c>
      <c r="D142" s="734" t="s">
        <v>1682</v>
      </c>
      <c r="E142" s="661" t="s">
        <v>1042</v>
      </c>
      <c r="F142" s="661" t="s">
        <v>1451</v>
      </c>
      <c r="G142" s="735">
        <v>100</v>
      </c>
      <c r="H142" s="735">
        <v>78.400000000000006</v>
      </c>
    </row>
    <row r="143" spans="1:8" ht="15">
      <c r="A143" s="661">
        <v>135</v>
      </c>
      <c r="B143" s="734" t="s">
        <v>1372</v>
      </c>
      <c r="C143" s="734" t="s">
        <v>1683</v>
      </c>
      <c r="D143" s="734" t="s">
        <v>1684</v>
      </c>
      <c r="E143" s="661" t="s">
        <v>1042</v>
      </c>
      <c r="F143" s="661" t="s">
        <v>1451</v>
      </c>
      <c r="G143" s="735">
        <v>100</v>
      </c>
      <c r="H143" s="735">
        <v>80</v>
      </c>
    </row>
    <row r="144" spans="1:8" ht="15">
      <c r="A144" s="661">
        <v>136</v>
      </c>
      <c r="B144" s="734" t="s">
        <v>1212</v>
      </c>
      <c r="C144" s="734" t="s">
        <v>1685</v>
      </c>
      <c r="D144" s="734" t="s">
        <v>1686</v>
      </c>
      <c r="E144" s="661" t="s">
        <v>1042</v>
      </c>
      <c r="F144" s="661" t="s">
        <v>1451</v>
      </c>
      <c r="G144" s="735">
        <v>100</v>
      </c>
      <c r="H144" s="735">
        <v>80</v>
      </c>
    </row>
    <row r="145" spans="1:8" ht="15">
      <c r="A145" s="661">
        <v>137</v>
      </c>
      <c r="B145" s="734" t="s">
        <v>1202</v>
      </c>
      <c r="C145" s="734" t="s">
        <v>1306</v>
      </c>
      <c r="D145" s="734" t="s">
        <v>1687</v>
      </c>
      <c r="E145" s="661" t="s">
        <v>1042</v>
      </c>
      <c r="F145" s="661" t="s">
        <v>1451</v>
      </c>
      <c r="G145" s="735">
        <v>100</v>
      </c>
      <c r="H145" s="735">
        <v>78.400000000000006</v>
      </c>
    </row>
    <row r="146" spans="1:8" ht="15">
      <c r="A146" s="661">
        <v>138</v>
      </c>
      <c r="B146" s="734" t="s">
        <v>1688</v>
      </c>
      <c r="C146" s="734" t="s">
        <v>1185</v>
      </c>
      <c r="D146" s="734" t="s">
        <v>1689</v>
      </c>
      <c r="E146" s="661" t="s">
        <v>1042</v>
      </c>
      <c r="F146" s="661" t="s">
        <v>1451</v>
      </c>
      <c r="G146" s="735">
        <v>100</v>
      </c>
      <c r="H146" s="735">
        <v>80</v>
      </c>
    </row>
    <row r="147" spans="1:8" ht="15">
      <c r="A147" s="661">
        <v>139</v>
      </c>
      <c r="B147" s="734" t="s">
        <v>1369</v>
      </c>
      <c r="C147" s="734" t="s">
        <v>1690</v>
      </c>
      <c r="D147" s="734" t="s">
        <v>1691</v>
      </c>
      <c r="E147" s="661" t="s">
        <v>1042</v>
      </c>
      <c r="F147" s="661" t="s">
        <v>1451</v>
      </c>
      <c r="G147" s="735">
        <v>100</v>
      </c>
      <c r="H147" s="735">
        <v>78.400000000000006</v>
      </c>
    </row>
    <row r="148" spans="1:8" ht="15">
      <c r="A148" s="661">
        <v>140</v>
      </c>
      <c r="B148" s="734" t="s">
        <v>1083</v>
      </c>
      <c r="C148" s="734" t="s">
        <v>1690</v>
      </c>
      <c r="D148" s="734" t="s">
        <v>1692</v>
      </c>
      <c r="E148" s="661" t="s">
        <v>1042</v>
      </c>
      <c r="F148" s="661" t="s">
        <v>1451</v>
      </c>
      <c r="G148" s="735">
        <v>100</v>
      </c>
      <c r="H148" s="735">
        <v>80</v>
      </c>
    </row>
    <row r="149" spans="1:8" ht="15">
      <c r="A149" s="661">
        <v>141</v>
      </c>
      <c r="B149" s="734" t="s">
        <v>1415</v>
      </c>
      <c r="C149" s="734" t="s">
        <v>1693</v>
      </c>
      <c r="D149" s="734" t="s">
        <v>1694</v>
      </c>
      <c r="E149" s="661" t="s">
        <v>1042</v>
      </c>
      <c r="F149" s="661" t="s">
        <v>1451</v>
      </c>
      <c r="G149" s="735">
        <v>100</v>
      </c>
      <c r="H149" s="735">
        <v>80</v>
      </c>
    </row>
    <row r="150" spans="1:8" ht="15">
      <c r="A150" s="661">
        <v>142</v>
      </c>
      <c r="B150" s="734" t="s">
        <v>1331</v>
      </c>
      <c r="C150" s="734" t="s">
        <v>1695</v>
      </c>
      <c r="D150" s="734" t="s">
        <v>1696</v>
      </c>
      <c r="E150" s="661" t="s">
        <v>1042</v>
      </c>
      <c r="F150" s="661" t="s">
        <v>1451</v>
      </c>
      <c r="G150" s="735">
        <v>100</v>
      </c>
      <c r="H150" s="735">
        <v>78.400000000000006</v>
      </c>
    </row>
    <row r="151" spans="1:8" ht="15">
      <c r="A151" s="661">
        <v>143</v>
      </c>
      <c r="B151" s="734" t="s">
        <v>1113</v>
      </c>
      <c r="C151" s="734" t="s">
        <v>1144</v>
      </c>
      <c r="D151" s="734" t="s">
        <v>1697</v>
      </c>
      <c r="E151" s="661" t="s">
        <v>1042</v>
      </c>
      <c r="F151" s="661" t="s">
        <v>1451</v>
      </c>
      <c r="G151" s="735">
        <v>100</v>
      </c>
      <c r="H151" s="735">
        <v>80</v>
      </c>
    </row>
    <row r="152" spans="1:8" ht="15">
      <c r="A152" s="661">
        <v>144</v>
      </c>
      <c r="B152" s="734" t="s">
        <v>1126</v>
      </c>
      <c r="C152" s="734" t="s">
        <v>1359</v>
      </c>
      <c r="D152" s="734" t="s">
        <v>1360</v>
      </c>
      <c r="E152" s="661" t="s">
        <v>1042</v>
      </c>
      <c r="F152" s="661" t="s">
        <v>1451</v>
      </c>
      <c r="G152" s="735">
        <v>100</v>
      </c>
      <c r="H152" s="735">
        <v>78.400000000000006</v>
      </c>
    </row>
    <row r="153" spans="1:8" ht="15">
      <c r="A153" s="661">
        <v>145</v>
      </c>
      <c r="B153" s="734" t="s">
        <v>1150</v>
      </c>
      <c r="C153" s="734" t="s">
        <v>1229</v>
      </c>
      <c r="D153" s="734" t="s">
        <v>1698</v>
      </c>
      <c r="E153" s="661" t="s">
        <v>1042</v>
      </c>
      <c r="F153" s="661" t="s">
        <v>1451</v>
      </c>
      <c r="G153" s="735">
        <v>100</v>
      </c>
      <c r="H153" s="735">
        <v>78.400000000000006</v>
      </c>
    </row>
    <row r="154" spans="1:8" ht="15">
      <c r="A154" s="661">
        <v>146</v>
      </c>
      <c r="B154" s="734" t="s">
        <v>1094</v>
      </c>
      <c r="C154" s="734" t="s">
        <v>1699</v>
      </c>
      <c r="D154" s="734" t="s">
        <v>1700</v>
      </c>
      <c r="E154" s="661" t="s">
        <v>1042</v>
      </c>
      <c r="F154" s="661" t="s">
        <v>1451</v>
      </c>
      <c r="G154" s="735">
        <v>100</v>
      </c>
      <c r="H154" s="735">
        <v>80</v>
      </c>
    </row>
    <row r="155" spans="1:8" ht="15">
      <c r="A155" s="661">
        <v>147</v>
      </c>
      <c r="B155" s="734" t="s">
        <v>1077</v>
      </c>
      <c r="C155" s="734" t="s">
        <v>1353</v>
      </c>
      <c r="D155" s="734" t="s">
        <v>1701</v>
      </c>
      <c r="E155" s="661" t="s">
        <v>1042</v>
      </c>
      <c r="F155" s="661" t="s">
        <v>1451</v>
      </c>
      <c r="G155" s="735">
        <v>100</v>
      </c>
      <c r="H155" s="735">
        <v>78.400000000000006</v>
      </c>
    </row>
    <row r="156" spans="1:8" ht="15">
      <c r="A156" s="661">
        <v>148</v>
      </c>
      <c r="B156" s="734" t="s">
        <v>1211</v>
      </c>
      <c r="C156" s="734" t="s">
        <v>1230</v>
      </c>
      <c r="D156" s="734" t="s">
        <v>1702</v>
      </c>
      <c r="E156" s="661" t="s">
        <v>1042</v>
      </c>
      <c r="F156" s="661" t="s">
        <v>1451</v>
      </c>
      <c r="G156" s="735">
        <v>100</v>
      </c>
      <c r="H156" s="735">
        <v>78.400000000000006</v>
      </c>
    </row>
    <row r="157" spans="1:8" ht="15">
      <c r="A157" s="661">
        <v>149</v>
      </c>
      <c r="B157" s="734" t="s">
        <v>1102</v>
      </c>
      <c r="C157" s="734" t="s">
        <v>1703</v>
      </c>
      <c r="D157" s="734" t="s">
        <v>1704</v>
      </c>
      <c r="E157" s="661" t="s">
        <v>1042</v>
      </c>
      <c r="F157" s="661" t="s">
        <v>1451</v>
      </c>
      <c r="G157" s="735">
        <v>100</v>
      </c>
      <c r="H157" s="735">
        <v>78.400000000000006</v>
      </c>
    </row>
    <row r="158" spans="1:8" ht="15">
      <c r="A158" s="661">
        <v>150</v>
      </c>
      <c r="B158" s="734" t="s">
        <v>1066</v>
      </c>
      <c r="C158" s="734" t="s">
        <v>1344</v>
      </c>
      <c r="D158" s="734" t="s">
        <v>1705</v>
      </c>
      <c r="E158" s="661" t="s">
        <v>1042</v>
      </c>
      <c r="F158" s="661" t="s">
        <v>1451</v>
      </c>
      <c r="G158" s="735">
        <v>100</v>
      </c>
      <c r="H158" s="735">
        <v>80</v>
      </c>
    </row>
    <row r="159" spans="1:8" ht="15">
      <c r="A159" s="661">
        <v>151</v>
      </c>
      <c r="B159" s="734" t="s">
        <v>1357</v>
      </c>
      <c r="C159" s="734" t="s">
        <v>1203</v>
      </c>
      <c r="D159" s="734" t="s">
        <v>1358</v>
      </c>
      <c r="E159" s="661" t="s">
        <v>1042</v>
      </c>
      <c r="F159" s="661" t="s">
        <v>1451</v>
      </c>
      <c r="G159" s="735">
        <v>100</v>
      </c>
      <c r="H159" s="735">
        <v>80</v>
      </c>
    </row>
    <row r="160" spans="1:8" ht="15">
      <c r="A160" s="661">
        <v>152</v>
      </c>
      <c r="B160" s="734" t="s">
        <v>1236</v>
      </c>
      <c r="C160" s="734" t="s">
        <v>1321</v>
      </c>
      <c r="D160" s="734" t="s">
        <v>1706</v>
      </c>
      <c r="E160" s="661" t="s">
        <v>1042</v>
      </c>
      <c r="F160" s="661" t="s">
        <v>1451</v>
      </c>
      <c r="G160" s="735">
        <v>100</v>
      </c>
      <c r="H160" s="735">
        <v>78.400000000000006</v>
      </c>
    </row>
    <row r="161" spans="1:8" ht="15">
      <c r="A161" s="661">
        <v>153</v>
      </c>
      <c r="B161" s="734" t="s">
        <v>1132</v>
      </c>
      <c r="C161" s="734" t="s">
        <v>1192</v>
      </c>
      <c r="D161" s="734" t="s">
        <v>1707</v>
      </c>
      <c r="E161" s="661" t="s">
        <v>1042</v>
      </c>
      <c r="F161" s="661" t="s">
        <v>1451</v>
      </c>
      <c r="G161" s="735">
        <v>100</v>
      </c>
      <c r="H161" s="735">
        <v>78.400000000000006</v>
      </c>
    </row>
    <row r="162" spans="1:8" ht="15">
      <c r="A162" s="661">
        <v>154</v>
      </c>
      <c r="B162" s="734" t="s">
        <v>1117</v>
      </c>
      <c r="C162" s="734" t="s">
        <v>1708</v>
      </c>
      <c r="D162" s="734" t="s">
        <v>1709</v>
      </c>
      <c r="E162" s="661" t="s">
        <v>1042</v>
      </c>
      <c r="F162" s="661" t="s">
        <v>1451</v>
      </c>
      <c r="G162" s="735">
        <v>100</v>
      </c>
      <c r="H162" s="735">
        <v>78.400000000000006</v>
      </c>
    </row>
    <row r="163" spans="1:8" ht="15">
      <c r="A163" s="661">
        <v>155</v>
      </c>
      <c r="B163" s="734" t="s">
        <v>1130</v>
      </c>
      <c r="C163" s="734" t="s">
        <v>1710</v>
      </c>
      <c r="D163" s="734" t="s">
        <v>1711</v>
      </c>
      <c r="E163" s="661" t="s">
        <v>1042</v>
      </c>
      <c r="F163" s="661" t="s">
        <v>1451</v>
      </c>
      <c r="G163" s="735">
        <v>100</v>
      </c>
      <c r="H163" s="735">
        <v>80</v>
      </c>
    </row>
    <row r="164" spans="1:8" ht="15">
      <c r="A164" s="661">
        <v>156</v>
      </c>
      <c r="B164" s="734" t="s">
        <v>1354</v>
      </c>
      <c r="C164" s="734" t="s">
        <v>1093</v>
      </c>
      <c r="D164" s="734" t="s">
        <v>1712</v>
      </c>
      <c r="E164" s="661" t="s">
        <v>1042</v>
      </c>
      <c r="F164" s="661" t="s">
        <v>1451</v>
      </c>
      <c r="G164" s="735">
        <v>100</v>
      </c>
      <c r="H164" s="735">
        <v>78.400000000000006</v>
      </c>
    </row>
    <row r="165" spans="1:8" ht="15">
      <c r="A165" s="661">
        <v>157</v>
      </c>
      <c r="B165" s="734" t="s">
        <v>1103</v>
      </c>
      <c r="C165" s="734" t="s">
        <v>1165</v>
      </c>
      <c r="D165" s="734" t="s">
        <v>1713</v>
      </c>
      <c r="E165" s="661" t="s">
        <v>1042</v>
      </c>
      <c r="F165" s="661" t="s">
        <v>1451</v>
      </c>
      <c r="G165" s="735">
        <v>100</v>
      </c>
      <c r="H165" s="735">
        <v>80</v>
      </c>
    </row>
    <row r="166" spans="1:8" ht="15">
      <c r="A166" s="661">
        <v>158</v>
      </c>
      <c r="B166" s="734" t="s">
        <v>1343</v>
      </c>
      <c r="C166" s="734" t="s">
        <v>1714</v>
      </c>
      <c r="D166" s="734" t="s">
        <v>1715</v>
      </c>
      <c r="E166" s="661" t="s">
        <v>1042</v>
      </c>
      <c r="F166" s="661" t="s">
        <v>1451</v>
      </c>
      <c r="G166" s="735">
        <v>100</v>
      </c>
      <c r="H166" s="735">
        <v>80</v>
      </c>
    </row>
    <row r="167" spans="1:8" ht="15">
      <c r="A167" s="661">
        <v>159</v>
      </c>
      <c r="B167" s="734" t="s">
        <v>1072</v>
      </c>
      <c r="C167" s="734" t="s">
        <v>1716</v>
      </c>
      <c r="D167" s="734" t="s">
        <v>1717</v>
      </c>
      <c r="E167" s="661" t="s">
        <v>1042</v>
      </c>
      <c r="F167" s="661" t="s">
        <v>1451</v>
      </c>
      <c r="G167" s="735">
        <v>100</v>
      </c>
      <c r="H167" s="735">
        <v>80</v>
      </c>
    </row>
    <row r="168" spans="1:8" ht="15">
      <c r="A168" s="661">
        <v>160</v>
      </c>
      <c r="B168" s="734" t="s">
        <v>1091</v>
      </c>
      <c r="C168" s="734" t="s">
        <v>1242</v>
      </c>
      <c r="D168" s="734" t="s">
        <v>1718</v>
      </c>
      <c r="E168" s="661" t="s">
        <v>1042</v>
      </c>
      <c r="F168" s="661" t="s">
        <v>1451</v>
      </c>
      <c r="G168" s="735">
        <v>100</v>
      </c>
      <c r="H168" s="735">
        <v>80</v>
      </c>
    </row>
    <row r="169" spans="1:8" ht="15">
      <c r="A169" s="661">
        <v>161</v>
      </c>
      <c r="B169" s="734" t="s">
        <v>1140</v>
      </c>
      <c r="C169" s="734" t="s">
        <v>1719</v>
      </c>
      <c r="D169" s="734" t="s">
        <v>1720</v>
      </c>
      <c r="E169" s="661" t="s">
        <v>1042</v>
      </c>
      <c r="F169" s="661" t="s">
        <v>1451</v>
      </c>
      <c r="G169" s="735">
        <v>100</v>
      </c>
      <c r="H169" s="735">
        <v>80</v>
      </c>
    </row>
    <row r="170" spans="1:8" ht="15">
      <c r="A170" s="661">
        <v>162</v>
      </c>
      <c r="B170" s="734" t="s">
        <v>1071</v>
      </c>
      <c r="C170" s="734" t="s">
        <v>1721</v>
      </c>
      <c r="D170" s="734" t="s">
        <v>1722</v>
      </c>
      <c r="E170" s="661" t="s">
        <v>1042</v>
      </c>
      <c r="F170" s="661" t="s">
        <v>1451</v>
      </c>
      <c r="G170" s="735">
        <v>100</v>
      </c>
      <c r="H170" s="735">
        <v>80</v>
      </c>
    </row>
    <row r="171" spans="1:8" ht="15">
      <c r="A171" s="661">
        <v>163</v>
      </c>
      <c r="B171" s="734" t="s">
        <v>1263</v>
      </c>
      <c r="C171" s="734" t="s">
        <v>1158</v>
      </c>
      <c r="D171" s="734" t="s">
        <v>1723</v>
      </c>
      <c r="E171" s="661" t="s">
        <v>1042</v>
      </c>
      <c r="F171" s="661" t="s">
        <v>1451</v>
      </c>
      <c r="G171" s="735">
        <v>100</v>
      </c>
      <c r="H171" s="735">
        <v>78.400000000000006</v>
      </c>
    </row>
    <row r="172" spans="1:8" ht="15">
      <c r="A172" s="661">
        <v>164</v>
      </c>
      <c r="B172" s="734" t="s">
        <v>1133</v>
      </c>
      <c r="C172" s="734" t="s">
        <v>1192</v>
      </c>
      <c r="D172" s="734" t="s">
        <v>1724</v>
      </c>
      <c r="E172" s="661" t="s">
        <v>1042</v>
      </c>
      <c r="F172" s="661" t="s">
        <v>1451</v>
      </c>
      <c r="G172" s="735">
        <v>100</v>
      </c>
      <c r="H172" s="735">
        <v>80</v>
      </c>
    </row>
    <row r="173" spans="1:8" ht="15">
      <c r="A173" s="661">
        <v>165</v>
      </c>
      <c r="B173" s="734" t="s">
        <v>1725</v>
      </c>
      <c r="C173" s="734" t="s">
        <v>1370</v>
      </c>
      <c r="D173" s="734" t="s">
        <v>1726</v>
      </c>
      <c r="E173" s="661" t="s">
        <v>1042</v>
      </c>
      <c r="F173" s="661" t="s">
        <v>1451</v>
      </c>
      <c r="G173" s="735">
        <v>100</v>
      </c>
      <c r="H173" s="735">
        <v>78.400000000000006</v>
      </c>
    </row>
    <row r="174" spans="1:8" ht="15">
      <c r="A174" s="661">
        <v>166</v>
      </c>
      <c r="B174" s="734" t="s">
        <v>1376</v>
      </c>
      <c r="C174" s="734" t="s">
        <v>1356</v>
      </c>
      <c r="D174" s="734" t="s">
        <v>1727</v>
      </c>
      <c r="E174" s="661" t="s">
        <v>1042</v>
      </c>
      <c r="F174" s="661" t="s">
        <v>1451</v>
      </c>
      <c r="G174" s="735">
        <v>100</v>
      </c>
      <c r="H174" s="735">
        <v>80</v>
      </c>
    </row>
    <row r="175" spans="1:8" ht="15">
      <c r="A175" s="661">
        <v>167</v>
      </c>
      <c r="B175" s="734" t="s">
        <v>1071</v>
      </c>
      <c r="C175" s="734" t="s">
        <v>1174</v>
      </c>
      <c r="D175" s="734" t="s">
        <v>1728</v>
      </c>
      <c r="E175" s="661" t="s">
        <v>1042</v>
      </c>
      <c r="F175" s="661" t="s">
        <v>1451</v>
      </c>
      <c r="G175" s="735">
        <v>100</v>
      </c>
      <c r="H175" s="735">
        <v>80</v>
      </c>
    </row>
    <row r="176" spans="1:8" ht="15">
      <c r="A176" s="661">
        <v>168</v>
      </c>
      <c r="B176" s="734" t="s">
        <v>1150</v>
      </c>
      <c r="C176" s="734" t="s">
        <v>1277</v>
      </c>
      <c r="D176" s="734" t="s">
        <v>1729</v>
      </c>
      <c r="E176" s="661" t="s">
        <v>1042</v>
      </c>
      <c r="F176" s="661" t="s">
        <v>1451</v>
      </c>
      <c r="G176" s="735">
        <v>100</v>
      </c>
      <c r="H176" s="735">
        <v>78.400000000000006</v>
      </c>
    </row>
    <row r="177" spans="1:8" ht="15">
      <c r="A177" s="661">
        <v>169</v>
      </c>
      <c r="B177" s="734" t="s">
        <v>1730</v>
      </c>
      <c r="C177" s="734" t="s">
        <v>1731</v>
      </c>
      <c r="D177" s="734" t="s">
        <v>1732</v>
      </c>
      <c r="E177" s="661" t="s">
        <v>1042</v>
      </c>
      <c r="F177" s="661" t="s">
        <v>1451</v>
      </c>
      <c r="G177" s="735">
        <v>100</v>
      </c>
      <c r="H177" s="735">
        <v>80</v>
      </c>
    </row>
    <row r="178" spans="1:8" ht="15">
      <c r="A178" s="661">
        <v>170</v>
      </c>
      <c r="B178" s="734" t="s">
        <v>1274</v>
      </c>
      <c r="C178" s="734" t="s">
        <v>1721</v>
      </c>
      <c r="D178" s="734" t="s">
        <v>1733</v>
      </c>
      <c r="E178" s="661" t="s">
        <v>1042</v>
      </c>
      <c r="F178" s="661" t="s">
        <v>1451</v>
      </c>
      <c r="G178" s="735">
        <v>100</v>
      </c>
      <c r="H178" s="735">
        <v>80</v>
      </c>
    </row>
    <row r="179" spans="1:8" ht="15">
      <c r="A179" s="661">
        <v>171</v>
      </c>
      <c r="B179" s="734" t="s">
        <v>1148</v>
      </c>
      <c r="C179" s="734" t="s">
        <v>1195</v>
      </c>
      <c r="D179" s="734" t="s">
        <v>1734</v>
      </c>
      <c r="E179" s="661" t="s">
        <v>1042</v>
      </c>
      <c r="F179" s="661" t="s">
        <v>1451</v>
      </c>
      <c r="G179" s="735">
        <v>100</v>
      </c>
      <c r="H179" s="735">
        <v>78.400000000000006</v>
      </c>
    </row>
    <row r="180" spans="1:8" ht="15">
      <c r="A180" s="661">
        <v>172</v>
      </c>
      <c r="B180" s="734" t="s">
        <v>1110</v>
      </c>
      <c r="C180" s="734" t="s">
        <v>1144</v>
      </c>
      <c r="D180" s="734" t="s">
        <v>1735</v>
      </c>
      <c r="E180" s="661" t="s">
        <v>1042</v>
      </c>
      <c r="F180" s="661" t="s">
        <v>1451</v>
      </c>
      <c r="G180" s="735">
        <v>100</v>
      </c>
      <c r="H180" s="735">
        <v>78.400000000000006</v>
      </c>
    </row>
    <row r="181" spans="1:8" ht="15">
      <c r="A181" s="661">
        <v>173</v>
      </c>
      <c r="B181" s="734" t="s">
        <v>1066</v>
      </c>
      <c r="C181" s="734" t="s">
        <v>1225</v>
      </c>
      <c r="D181" s="734" t="s">
        <v>1736</v>
      </c>
      <c r="E181" s="661" t="s">
        <v>1042</v>
      </c>
      <c r="F181" s="661" t="s">
        <v>1451</v>
      </c>
      <c r="G181" s="735">
        <v>100</v>
      </c>
      <c r="H181" s="735">
        <v>78.400000000000006</v>
      </c>
    </row>
    <row r="182" spans="1:8" ht="15">
      <c r="A182" s="661">
        <v>174</v>
      </c>
      <c r="B182" s="734" t="s">
        <v>1113</v>
      </c>
      <c r="C182" s="734" t="s">
        <v>1174</v>
      </c>
      <c r="D182" s="734" t="s">
        <v>1737</v>
      </c>
      <c r="E182" s="661" t="s">
        <v>1042</v>
      </c>
      <c r="F182" s="661" t="s">
        <v>1451</v>
      </c>
      <c r="G182" s="735">
        <v>100</v>
      </c>
      <c r="H182" s="735">
        <v>80</v>
      </c>
    </row>
    <row r="183" spans="1:8" ht="15">
      <c r="A183" s="661">
        <v>175</v>
      </c>
      <c r="B183" s="734" t="s">
        <v>1171</v>
      </c>
      <c r="C183" s="734" t="s">
        <v>1374</v>
      </c>
      <c r="D183" s="734" t="s">
        <v>1738</v>
      </c>
      <c r="E183" s="661" t="s">
        <v>1042</v>
      </c>
      <c r="F183" s="661" t="s">
        <v>1451</v>
      </c>
      <c r="G183" s="735">
        <v>100</v>
      </c>
      <c r="H183" s="735">
        <v>80</v>
      </c>
    </row>
    <row r="184" spans="1:8" ht="15">
      <c r="A184" s="661">
        <v>176</v>
      </c>
      <c r="B184" s="734" t="s">
        <v>1066</v>
      </c>
      <c r="C184" s="734" t="s">
        <v>1192</v>
      </c>
      <c r="D184" s="734" t="s">
        <v>1739</v>
      </c>
      <c r="E184" s="661" t="s">
        <v>1042</v>
      </c>
      <c r="F184" s="661" t="s">
        <v>1451</v>
      </c>
      <c r="G184" s="735">
        <v>100</v>
      </c>
      <c r="H184" s="735">
        <v>80</v>
      </c>
    </row>
    <row r="185" spans="1:8" ht="15">
      <c r="A185" s="661">
        <v>177</v>
      </c>
      <c r="B185" s="734" t="s">
        <v>1155</v>
      </c>
      <c r="C185" s="734" t="s">
        <v>1740</v>
      </c>
      <c r="D185" s="734" t="s">
        <v>1741</v>
      </c>
      <c r="E185" s="661" t="s">
        <v>1042</v>
      </c>
      <c r="F185" s="661" t="s">
        <v>1451</v>
      </c>
      <c r="G185" s="735">
        <v>100</v>
      </c>
      <c r="H185" s="735">
        <v>78.400000000000006</v>
      </c>
    </row>
    <row r="186" spans="1:8" ht="15">
      <c r="A186" s="661">
        <v>178</v>
      </c>
      <c r="B186" s="734" t="s">
        <v>1126</v>
      </c>
      <c r="C186" s="734" t="s">
        <v>1742</v>
      </c>
      <c r="D186" s="734" t="s">
        <v>1743</v>
      </c>
      <c r="E186" s="661" t="s">
        <v>1042</v>
      </c>
      <c r="F186" s="661" t="s">
        <v>1451</v>
      </c>
      <c r="G186" s="735">
        <v>100</v>
      </c>
      <c r="H186" s="735">
        <v>80</v>
      </c>
    </row>
    <row r="187" spans="1:8" ht="15">
      <c r="A187" s="661">
        <v>179</v>
      </c>
      <c r="B187" s="734" t="s">
        <v>1072</v>
      </c>
      <c r="C187" s="734" t="s">
        <v>1744</v>
      </c>
      <c r="D187" s="734" t="s">
        <v>1745</v>
      </c>
      <c r="E187" s="661" t="s">
        <v>1042</v>
      </c>
      <c r="F187" s="661" t="s">
        <v>1451</v>
      </c>
      <c r="G187" s="735">
        <v>100</v>
      </c>
      <c r="H187" s="735">
        <v>80</v>
      </c>
    </row>
    <row r="188" spans="1:8" ht="15">
      <c r="A188" s="661">
        <v>180</v>
      </c>
      <c r="B188" s="734" t="s">
        <v>1204</v>
      </c>
      <c r="C188" s="734" t="s">
        <v>1746</v>
      </c>
      <c r="D188" s="734" t="s">
        <v>1747</v>
      </c>
      <c r="E188" s="661" t="s">
        <v>1042</v>
      </c>
      <c r="F188" s="661" t="s">
        <v>1451</v>
      </c>
      <c r="G188" s="735">
        <v>100</v>
      </c>
      <c r="H188" s="735">
        <v>78.400000000000006</v>
      </c>
    </row>
    <row r="189" spans="1:8" ht="15">
      <c r="A189" s="661">
        <v>181</v>
      </c>
      <c r="B189" s="734" t="s">
        <v>1155</v>
      </c>
      <c r="C189" s="734" t="s">
        <v>1335</v>
      </c>
      <c r="D189" s="734" t="s">
        <v>1371</v>
      </c>
      <c r="E189" s="661" t="s">
        <v>1042</v>
      </c>
      <c r="F189" s="661" t="s">
        <v>1451</v>
      </c>
      <c r="G189" s="735">
        <v>100</v>
      </c>
      <c r="H189" s="735">
        <v>80</v>
      </c>
    </row>
    <row r="190" spans="1:8" ht="15">
      <c r="A190" s="661">
        <v>182</v>
      </c>
      <c r="B190" s="734" t="s">
        <v>1103</v>
      </c>
      <c r="C190" s="734" t="s">
        <v>1165</v>
      </c>
      <c r="D190" s="734" t="s">
        <v>1713</v>
      </c>
      <c r="E190" s="661" t="s">
        <v>1042</v>
      </c>
      <c r="F190" s="661" t="s">
        <v>1451</v>
      </c>
      <c r="G190" s="735">
        <v>100</v>
      </c>
      <c r="H190" s="735">
        <v>80</v>
      </c>
    </row>
    <row r="191" spans="1:8" ht="15">
      <c r="A191" s="661">
        <v>183</v>
      </c>
      <c r="B191" s="734" t="s">
        <v>1104</v>
      </c>
      <c r="C191" s="734" t="s">
        <v>1416</v>
      </c>
      <c r="D191" s="734" t="s">
        <v>1748</v>
      </c>
      <c r="E191" s="661" t="s">
        <v>1042</v>
      </c>
      <c r="F191" s="661" t="s">
        <v>1451</v>
      </c>
      <c r="G191" s="735">
        <v>100</v>
      </c>
      <c r="H191" s="735">
        <v>80</v>
      </c>
    </row>
    <row r="192" spans="1:8" ht="15">
      <c r="A192" s="661">
        <v>184</v>
      </c>
      <c r="B192" s="734" t="s">
        <v>1108</v>
      </c>
      <c r="C192" s="734" t="s">
        <v>1192</v>
      </c>
      <c r="D192" s="734" t="s">
        <v>1749</v>
      </c>
      <c r="E192" s="661" t="s">
        <v>1042</v>
      </c>
      <c r="F192" s="661" t="s">
        <v>1451</v>
      </c>
      <c r="G192" s="735">
        <v>100</v>
      </c>
      <c r="H192" s="735">
        <v>78.400000000000006</v>
      </c>
    </row>
    <row r="193" spans="1:8" ht="15">
      <c r="A193" s="661">
        <v>185</v>
      </c>
      <c r="B193" s="734" t="s">
        <v>1074</v>
      </c>
      <c r="C193" s="734" t="s">
        <v>1750</v>
      </c>
      <c r="D193" s="734" t="s">
        <v>1751</v>
      </c>
      <c r="E193" s="661" t="s">
        <v>1042</v>
      </c>
      <c r="F193" s="661" t="s">
        <v>1451</v>
      </c>
      <c r="G193" s="735">
        <v>100</v>
      </c>
      <c r="H193" s="735">
        <v>80</v>
      </c>
    </row>
    <row r="194" spans="1:8" ht="15">
      <c r="A194" s="661">
        <v>186</v>
      </c>
      <c r="B194" s="734" t="s">
        <v>1188</v>
      </c>
      <c r="C194" s="734" t="s">
        <v>1176</v>
      </c>
      <c r="D194" s="734" t="s">
        <v>1752</v>
      </c>
      <c r="E194" s="661" t="s">
        <v>1042</v>
      </c>
      <c r="F194" s="661" t="s">
        <v>1451</v>
      </c>
      <c r="G194" s="735">
        <v>100</v>
      </c>
      <c r="H194" s="735">
        <v>80</v>
      </c>
    </row>
    <row r="195" spans="1:8" ht="15">
      <c r="A195" s="661">
        <v>187</v>
      </c>
      <c r="B195" s="734" t="s">
        <v>1753</v>
      </c>
      <c r="C195" s="734" t="s">
        <v>1208</v>
      </c>
      <c r="D195" s="734" t="s">
        <v>1754</v>
      </c>
      <c r="E195" s="661" t="s">
        <v>1042</v>
      </c>
      <c r="F195" s="661" t="s">
        <v>1451</v>
      </c>
      <c r="G195" s="735">
        <v>100</v>
      </c>
      <c r="H195" s="735">
        <v>80</v>
      </c>
    </row>
    <row r="196" spans="1:8" ht="15">
      <c r="A196" s="661">
        <v>188</v>
      </c>
      <c r="B196" s="734" t="s">
        <v>1081</v>
      </c>
      <c r="C196" s="734" t="s">
        <v>1750</v>
      </c>
      <c r="D196" s="734" t="s">
        <v>1755</v>
      </c>
      <c r="E196" s="661" t="s">
        <v>1042</v>
      </c>
      <c r="F196" s="661" t="s">
        <v>1451</v>
      </c>
      <c r="G196" s="735">
        <v>100</v>
      </c>
      <c r="H196" s="735">
        <v>78.400000000000006</v>
      </c>
    </row>
    <row r="197" spans="1:8" ht="15">
      <c r="A197" s="661">
        <v>189</v>
      </c>
      <c r="B197" s="734" t="s">
        <v>1113</v>
      </c>
      <c r="C197" s="734" t="s">
        <v>1370</v>
      </c>
      <c r="D197" s="734" t="s">
        <v>1756</v>
      </c>
      <c r="E197" s="661" t="s">
        <v>1042</v>
      </c>
      <c r="F197" s="661" t="s">
        <v>1451</v>
      </c>
      <c r="G197" s="735">
        <v>100</v>
      </c>
      <c r="H197" s="735">
        <v>80</v>
      </c>
    </row>
    <row r="198" spans="1:8" ht="15">
      <c r="A198" s="661">
        <v>190</v>
      </c>
      <c r="B198" s="734" t="s">
        <v>1092</v>
      </c>
      <c r="C198" s="734" t="s">
        <v>1093</v>
      </c>
      <c r="D198" s="734" t="s">
        <v>1757</v>
      </c>
      <c r="E198" s="661" t="s">
        <v>1042</v>
      </c>
      <c r="F198" s="661" t="s">
        <v>1451</v>
      </c>
      <c r="G198" s="735">
        <v>100</v>
      </c>
      <c r="H198" s="735">
        <v>78.400000000000006</v>
      </c>
    </row>
    <row r="199" spans="1:8" ht="15">
      <c r="A199" s="661">
        <v>191</v>
      </c>
      <c r="B199" s="734" t="s">
        <v>1066</v>
      </c>
      <c r="C199" s="734" t="s">
        <v>1355</v>
      </c>
      <c r="D199" s="734" t="s">
        <v>1758</v>
      </c>
      <c r="E199" s="661" t="s">
        <v>1042</v>
      </c>
      <c r="F199" s="661" t="s">
        <v>1451</v>
      </c>
      <c r="G199" s="735">
        <v>100</v>
      </c>
      <c r="H199" s="735">
        <v>78.400000000000006</v>
      </c>
    </row>
    <row r="200" spans="1:8" ht="15">
      <c r="A200" s="661">
        <v>192</v>
      </c>
      <c r="B200" s="734" t="s">
        <v>1361</v>
      </c>
      <c r="C200" s="734" t="s">
        <v>1626</v>
      </c>
      <c r="D200" s="734" t="s">
        <v>1759</v>
      </c>
      <c r="E200" s="661" t="s">
        <v>1042</v>
      </c>
      <c r="F200" s="661" t="s">
        <v>1451</v>
      </c>
      <c r="G200" s="735">
        <v>100</v>
      </c>
      <c r="H200" s="735">
        <v>78.400000000000006</v>
      </c>
    </row>
    <row r="201" spans="1:8" ht="15">
      <c r="A201" s="661">
        <v>193</v>
      </c>
      <c r="B201" s="734" t="s">
        <v>1156</v>
      </c>
      <c r="C201" s="734" t="s">
        <v>1190</v>
      </c>
      <c r="D201" s="734" t="s">
        <v>1760</v>
      </c>
      <c r="E201" s="661" t="s">
        <v>1042</v>
      </c>
      <c r="F201" s="661" t="s">
        <v>1451</v>
      </c>
      <c r="G201" s="735">
        <v>50</v>
      </c>
      <c r="H201" s="735">
        <v>39.200000000000003</v>
      </c>
    </row>
    <row r="202" spans="1:8" ht="15">
      <c r="A202" s="661">
        <v>194</v>
      </c>
      <c r="B202" s="734" t="s">
        <v>1072</v>
      </c>
      <c r="C202" s="734" t="s">
        <v>1746</v>
      </c>
      <c r="D202" s="734" t="s">
        <v>1761</v>
      </c>
      <c r="E202" s="661" t="s">
        <v>1042</v>
      </c>
      <c r="F202" s="661" t="s">
        <v>1451</v>
      </c>
      <c r="G202" s="735">
        <v>50</v>
      </c>
      <c r="H202" s="735">
        <v>40</v>
      </c>
    </row>
    <row r="203" spans="1:8" ht="15">
      <c r="A203" s="661">
        <v>195</v>
      </c>
      <c r="B203" s="734" t="s">
        <v>1251</v>
      </c>
      <c r="C203" s="734" t="s">
        <v>1187</v>
      </c>
      <c r="D203" s="734" t="s">
        <v>1762</v>
      </c>
      <c r="E203" s="661" t="s">
        <v>1042</v>
      </c>
      <c r="F203" s="661" t="s">
        <v>1451</v>
      </c>
      <c r="G203" s="735">
        <v>100</v>
      </c>
      <c r="H203" s="735">
        <v>80</v>
      </c>
    </row>
    <row r="204" spans="1:8" ht="15">
      <c r="A204" s="661">
        <v>196</v>
      </c>
      <c r="B204" s="734" t="s">
        <v>1213</v>
      </c>
      <c r="C204" s="734" t="s">
        <v>1153</v>
      </c>
      <c r="D204" s="734" t="s">
        <v>1763</v>
      </c>
      <c r="E204" s="661" t="s">
        <v>1042</v>
      </c>
      <c r="F204" s="661" t="s">
        <v>1451</v>
      </c>
      <c r="G204" s="735">
        <v>100</v>
      </c>
      <c r="H204" s="735">
        <v>80</v>
      </c>
    </row>
    <row r="205" spans="1:8" ht="15">
      <c r="A205" s="661">
        <v>197</v>
      </c>
      <c r="B205" s="734" t="s">
        <v>1764</v>
      </c>
      <c r="C205" s="734" t="s">
        <v>1253</v>
      </c>
      <c r="D205" s="734" t="s">
        <v>1765</v>
      </c>
      <c r="E205" s="661" t="s">
        <v>1042</v>
      </c>
      <c r="F205" s="661" t="s">
        <v>1451</v>
      </c>
      <c r="G205" s="735">
        <v>100</v>
      </c>
      <c r="H205" s="735">
        <v>80</v>
      </c>
    </row>
    <row r="206" spans="1:8" ht="15">
      <c r="A206" s="661">
        <v>198</v>
      </c>
      <c r="B206" s="734" t="s">
        <v>1156</v>
      </c>
      <c r="C206" s="734" t="s">
        <v>1190</v>
      </c>
      <c r="D206" s="734" t="s">
        <v>1760</v>
      </c>
      <c r="E206" s="661" t="s">
        <v>1042</v>
      </c>
      <c r="F206" s="661" t="s">
        <v>1451</v>
      </c>
      <c r="G206" s="735">
        <v>100</v>
      </c>
      <c r="H206" s="735">
        <v>78.400000000000006</v>
      </c>
    </row>
    <row r="207" spans="1:8" ht="15">
      <c r="A207" s="661">
        <v>199</v>
      </c>
      <c r="B207" s="736" t="s">
        <v>1263</v>
      </c>
      <c r="C207" s="736" t="s">
        <v>1766</v>
      </c>
      <c r="D207" s="737" t="s">
        <v>1767</v>
      </c>
      <c r="E207" s="661" t="s">
        <v>1042</v>
      </c>
      <c r="F207" s="661" t="s">
        <v>1451</v>
      </c>
      <c r="G207" s="735">
        <v>150</v>
      </c>
      <c r="H207" s="735">
        <v>120</v>
      </c>
    </row>
    <row r="208" spans="1:8" ht="15">
      <c r="A208" s="661">
        <v>200</v>
      </c>
      <c r="B208" s="738" t="s">
        <v>1072</v>
      </c>
      <c r="C208" s="738" t="s">
        <v>1768</v>
      </c>
      <c r="D208" s="739" t="s">
        <v>1769</v>
      </c>
      <c r="E208" s="661" t="s">
        <v>1042</v>
      </c>
      <c r="F208" s="661" t="s">
        <v>1451</v>
      </c>
      <c r="G208" s="735">
        <v>100</v>
      </c>
      <c r="H208" s="735">
        <v>80</v>
      </c>
    </row>
    <row r="209" spans="1:8" ht="15">
      <c r="A209" s="661">
        <v>201</v>
      </c>
      <c r="B209" s="738" t="s">
        <v>1172</v>
      </c>
      <c r="C209" s="738" t="s">
        <v>1252</v>
      </c>
      <c r="D209" s="739" t="s">
        <v>1770</v>
      </c>
      <c r="E209" s="661" t="s">
        <v>1042</v>
      </c>
      <c r="F209" s="661" t="s">
        <v>1451</v>
      </c>
      <c r="G209" s="735">
        <v>100</v>
      </c>
      <c r="H209" s="735">
        <v>78.400000000000006</v>
      </c>
    </row>
    <row r="210" spans="1:8" ht="15">
      <c r="A210" s="661">
        <v>202</v>
      </c>
      <c r="B210" s="738" t="s">
        <v>1172</v>
      </c>
      <c r="C210" s="738" t="s">
        <v>1265</v>
      </c>
      <c r="D210" s="739" t="s">
        <v>1771</v>
      </c>
      <c r="E210" s="661" t="s">
        <v>1042</v>
      </c>
      <c r="F210" s="661" t="s">
        <v>1451</v>
      </c>
      <c r="G210" s="735">
        <v>100</v>
      </c>
      <c r="H210" s="735">
        <v>80</v>
      </c>
    </row>
    <row r="211" spans="1:8" ht="15">
      <c r="A211" s="661">
        <v>203</v>
      </c>
      <c r="B211" s="738" t="s">
        <v>1110</v>
      </c>
      <c r="C211" s="738" t="s">
        <v>1161</v>
      </c>
      <c r="D211" s="739" t="s">
        <v>1772</v>
      </c>
      <c r="E211" s="661" t="s">
        <v>1042</v>
      </c>
      <c r="F211" s="661" t="s">
        <v>1451</v>
      </c>
      <c r="G211" s="735">
        <v>100</v>
      </c>
      <c r="H211" s="735">
        <v>78.400000000000006</v>
      </c>
    </row>
    <row r="212" spans="1:8" ht="15">
      <c r="A212" s="661">
        <v>204</v>
      </c>
      <c r="B212" s="736" t="s">
        <v>1197</v>
      </c>
      <c r="C212" s="736" t="s">
        <v>1227</v>
      </c>
      <c r="D212" s="737" t="s">
        <v>1773</v>
      </c>
      <c r="E212" s="661" t="s">
        <v>1042</v>
      </c>
      <c r="F212" s="661" t="s">
        <v>1451</v>
      </c>
      <c r="G212" s="735">
        <v>150</v>
      </c>
      <c r="H212" s="735">
        <v>117.6</v>
      </c>
    </row>
    <row r="213" spans="1:8" ht="15">
      <c r="A213" s="661">
        <v>205</v>
      </c>
      <c r="B213" s="738" t="s">
        <v>1077</v>
      </c>
      <c r="C213" s="738" t="s">
        <v>1774</v>
      </c>
      <c r="D213" s="739" t="s">
        <v>1775</v>
      </c>
      <c r="E213" s="661" t="s">
        <v>1042</v>
      </c>
      <c r="F213" s="661" t="s">
        <v>1451</v>
      </c>
      <c r="G213" s="735">
        <v>100</v>
      </c>
      <c r="H213" s="735">
        <v>78.400000000000006</v>
      </c>
    </row>
    <row r="214" spans="1:8" ht="15">
      <c r="A214" s="661">
        <v>206</v>
      </c>
      <c r="B214" s="738" t="s">
        <v>1150</v>
      </c>
      <c r="C214" s="738" t="s">
        <v>1776</v>
      </c>
      <c r="D214" s="739" t="s">
        <v>1777</v>
      </c>
      <c r="E214" s="661" t="s">
        <v>1042</v>
      </c>
      <c r="F214" s="661" t="s">
        <v>1451</v>
      </c>
      <c r="G214" s="735">
        <v>100</v>
      </c>
      <c r="H214" s="735">
        <v>80</v>
      </c>
    </row>
    <row r="215" spans="1:8" ht="15">
      <c r="A215" s="661">
        <v>207</v>
      </c>
      <c r="B215" s="738" t="s">
        <v>1136</v>
      </c>
      <c r="C215" s="738" t="s">
        <v>1778</v>
      </c>
      <c r="D215" s="739" t="s">
        <v>1779</v>
      </c>
      <c r="E215" s="661" t="s">
        <v>1042</v>
      </c>
      <c r="F215" s="661" t="s">
        <v>1451</v>
      </c>
      <c r="G215" s="735">
        <v>100</v>
      </c>
      <c r="H215" s="735">
        <v>80</v>
      </c>
    </row>
    <row r="216" spans="1:8" ht="15">
      <c r="A216" s="661">
        <v>208</v>
      </c>
      <c r="B216" s="738" t="s">
        <v>1075</v>
      </c>
      <c r="C216" s="738" t="s">
        <v>1780</v>
      </c>
      <c r="D216" s="739" t="s">
        <v>1781</v>
      </c>
      <c r="E216" s="661" t="s">
        <v>1042</v>
      </c>
      <c r="F216" s="661" t="s">
        <v>1451</v>
      </c>
      <c r="G216" s="735">
        <v>100</v>
      </c>
      <c r="H216" s="735">
        <v>80</v>
      </c>
    </row>
    <row r="217" spans="1:8" ht="15">
      <c r="A217" s="661">
        <v>209</v>
      </c>
      <c r="B217" s="736" t="s">
        <v>1218</v>
      </c>
      <c r="C217" s="736" t="s">
        <v>1187</v>
      </c>
      <c r="D217" s="737" t="s">
        <v>1782</v>
      </c>
      <c r="E217" s="661" t="s">
        <v>1042</v>
      </c>
      <c r="F217" s="661" t="s">
        <v>1451</v>
      </c>
      <c r="G217" s="735">
        <v>150</v>
      </c>
      <c r="H217" s="735">
        <v>120</v>
      </c>
    </row>
    <row r="218" spans="1:8" ht="15">
      <c r="A218" s="661">
        <v>210</v>
      </c>
      <c r="B218" s="738" t="s">
        <v>1156</v>
      </c>
      <c r="C218" s="738" t="s">
        <v>1381</v>
      </c>
      <c r="D218" s="739" t="s">
        <v>1783</v>
      </c>
      <c r="E218" s="661" t="s">
        <v>1042</v>
      </c>
      <c r="F218" s="661" t="s">
        <v>1451</v>
      </c>
      <c r="G218" s="735">
        <v>100</v>
      </c>
      <c r="H218" s="735">
        <v>80</v>
      </c>
    </row>
    <row r="219" spans="1:8" ht="15">
      <c r="A219" s="661">
        <v>211</v>
      </c>
      <c r="B219" s="738" t="s">
        <v>1372</v>
      </c>
      <c r="C219" s="738" t="s">
        <v>1366</v>
      </c>
      <c r="D219" s="739" t="s">
        <v>1784</v>
      </c>
      <c r="E219" s="661" t="s">
        <v>1042</v>
      </c>
      <c r="F219" s="661" t="s">
        <v>1451</v>
      </c>
      <c r="G219" s="735">
        <v>100</v>
      </c>
      <c r="H219" s="735">
        <v>80</v>
      </c>
    </row>
    <row r="220" spans="1:8" ht="15">
      <c r="A220" s="661">
        <v>212</v>
      </c>
      <c r="B220" s="738" t="s">
        <v>1785</v>
      </c>
      <c r="C220" s="738" t="s">
        <v>1255</v>
      </c>
      <c r="D220" s="739" t="s">
        <v>1786</v>
      </c>
      <c r="E220" s="661" t="s">
        <v>1042</v>
      </c>
      <c r="F220" s="661" t="s">
        <v>1451</v>
      </c>
      <c r="G220" s="735">
        <v>100</v>
      </c>
      <c r="H220" s="735">
        <v>78.400000000000006</v>
      </c>
    </row>
    <row r="221" spans="1:8" ht="15">
      <c r="A221" s="661">
        <v>213</v>
      </c>
      <c r="B221" s="738" t="s">
        <v>1197</v>
      </c>
      <c r="C221" s="738" t="s">
        <v>1787</v>
      </c>
      <c r="D221" s="739" t="s">
        <v>1788</v>
      </c>
      <c r="E221" s="661" t="s">
        <v>1042</v>
      </c>
      <c r="F221" s="661" t="s">
        <v>1451</v>
      </c>
      <c r="G221" s="735">
        <v>100</v>
      </c>
      <c r="H221" s="735">
        <v>78.400000000000006</v>
      </c>
    </row>
    <row r="222" spans="1:8" ht="15">
      <c r="A222" s="661">
        <v>214</v>
      </c>
      <c r="B222" s="738" t="s">
        <v>1072</v>
      </c>
      <c r="C222" s="738" t="s">
        <v>1370</v>
      </c>
      <c r="D222" s="739" t="s">
        <v>1789</v>
      </c>
      <c r="E222" s="661" t="s">
        <v>1042</v>
      </c>
      <c r="F222" s="661" t="s">
        <v>1451</v>
      </c>
      <c r="G222" s="735">
        <v>100</v>
      </c>
      <c r="H222" s="735">
        <v>78.400000000000006</v>
      </c>
    </row>
    <row r="223" spans="1:8" ht="15">
      <c r="A223" s="661">
        <v>215</v>
      </c>
      <c r="B223" s="736" t="s">
        <v>1072</v>
      </c>
      <c r="C223" s="736" t="s">
        <v>1329</v>
      </c>
      <c r="D223" s="737" t="s">
        <v>1790</v>
      </c>
      <c r="E223" s="661" t="s">
        <v>1042</v>
      </c>
      <c r="F223" s="661" t="s">
        <v>1451</v>
      </c>
      <c r="G223" s="735">
        <v>75</v>
      </c>
      <c r="H223" s="735">
        <v>60</v>
      </c>
    </row>
    <row r="224" spans="1:8" ht="15">
      <c r="A224" s="661">
        <v>216</v>
      </c>
      <c r="B224" s="736" t="s">
        <v>520</v>
      </c>
      <c r="C224" s="736" t="s">
        <v>521</v>
      </c>
      <c r="D224" s="737" t="s">
        <v>522</v>
      </c>
      <c r="E224" s="661" t="s">
        <v>1042</v>
      </c>
      <c r="F224" s="661" t="s">
        <v>1451</v>
      </c>
      <c r="G224" s="735">
        <v>75</v>
      </c>
      <c r="H224" s="735">
        <v>58.8</v>
      </c>
    </row>
    <row r="225" spans="1:8" ht="15">
      <c r="A225" s="661">
        <v>217</v>
      </c>
      <c r="B225" s="738" t="s">
        <v>1110</v>
      </c>
      <c r="C225" s="738" t="s">
        <v>1120</v>
      </c>
      <c r="D225" s="739" t="s">
        <v>1791</v>
      </c>
      <c r="E225" s="661" t="s">
        <v>1042</v>
      </c>
      <c r="F225" s="661" t="s">
        <v>1451</v>
      </c>
      <c r="G225" s="735">
        <v>50</v>
      </c>
      <c r="H225" s="735">
        <v>39.200000000000003</v>
      </c>
    </row>
    <row r="226" spans="1:8" ht="15">
      <c r="A226" s="661">
        <v>218</v>
      </c>
      <c r="B226" s="738" t="s">
        <v>1066</v>
      </c>
      <c r="C226" s="738" t="s">
        <v>1230</v>
      </c>
      <c r="D226" s="739" t="s">
        <v>1792</v>
      </c>
      <c r="E226" s="661" t="s">
        <v>1042</v>
      </c>
      <c r="F226" s="661" t="s">
        <v>1451</v>
      </c>
      <c r="G226" s="735">
        <v>50</v>
      </c>
      <c r="H226" s="735">
        <v>39.200000000000003</v>
      </c>
    </row>
    <row r="227" spans="1:8" ht="15">
      <c r="A227" s="661">
        <v>219</v>
      </c>
      <c r="B227" s="738" t="s">
        <v>1083</v>
      </c>
      <c r="C227" s="738" t="s">
        <v>1793</v>
      </c>
      <c r="D227" s="739" t="s">
        <v>1794</v>
      </c>
      <c r="E227" s="661" t="s">
        <v>1042</v>
      </c>
      <c r="F227" s="661" t="s">
        <v>1451</v>
      </c>
      <c r="G227" s="735">
        <v>50</v>
      </c>
      <c r="H227" s="735">
        <v>39.200000000000003</v>
      </c>
    </row>
    <row r="228" spans="1:8" ht="15">
      <c r="A228" s="661">
        <v>220</v>
      </c>
      <c r="B228" s="738" t="s">
        <v>1134</v>
      </c>
      <c r="C228" s="738" t="s">
        <v>1383</v>
      </c>
      <c r="D228" s="739" t="s">
        <v>1795</v>
      </c>
      <c r="E228" s="661" t="s">
        <v>1042</v>
      </c>
      <c r="F228" s="661" t="s">
        <v>1451</v>
      </c>
      <c r="G228" s="735">
        <v>50</v>
      </c>
      <c r="H228" s="735">
        <v>39.200000000000003</v>
      </c>
    </row>
    <row r="229" spans="1:8" ht="15">
      <c r="A229" s="661">
        <v>221</v>
      </c>
      <c r="B229" s="738" t="s">
        <v>1080</v>
      </c>
      <c r="C229" s="738" t="s">
        <v>1796</v>
      </c>
      <c r="D229" s="739" t="s">
        <v>1797</v>
      </c>
      <c r="E229" s="661" t="s">
        <v>1042</v>
      </c>
      <c r="F229" s="661" t="s">
        <v>1451</v>
      </c>
      <c r="G229" s="735">
        <v>50</v>
      </c>
      <c r="H229" s="735">
        <v>40</v>
      </c>
    </row>
    <row r="230" spans="1:8" ht="15">
      <c r="A230" s="661">
        <v>222</v>
      </c>
      <c r="B230" s="738" t="s">
        <v>1376</v>
      </c>
      <c r="C230" s="738" t="s">
        <v>1796</v>
      </c>
      <c r="D230" s="739" t="s">
        <v>1798</v>
      </c>
      <c r="E230" s="661" t="s">
        <v>1042</v>
      </c>
      <c r="F230" s="661" t="s">
        <v>1451</v>
      </c>
      <c r="G230" s="735">
        <v>50</v>
      </c>
      <c r="H230" s="735">
        <v>40</v>
      </c>
    </row>
    <row r="231" spans="1:8" ht="15">
      <c r="A231" s="661">
        <v>223</v>
      </c>
      <c r="B231" s="738" t="s">
        <v>1134</v>
      </c>
      <c r="C231" s="738" t="s">
        <v>1230</v>
      </c>
      <c r="D231" s="739" t="s">
        <v>1799</v>
      </c>
      <c r="E231" s="661" t="s">
        <v>1042</v>
      </c>
      <c r="F231" s="661" t="s">
        <v>1451</v>
      </c>
      <c r="G231" s="735">
        <v>50</v>
      </c>
      <c r="H231" s="735">
        <v>39.200000000000003</v>
      </c>
    </row>
    <row r="232" spans="1:8" ht="15">
      <c r="A232" s="661">
        <v>224</v>
      </c>
      <c r="B232" s="738" t="s">
        <v>525</v>
      </c>
      <c r="C232" s="738" t="s">
        <v>1800</v>
      </c>
      <c r="D232" s="739" t="s">
        <v>1801</v>
      </c>
      <c r="E232" s="661" t="s">
        <v>1042</v>
      </c>
      <c r="F232" s="661" t="s">
        <v>1451</v>
      </c>
      <c r="G232" s="735">
        <v>50</v>
      </c>
      <c r="H232" s="735">
        <v>39.200000000000003</v>
      </c>
    </row>
    <row r="233" spans="1:8" ht="15">
      <c r="A233" s="661">
        <v>225</v>
      </c>
      <c r="B233" s="738" t="s">
        <v>1345</v>
      </c>
      <c r="C233" s="738" t="s">
        <v>1406</v>
      </c>
      <c r="D233" s="739" t="s">
        <v>1802</v>
      </c>
      <c r="E233" s="661" t="s">
        <v>1042</v>
      </c>
      <c r="F233" s="661" t="s">
        <v>1451</v>
      </c>
      <c r="G233" s="735">
        <v>50</v>
      </c>
      <c r="H233" s="735">
        <v>39.200000000000003</v>
      </c>
    </row>
    <row r="234" spans="1:8" ht="15">
      <c r="A234" s="661">
        <v>226</v>
      </c>
      <c r="B234" s="738" t="s">
        <v>1167</v>
      </c>
      <c r="C234" s="738" t="s">
        <v>1803</v>
      </c>
      <c r="D234" s="739" t="s">
        <v>1804</v>
      </c>
      <c r="E234" s="661" t="s">
        <v>1042</v>
      </c>
      <c r="F234" s="661" t="s">
        <v>1451</v>
      </c>
      <c r="G234" s="735">
        <v>50</v>
      </c>
      <c r="H234" s="735">
        <v>39.200000000000003</v>
      </c>
    </row>
    <row r="235" spans="1:8" ht="15">
      <c r="A235" s="661">
        <v>227</v>
      </c>
      <c r="B235" s="738" t="s">
        <v>1123</v>
      </c>
      <c r="C235" s="738" t="s">
        <v>1414</v>
      </c>
      <c r="D235" s="739" t="s">
        <v>1805</v>
      </c>
      <c r="E235" s="661" t="s">
        <v>1042</v>
      </c>
      <c r="F235" s="661" t="s">
        <v>1451</v>
      </c>
      <c r="G235" s="735">
        <v>100</v>
      </c>
      <c r="H235" s="735">
        <v>80</v>
      </c>
    </row>
    <row r="236" spans="1:8" ht="15">
      <c r="A236" s="661">
        <v>228</v>
      </c>
      <c r="B236" s="738" t="s">
        <v>1085</v>
      </c>
      <c r="C236" s="738" t="s">
        <v>1404</v>
      </c>
      <c r="D236" s="739" t="s">
        <v>1806</v>
      </c>
      <c r="E236" s="661" t="s">
        <v>1042</v>
      </c>
      <c r="F236" s="661" t="s">
        <v>1451</v>
      </c>
      <c r="G236" s="735">
        <v>100</v>
      </c>
      <c r="H236" s="735">
        <v>80</v>
      </c>
    </row>
    <row r="237" spans="1:8" ht="15">
      <c r="A237" s="661">
        <v>229</v>
      </c>
      <c r="B237" s="738" t="s">
        <v>1400</v>
      </c>
      <c r="C237" s="738" t="s">
        <v>1807</v>
      </c>
      <c r="D237" s="739" t="s">
        <v>1808</v>
      </c>
      <c r="E237" s="661" t="s">
        <v>1042</v>
      </c>
      <c r="F237" s="661" t="s">
        <v>1451</v>
      </c>
      <c r="G237" s="735">
        <v>100</v>
      </c>
      <c r="H237" s="735">
        <v>80</v>
      </c>
    </row>
    <row r="238" spans="1:8" ht="15">
      <c r="A238" s="661">
        <v>230</v>
      </c>
      <c r="B238" s="738" t="s">
        <v>1155</v>
      </c>
      <c r="C238" s="738" t="s">
        <v>1809</v>
      </c>
      <c r="D238" s="739" t="s">
        <v>1810</v>
      </c>
      <c r="E238" s="661" t="s">
        <v>1042</v>
      </c>
      <c r="F238" s="661" t="s">
        <v>1451</v>
      </c>
      <c r="G238" s="735">
        <v>100</v>
      </c>
      <c r="H238" s="735">
        <v>80</v>
      </c>
    </row>
    <row r="239" spans="1:8" ht="15">
      <c r="A239" s="661">
        <v>231</v>
      </c>
      <c r="B239" s="738" t="s">
        <v>1108</v>
      </c>
      <c r="C239" s="738" t="s">
        <v>1261</v>
      </c>
      <c r="D239" s="739" t="s">
        <v>1811</v>
      </c>
      <c r="E239" s="661" t="s">
        <v>1042</v>
      </c>
      <c r="F239" s="661" t="s">
        <v>1451</v>
      </c>
      <c r="G239" s="735">
        <v>100</v>
      </c>
      <c r="H239" s="735">
        <v>80</v>
      </c>
    </row>
    <row r="240" spans="1:8" ht="15">
      <c r="A240" s="661">
        <v>232</v>
      </c>
      <c r="B240" s="738" t="s">
        <v>1812</v>
      </c>
      <c r="C240" s="738" t="s">
        <v>1100</v>
      </c>
      <c r="D240" s="739" t="s">
        <v>1813</v>
      </c>
      <c r="E240" s="661" t="s">
        <v>1042</v>
      </c>
      <c r="F240" s="661" t="s">
        <v>1451</v>
      </c>
      <c r="G240" s="735">
        <v>100</v>
      </c>
      <c r="H240" s="735">
        <v>80</v>
      </c>
    </row>
    <row r="241" spans="1:8" ht="15">
      <c r="A241" s="661">
        <v>233</v>
      </c>
      <c r="B241" s="738" t="s">
        <v>1212</v>
      </c>
      <c r="C241" s="738" t="s">
        <v>1351</v>
      </c>
      <c r="D241" s="739" t="s">
        <v>1814</v>
      </c>
      <c r="E241" s="661" t="s">
        <v>1042</v>
      </c>
      <c r="F241" s="661" t="s">
        <v>1451</v>
      </c>
      <c r="G241" s="735">
        <v>100</v>
      </c>
      <c r="H241" s="735">
        <v>78.400000000000006</v>
      </c>
    </row>
    <row r="242" spans="1:8" ht="15">
      <c r="A242" s="661">
        <v>234</v>
      </c>
      <c r="B242" s="738" t="s">
        <v>1164</v>
      </c>
      <c r="C242" s="738" t="s">
        <v>1815</v>
      </c>
      <c r="D242" s="739" t="s">
        <v>1816</v>
      </c>
      <c r="E242" s="661" t="s">
        <v>1042</v>
      </c>
      <c r="F242" s="661" t="s">
        <v>1451</v>
      </c>
      <c r="G242" s="735">
        <v>100</v>
      </c>
      <c r="H242" s="735">
        <v>80</v>
      </c>
    </row>
    <row r="243" spans="1:8" ht="15">
      <c r="A243" s="661">
        <v>235</v>
      </c>
      <c r="B243" s="738" t="s">
        <v>1817</v>
      </c>
      <c r="C243" s="738" t="s">
        <v>1178</v>
      </c>
      <c r="D243" s="739" t="s">
        <v>1818</v>
      </c>
      <c r="E243" s="661" t="s">
        <v>1042</v>
      </c>
      <c r="F243" s="661" t="s">
        <v>1451</v>
      </c>
      <c r="G243" s="735">
        <v>100</v>
      </c>
      <c r="H243" s="735">
        <v>78.400000000000006</v>
      </c>
    </row>
    <row r="244" spans="1:8" ht="15">
      <c r="A244" s="661">
        <v>236</v>
      </c>
      <c r="B244" s="738" t="s">
        <v>1184</v>
      </c>
      <c r="C244" s="738" t="s">
        <v>1191</v>
      </c>
      <c r="D244" s="739" t="s">
        <v>1819</v>
      </c>
      <c r="E244" s="661" t="s">
        <v>1042</v>
      </c>
      <c r="F244" s="661" t="s">
        <v>1451</v>
      </c>
      <c r="G244" s="735">
        <v>100</v>
      </c>
      <c r="H244" s="735">
        <v>78.400000000000006</v>
      </c>
    </row>
    <row r="245" spans="1:8" ht="15">
      <c r="A245" s="661">
        <v>237</v>
      </c>
      <c r="B245" s="738" t="s">
        <v>1820</v>
      </c>
      <c r="C245" s="738" t="s">
        <v>1821</v>
      </c>
      <c r="D245" s="739" t="s">
        <v>1822</v>
      </c>
      <c r="E245" s="661" t="s">
        <v>1042</v>
      </c>
      <c r="F245" s="661" t="s">
        <v>1451</v>
      </c>
      <c r="G245" s="735">
        <v>100</v>
      </c>
      <c r="H245" s="735">
        <v>78.400000000000006</v>
      </c>
    </row>
    <row r="246" spans="1:8" ht="15">
      <c r="A246" s="661">
        <v>238</v>
      </c>
      <c r="B246" s="738" t="s">
        <v>1415</v>
      </c>
      <c r="C246" s="738" t="s">
        <v>1397</v>
      </c>
      <c r="D246" s="739" t="s">
        <v>1823</v>
      </c>
      <c r="E246" s="661" t="s">
        <v>1042</v>
      </c>
      <c r="F246" s="661" t="s">
        <v>1451</v>
      </c>
      <c r="G246" s="735">
        <v>100</v>
      </c>
      <c r="H246" s="735">
        <v>78.400000000000006</v>
      </c>
    </row>
    <row r="247" spans="1:8" ht="15">
      <c r="A247" s="661">
        <v>239</v>
      </c>
      <c r="B247" s="738" t="s">
        <v>1148</v>
      </c>
      <c r="C247" s="738" t="s">
        <v>1824</v>
      </c>
      <c r="D247" s="739" t="s">
        <v>1825</v>
      </c>
      <c r="E247" s="661" t="s">
        <v>1042</v>
      </c>
      <c r="F247" s="661" t="s">
        <v>1451</v>
      </c>
      <c r="G247" s="735">
        <v>100</v>
      </c>
      <c r="H247" s="735">
        <v>78.400000000000006</v>
      </c>
    </row>
    <row r="248" spans="1:8" ht="15">
      <c r="A248" s="661">
        <v>240</v>
      </c>
      <c r="B248" s="738" t="s">
        <v>1425</v>
      </c>
      <c r="C248" s="738" t="s">
        <v>1073</v>
      </c>
      <c r="D248" s="739" t="s">
        <v>1826</v>
      </c>
      <c r="E248" s="661" t="s">
        <v>1042</v>
      </c>
      <c r="F248" s="661" t="s">
        <v>1451</v>
      </c>
      <c r="G248" s="735">
        <v>100</v>
      </c>
      <c r="H248" s="735">
        <v>78.400000000000006</v>
      </c>
    </row>
    <row r="249" spans="1:8" ht="15">
      <c r="A249" s="661">
        <v>241</v>
      </c>
      <c r="B249" s="738" t="s">
        <v>1320</v>
      </c>
      <c r="C249" s="738" t="s">
        <v>1259</v>
      </c>
      <c r="D249" s="739" t="s">
        <v>1827</v>
      </c>
      <c r="E249" s="661" t="s">
        <v>1042</v>
      </c>
      <c r="F249" s="661" t="s">
        <v>1451</v>
      </c>
      <c r="G249" s="735">
        <v>50</v>
      </c>
      <c r="H249" s="735">
        <v>40</v>
      </c>
    </row>
    <row r="250" spans="1:8" ht="15">
      <c r="A250" s="661">
        <v>242</v>
      </c>
      <c r="B250" s="738" t="s">
        <v>1140</v>
      </c>
      <c r="C250" s="738" t="s">
        <v>1828</v>
      </c>
      <c r="D250" s="739" t="s">
        <v>1829</v>
      </c>
      <c r="E250" s="661" t="s">
        <v>1042</v>
      </c>
      <c r="F250" s="661" t="s">
        <v>1451</v>
      </c>
      <c r="G250" s="735">
        <v>50</v>
      </c>
      <c r="H250" s="735">
        <v>40</v>
      </c>
    </row>
    <row r="251" spans="1:8" ht="15">
      <c r="A251" s="661">
        <v>243</v>
      </c>
      <c r="B251" s="738" t="s">
        <v>525</v>
      </c>
      <c r="C251" s="738" t="s">
        <v>1830</v>
      </c>
      <c r="D251" s="739" t="s">
        <v>1831</v>
      </c>
      <c r="E251" s="661" t="s">
        <v>1042</v>
      </c>
      <c r="F251" s="661" t="s">
        <v>1451</v>
      </c>
      <c r="G251" s="735">
        <v>100</v>
      </c>
      <c r="H251" s="735">
        <v>78.400000000000006</v>
      </c>
    </row>
    <row r="252" spans="1:8" ht="15">
      <c r="A252" s="661">
        <v>244</v>
      </c>
      <c r="B252" s="738" t="s">
        <v>1832</v>
      </c>
      <c r="C252" s="738" t="s">
        <v>1396</v>
      </c>
      <c r="D252" s="739" t="s">
        <v>1833</v>
      </c>
      <c r="E252" s="661" t="s">
        <v>1042</v>
      </c>
      <c r="F252" s="661" t="s">
        <v>1451</v>
      </c>
      <c r="G252" s="735">
        <v>100</v>
      </c>
      <c r="H252" s="735">
        <v>78.400000000000006</v>
      </c>
    </row>
    <row r="253" spans="1:8" ht="15">
      <c r="A253" s="661">
        <v>245</v>
      </c>
      <c r="B253" s="738" t="s">
        <v>1150</v>
      </c>
      <c r="C253" s="738" t="s">
        <v>1098</v>
      </c>
      <c r="D253" s="739" t="s">
        <v>1834</v>
      </c>
      <c r="E253" s="661" t="s">
        <v>1042</v>
      </c>
      <c r="F253" s="661" t="s">
        <v>1451</v>
      </c>
      <c r="G253" s="735">
        <v>100</v>
      </c>
      <c r="H253" s="735">
        <v>78.400000000000006</v>
      </c>
    </row>
    <row r="254" spans="1:8" ht="15">
      <c r="A254" s="661">
        <v>246</v>
      </c>
      <c r="B254" s="738" t="s">
        <v>1157</v>
      </c>
      <c r="C254" s="738" t="s">
        <v>1368</v>
      </c>
      <c r="D254" s="739" t="s">
        <v>1835</v>
      </c>
      <c r="E254" s="661" t="s">
        <v>1042</v>
      </c>
      <c r="F254" s="661" t="s">
        <v>1451</v>
      </c>
      <c r="G254" s="735">
        <v>100</v>
      </c>
      <c r="H254" s="735">
        <v>78.400000000000006</v>
      </c>
    </row>
    <row r="255" spans="1:8" ht="15">
      <c r="A255" s="661">
        <v>247</v>
      </c>
      <c r="B255" s="738" t="s">
        <v>1083</v>
      </c>
      <c r="C255" s="738" t="s">
        <v>1394</v>
      </c>
      <c r="D255" s="739" t="s">
        <v>1836</v>
      </c>
      <c r="E255" s="661" t="s">
        <v>1042</v>
      </c>
      <c r="F255" s="661" t="s">
        <v>1451</v>
      </c>
      <c r="G255" s="735">
        <v>100</v>
      </c>
      <c r="H255" s="735">
        <v>78.400000000000006</v>
      </c>
    </row>
    <row r="256" spans="1:8" ht="15">
      <c r="A256" s="661">
        <v>248</v>
      </c>
      <c r="B256" s="738" t="s">
        <v>1154</v>
      </c>
      <c r="C256" s="738" t="s">
        <v>1837</v>
      </c>
      <c r="D256" s="739" t="s">
        <v>1838</v>
      </c>
      <c r="E256" s="661" t="s">
        <v>1042</v>
      </c>
      <c r="F256" s="661" t="s">
        <v>1451</v>
      </c>
      <c r="G256" s="735">
        <v>100</v>
      </c>
      <c r="H256" s="735">
        <v>80</v>
      </c>
    </row>
    <row r="257" spans="1:8" ht="15">
      <c r="A257" s="661">
        <v>249</v>
      </c>
      <c r="B257" s="738" t="s">
        <v>1147</v>
      </c>
      <c r="C257" s="738" t="s">
        <v>1807</v>
      </c>
      <c r="D257" s="739" t="s">
        <v>1839</v>
      </c>
      <c r="E257" s="661" t="s">
        <v>1042</v>
      </c>
      <c r="F257" s="661" t="s">
        <v>1451</v>
      </c>
      <c r="G257" s="735">
        <v>50</v>
      </c>
      <c r="H257" s="735">
        <v>40</v>
      </c>
    </row>
    <row r="258" spans="1:8" ht="15">
      <c r="A258" s="661">
        <v>250</v>
      </c>
      <c r="B258" s="738" t="s">
        <v>1112</v>
      </c>
      <c r="C258" s="738" t="s">
        <v>1840</v>
      </c>
      <c r="D258" s="739" t="s">
        <v>1841</v>
      </c>
      <c r="E258" s="661" t="s">
        <v>1042</v>
      </c>
      <c r="F258" s="661" t="s">
        <v>1451</v>
      </c>
      <c r="G258" s="735">
        <v>50</v>
      </c>
      <c r="H258" s="735">
        <v>40</v>
      </c>
    </row>
    <row r="259" spans="1:8" ht="15">
      <c r="A259" s="661">
        <v>251</v>
      </c>
      <c r="B259" s="738" t="s">
        <v>1104</v>
      </c>
      <c r="C259" s="738" t="s">
        <v>1131</v>
      </c>
      <c r="D259" s="739" t="s">
        <v>1842</v>
      </c>
      <c r="E259" s="661" t="s">
        <v>1042</v>
      </c>
      <c r="F259" s="661" t="s">
        <v>1451</v>
      </c>
      <c r="G259" s="735">
        <v>50</v>
      </c>
      <c r="H259" s="735">
        <v>39.200000000000003</v>
      </c>
    </row>
    <row r="260" spans="1:8" ht="15">
      <c r="A260" s="661">
        <v>252</v>
      </c>
      <c r="B260" s="738" t="s">
        <v>1147</v>
      </c>
      <c r="C260" s="738" t="s">
        <v>1807</v>
      </c>
      <c r="D260" s="739" t="s">
        <v>1839</v>
      </c>
      <c r="E260" s="661" t="s">
        <v>1042</v>
      </c>
      <c r="F260" s="661" t="s">
        <v>1451</v>
      </c>
      <c r="G260" s="735">
        <v>50</v>
      </c>
      <c r="H260" s="735">
        <v>40</v>
      </c>
    </row>
    <row r="261" spans="1:8" ht="15">
      <c r="A261" s="661">
        <v>253</v>
      </c>
      <c r="B261" s="738" t="s">
        <v>525</v>
      </c>
      <c r="C261" s="738" t="s">
        <v>1843</v>
      </c>
      <c r="D261" s="739" t="s">
        <v>1844</v>
      </c>
      <c r="E261" s="661" t="s">
        <v>1042</v>
      </c>
      <c r="F261" s="661" t="s">
        <v>1451</v>
      </c>
      <c r="G261" s="735">
        <v>100</v>
      </c>
      <c r="H261" s="735">
        <v>78.400000000000006</v>
      </c>
    </row>
    <row r="262" spans="1:8" ht="15">
      <c r="A262" s="661">
        <v>254</v>
      </c>
      <c r="B262" s="738" t="s">
        <v>1172</v>
      </c>
      <c r="C262" s="738" t="s">
        <v>1845</v>
      </c>
      <c r="D262" s="739" t="s">
        <v>1846</v>
      </c>
      <c r="E262" s="661" t="s">
        <v>1042</v>
      </c>
      <c r="F262" s="661" t="s">
        <v>1451</v>
      </c>
      <c r="G262" s="735">
        <v>100</v>
      </c>
      <c r="H262" s="735">
        <v>80</v>
      </c>
    </row>
    <row r="263" spans="1:8" ht="15">
      <c r="A263" s="661">
        <v>255</v>
      </c>
      <c r="B263" s="738" t="s">
        <v>1201</v>
      </c>
      <c r="C263" s="738" t="s">
        <v>1131</v>
      </c>
      <c r="D263" s="739" t="s">
        <v>1847</v>
      </c>
      <c r="E263" s="661" t="s">
        <v>1042</v>
      </c>
      <c r="F263" s="661" t="s">
        <v>1451</v>
      </c>
      <c r="G263" s="735">
        <v>50</v>
      </c>
      <c r="H263" s="735">
        <v>39.200000000000003</v>
      </c>
    </row>
    <row r="264" spans="1:8" ht="15">
      <c r="A264" s="661">
        <v>256</v>
      </c>
      <c r="B264" s="738" t="s">
        <v>1402</v>
      </c>
      <c r="C264" s="738" t="s">
        <v>1848</v>
      </c>
      <c r="D264" s="739" t="s">
        <v>1849</v>
      </c>
      <c r="E264" s="661" t="s">
        <v>1042</v>
      </c>
      <c r="F264" s="661" t="s">
        <v>1451</v>
      </c>
      <c r="G264" s="735">
        <v>50</v>
      </c>
      <c r="H264" s="735">
        <v>39.200000000000003</v>
      </c>
    </row>
    <row r="265" spans="1:8" ht="15">
      <c r="A265" s="661">
        <v>257</v>
      </c>
      <c r="B265" s="738" t="s">
        <v>1238</v>
      </c>
      <c r="C265" s="738" t="s">
        <v>1778</v>
      </c>
      <c r="D265" s="739" t="s">
        <v>1850</v>
      </c>
      <c r="E265" s="661" t="s">
        <v>1042</v>
      </c>
      <c r="F265" s="661" t="s">
        <v>1451</v>
      </c>
      <c r="G265" s="735">
        <v>100</v>
      </c>
      <c r="H265" s="735">
        <v>80</v>
      </c>
    </row>
    <row r="266" spans="1:8" ht="15">
      <c r="A266" s="661">
        <v>258</v>
      </c>
      <c r="B266" s="738" t="s">
        <v>1121</v>
      </c>
      <c r="C266" s="738" t="s">
        <v>1851</v>
      </c>
      <c r="D266" s="739" t="s">
        <v>1852</v>
      </c>
      <c r="E266" s="661" t="s">
        <v>1042</v>
      </c>
      <c r="F266" s="661" t="s">
        <v>1451</v>
      </c>
      <c r="G266" s="735">
        <v>50</v>
      </c>
      <c r="H266" s="735">
        <v>39.200000000000003</v>
      </c>
    </row>
    <row r="267" spans="1:8" ht="15">
      <c r="A267" s="661">
        <v>259</v>
      </c>
      <c r="B267" s="738" t="s">
        <v>1150</v>
      </c>
      <c r="C267" s="738" t="s">
        <v>1141</v>
      </c>
      <c r="D267" s="739" t="s">
        <v>1853</v>
      </c>
      <c r="E267" s="661" t="s">
        <v>1042</v>
      </c>
      <c r="F267" s="661" t="s">
        <v>1451</v>
      </c>
      <c r="G267" s="735">
        <v>50</v>
      </c>
      <c r="H267" s="735">
        <v>39.200000000000003</v>
      </c>
    </row>
    <row r="268" spans="1:8" ht="15">
      <c r="A268" s="661">
        <v>260</v>
      </c>
      <c r="B268" s="738" t="s">
        <v>1092</v>
      </c>
      <c r="C268" s="738" t="s">
        <v>1854</v>
      </c>
      <c r="D268" s="739" t="s">
        <v>1855</v>
      </c>
      <c r="E268" s="661" t="s">
        <v>1042</v>
      </c>
      <c r="F268" s="661" t="s">
        <v>1451</v>
      </c>
      <c r="G268" s="735">
        <v>100</v>
      </c>
      <c r="H268" s="735">
        <v>78.400000000000006</v>
      </c>
    </row>
    <row r="269" spans="1:8" ht="15">
      <c r="A269" s="661">
        <v>261</v>
      </c>
      <c r="B269" s="738" t="s">
        <v>1856</v>
      </c>
      <c r="C269" s="738" t="s">
        <v>1857</v>
      </c>
      <c r="D269" s="739" t="s">
        <v>1858</v>
      </c>
      <c r="E269" s="661" t="s">
        <v>1042</v>
      </c>
      <c r="F269" s="661" t="s">
        <v>1451</v>
      </c>
      <c r="G269" s="735">
        <v>50</v>
      </c>
      <c r="H269" s="735">
        <v>39.200000000000003</v>
      </c>
    </row>
    <row r="270" spans="1:8" ht="15">
      <c r="A270" s="661">
        <v>262</v>
      </c>
      <c r="B270" s="738" t="s">
        <v>525</v>
      </c>
      <c r="C270" s="738" t="s">
        <v>1240</v>
      </c>
      <c r="D270" s="739" t="s">
        <v>1859</v>
      </c>
      <c r="E270" s="661" t="s">
        <v>1042</v>
      </c>
      <c r="F270" s="661" t="s">
        <v>1451</v>
      </c>
      <c r="G270" s="735">
        <v>50</v>
      </c>
      <c r="H270" s="735">
        <v>39.200000000000003</v>
      </c>
    </row>
    <row r="271" spans="1:8" ht="15">
      <c r="A271" s="661">
        <v>263</v>
      </c>
      <c r="B271" s="738" t="s">
        <v>1346</v>
      </c>
      <c r="C271" s="738" t="s">
        <v>1391</v>
      </c>
      <c r="D271" s="739" t="s">
        <v>1392</v>
      </c>
      <c r="E271" s="661" t="s">
        <v>1042</v>
      </c>
      <c r="F271" s="661" t="s">
        <v>1451</v>
      </c>
      <c r="G271" s="735">
        <v>50</v>
      </c>
      <c r="H271" s="735">
        <v>39.200000000000003</v>
      </c>
    </row>
    <row r="272" spans="1:8" ht="15">
      <c r="A272" s="661">
        <v>264</v>
      </c>
      <c r="B272" s="738" t="s">
        <v>1090</v>
      </c>
      <c r="C272" s="738" t="s">
        <v>1131</v>
      </c>
      <c r="D272" s="739" t="s">
        <v>1860</v>
      </c>
      <c r="E272" s="661" t="s">
        <v>1042</v>
      </c>
      <c r="F272" s="661" t="s">
        <v>1451</v>
      </c>
      <c r="G272" s="735">
        <v>50</v>
      </c>
      <c r="H272" s="735">
        <v>39.200000000000003</v>
      </c>
    </row>
    <row r="273" spans="1:8" ht="15">
      <c r="A273" s="661">
        <v>265</v>
      </c>
      <c r="B273" s="738" t="s">
        <v>1389</v>
      </c>
      <c r="C273" s="738" t="s">
        <v>1861</v>
      </c>
      <c r="D273" s="739" t="s">
        <v>1862</v>
      </c>
      <c r="E273" s="661" t="s">
        <v>1042</v>
      </c>
      <c r="F273" s="661" t="s">
        <v>1451</v>
      </c>
      <c r="G273" s="735">
        <v>100</v>
      </c>
      <c r="H273" s="735">
        <v>80</v>
      </c>
    </row>
    <row r="274" spans="1:8" ht="15">
      <c r="A274" s="661">
        <v>266</v>
      </c>
      <c r="B274" s="738" t="s">
        <v>1407</v>
      </c>
      <c r="C274" s="738" t="s">
        <v>1863</v>
      </c>
      <c r="D274" s="739" t="s">
        <v>1864</v>
      </c>
      <c r="E274" s="661" t="s">
        <v>1042</v>
      </c>
      <c r="F274" s="661" t="s">
        <v>1451</v>
      </c>
      <c r="G274" s="735">
        <v>50</v>
      </c>
      <c r="H274" s="735">
        <v>39.200000000000003</v>
      </c>
    </row>
    <row r="275" spans="1:8" ht="15">
      <c r="A275" s="661">
        <v>267</v>
      </c>
      <c r="B275" s="738" t="s">
        <v>1247</v>
      </c>
      <c r="C275" s="738" t="s">
        <v>1248</v>
      </c>
      <c r="D275" s="739" t="s">
        <v>1249</v>
      </c>
      <c r="E275" s="661" t="s">
        <v>1042</v>
      </c>
      <c r="F275" s="661" t="s">
        <v>1451</v>
      </c>
      <c r="G275" s="735">
        <v>50</v>
      </c>
      <c r="H275" s="735">
        <v>39.200000000000003</v>
      </c>
    </row>
    <row r="276" spans="1:8" ht="15">
      <c r="A276" s="661">
        <v>268</v>
      </c>
      <c r="B276" s="738" t="s">
        <v>1200</v>
      </c>
      <c r="C276" s="738" t="s">
        <v>1865</v>
      </c>
      <c r="D276" s="739" t="s">
        <v>1866</v>
      </c>
      <c r="E276" s="661" t="s">
        <v>1042</v>
      </c>
      <c r="F276" s="661" t="s">
        <v>1451</v>
      </c>
      <c r="G276" s="735">
        <v>100</v>
      </c>
      <c r="H276" s="735">
        <v>80</v>
      </c>
    </row>
    <row r="277" spans="1:8" ht="15">
      <c r="A277" s="661">
        <v>269</v>
      </c>
      <c r="B277" s="738" t="s">
        <v>1867</v>
      </c>
      <c r="C277" s="738" t="s">
        <v>1412</v>
      </c>
      <c r="D277" s="739" t="s">
        <v>1868</v>
      </c>
      <c r="E277" s="661" t="s">
        <v>1042</v>
      </c>
      <c r="F277" s="661" t="s">
        <v>1451</v>
      </c>
      <c r="G277" s="735">
        <v>100</v>
      </c>
      <c r="H277" s="735">
        <v>80</v>
      </c>
    </row>
    <row r="278" spans="1:8" ht="15">
      <c r="A278" s="661">
        <v>270</v>
      </c>
      <c r="B278" s="738" t="s">
        <v>1090</v>
      </c>
      <c r="C278" s="738" t="s">
        <v>1176</v>
      </c>
      <c r="D278" s="739" t="s">
        <v>1869</v>
      </c>
      <c r="E278" s="661" t="s">
        <v>1042</v>
      </c>
      <c r="F278" s="661" t="s">
        <v>1451</v>
      </c>
      <c r="G278" s="735">
        <v>100</v>
      </c>
      <c r="H278" s="735">
        <v>78.400000000000006</v>
      </c>
    </row>
    <row r="279" spans="1:8" ht="15">
      <c r="A279" s="661">
        <v>271</v>
      </c>
      <c r="B279" s="738" t="s">
        <v>1103</v>
      </c>
      <c r="C279" s="738" t="s">
        <v>1377</v>
      </c>
      <c r="D279" s="739" t="s">
        <v>1870</v>
      </c>
      <c r="E279" s="661" t="s">
        <v>1042</v>
      </c>
      <c r="F279" s="661" t="s">
        <v>1451</v>
      </c>
      <c r="G279" s="735">
        <v>100</v>
      </c>
      <c r="H279" s="735">
        <v>78.400000000000006</v>
      </c>
    </row>
    <row r="280" spans="1:8" ht="15">
      <c r="A280" s="661">
        <v>272</v>
      </c>
      <c r="B280" s="738" t="s">
        <v>1177</v>
      </c>
      <c r="C280" s="738" t="s">
        <v>1119</v>
      </c>
      <c r="D280" s="739" t="s">
        <v>1871</v>
      </c>
      <c r="E280" s="661" t="s">
        <v>1042</v>
      </c>
      <c r="F280" s="661" t="s">
        <v>1451</v>
      </c>
      <c r="G280" s="735">
        <v>50</v>
      </c>
      <c r="H280" s="735">
        <v>39.200000000000003</v>
      </c>
    </row>
    <row r="281" spans="1:8" ht="15">
      <c r="A281" s="661">
        <v>273</v>
      </c>
      <c r="B281" s="738" t="s">
        <v>1872</v>
      </c>
      <c r="C281" s="738" t="s">
        <v>1873</v>
      </c>
      <c r="D281" s="739" t="s">
        <v>1874</v>
      </c>
      <c r="E281" s="661" t="s">
        <v>1042</v>
      </c>
      <c r="F281" s="661" t="s">
        <v>1451</v>
      </c>
      <c r="G281" s="735">
        <v>50</v>
      </c>
      <c r="H281" s="735">
        <v>40</v>
      </c>
    </row>
    <row r="282" spans="1:8" ht="15">
      <c r="A282" s="661">
        <v>274</v>
      </c>
      <c r="B282" s="738" t="s">
        <v>1076</v>
      </c>
      <c r="C282" s="738" t="s">
        <v>1768</v>
      </c>
      <c r="D282" s="739" t="s">
        <v>1875</v>
      </c>
      <c r="E282" s="661" t="s">
        <v>1042</v>
      </c>
      <c r="F282" s="661" t="s">
        <v>1451</v>
      </c>
      <c r="G282" s="735">
        <v>100</v>
      </c>
      <c r="H282" s="735">
        <v>78.400000000000006</v>
      </c>
    </row>
    <row r="283" spans="1:8" ht="15">
      <c r="A283" s="661">
        <v>275</v>
      </c>
      <c r="B283" s="738" t="s">
        <v>1350</v>
      </c>
      <c r="C283" s="738" t="s">
        <v>1379</v>
      </c>
      <c r="D283" s="739" t="s">
        <v>1876</v>
      </c>
      <c r="E283" s="661" t="s">
        <v>1042</v>
      </c>
      <c r="F283" s="661" t="s">
        <v>1451</v>
      </c>
      <c r="G283" s="735">
        <v>50</v>
      </c>
      <c r="H283" s="735">
        <v>39.200000000000003</v>
      </c>
    </row>
    <row r="284" spans="1:8" ht="15">
      <c r="A284" s="661">
        <v>276</v>
      </c>
      <c r="B284" s="738" t="s">
        <v>1336</v>
      </c>
      <c r="C284" s="738" t="s">
        <v>1093</v>
      </c>
      <c r="D284" s="739" t="s">
        <v>1877</v>
      </c>
      <c r="E284" s="661" t="s">
        <v>1042</v>
      </c>
      <c r="F284" s="661" t="s">
        <v>1451</v>
      </c>
      <c r="G284" s="735">
        <v>50</v>
      </c>
      <c r="H284" s="735">
        <v>39.200000000000003</v>
      </c>
    </row>
    <row r="285" spans="1:8" ht="15">
      <c r="A285" s="661">
        <v>277</v>
      </c>
      <c r="B285" s="738" t="s">
        <v>1200</v>
      </c>
      <c r="C285" s="738" t="s">
        <v>1255</v>
      </c>
      <c r="D285" s="739" t="s">
        <v>1878</v>
      </c>
      <c r="E285" s="661" t="s">
        <v>1042</v>
      </c>
      <c r="F285" s="661" t="s">
        <v>1451</v>
      </c>
      <c r="G285" s="735">
        <v>100</v>
      </c>
      <c r="H285" s="735">
        <v>78.400000000000006</v>
      </c>
    </row>
    <row r="286" spans="1:8" ht="15">
      <c r="A286" s="661">
        <v>278</v>
      </c>
      <c r="B286" s="738" t="s">
        <v>1090</v>
      </c>
      <c r="C286" s="738" t="s">
        <v>1122</v>
      </c>
      <c r="D286" s="739" t="s">
        <v>1879</v>
      </c>
      <c r="E286" s="661" t="s">
        <v>1042</v>
      </c>
      <c r="F286" s="661" t="s">
        <v>1451</v>
      </c>
      <c r="G286" s="735">
        <v>100</v>
      </c>
      <c r="H286" s="735">
        <v>78.400000000000006</v>
      </c>
    </row>
    <row r="287" spans="1:8" ht="15">
      <c r="A287" s="661">
        <v>279</v>
      </c>
      <c r="B287" s="738" t="s">
        <v>1317</v>
      </c>
      <c r="C287" s="738" t="s">
        <v>1399</v>
      </c>
      <c r="D287" s="739" t="s">
        <v>1880</v>
      </c>
      <c r="E287" s="661" t="s">
        <v>1042</v>
      </c>
      <c r="F287" s="661" t="s">
        <v>1451</v>
      </c>
      <c r="G287" s="735">
        <v>100</v>
      </c>
      <c r="H287" s="735">
        <v>78.400000000000006</v>
      </c>
    </row>
    <row r="288" spans="1:8" ht="15">
      <c r="A288" s="661">
        <v>280</v>
      </c>
      <c r="B288" s="738" t="s">
        <v>1180</v>
      </c>
      <c r="C288" s="738" t="s">
        <v>1881</v>
      </c>
      <c r="D288" s="739" t="s">
        <v>1882</v>
      </c>
      <c r="E288" s="661" t="s">
        <v>1042</v>
      </c>
      <c r="F288" s="661" t="s">
        <v>1451</v>
      </c>
      <c r="G288" s="735">
        <v>50</v>
      </c>
      <c r="H288" s="735">
        <v>39.200000000000003</v>
      </c>
    </row>
    <row r="289" spans="1:8" ht="15">
      <c r="A289" s="661">
        <v>281</v>
      </c>
      <c r="B289" s="738" t="s">
        <v>520</v>
      </c>
      <c r="C289" s="738" t="s">
        <v>524</v>
      </c>
      <c r="D289" s="739" t="s">
        <v>1883</v>
      </c>
      <c r="E289" s="661" t="s">
        <v>1042</v>
      </c>
      <c r="F289" s="661" t="s">
        <v>1451</v>
      </c>
      <c r="G289" s="735">
        <v>50</v>
      </c>
      <c r="H289" s="735">
        <v>40</v>
      </c>
    </row>
    <row r="290" spans="1:8" ht="15">
      <c r="A290" s="661">
        <v>282</v>
      </c>
      <c r="B290" s="738" t="s">
        <v>1884</v>
      </c>
      <c r="C290" s="738" t="s">
        <v>1885</v>
      </c>
      <c r="D290" s="739" t="s">
        <v>1886</v>
      </c>
      <c r="E290" s="661" t="s">
        <v>1042</v>
      </c>
      <c r="F290" s="661" t="s">
        <v>1451</v>
      </c>
      <c r="G290" s="735">
        <v>100</v>
      </c>
      <c r="H290" s="735">
        <v>78.400000000000006</v>
      </c>
    </row>
    <row r="291" spans="1:8" ht="15">
      <c r="A291" s="661">
        <v>283</v>
      </c>
      <c r="B291" s="738" t="s">
        <v>1330</v>
      </c>
      <c r="C291" s="738" t="s">
        <v>1241</v>
      </c>
      <c r="D291" s="739" t="s">
        <v>1887</v>
      </c>
      <c r="E291" s="661" t="s">
        <v>1042</v>
      </c>
      <c r="F291" s="661" t="s">
        <v>1451</v>
      </c>
      <c r="G291" s="735">
        <v>50</v>
      </c>
      <c r="H291" s="735">
        <v>39.200000000000003</v>
      </c>
    </row>
    <row r="292" spans="1:8" ht="15">
      <c r="A292" s="661">
        <v>284</v>
      </c>
      <c r="B292" s="738" t="s">
        <v>1260</v>
      </c>
      <c r="C292" s="738" t="s">
        <v>1888</v>
      </c>
      <c r="D292" s="739" t="s">
        <v>1889</v>
      </c>
      <c r="E292" s="661" t="s">
        <v>1042</v>
      </c>
      <c r="F292" s="661" t="s">
        <v>1451</v>
      </c>
      <c r="G292" s="735">
        <v>50</v>
      </c>
      <c r="H292" s="735">
        <v>39.200000000000003</v>
      </c>
    </row>
    <row r="293" spans="1:8" ht="15">
      <c r="A293" s="661">
        <v>285</v>
      </c>
      <c r="B293" s="738" t="s">
        <v>1219</v>
      </c>
      <c r="C293" s="738" t="s">
        <v>1890</v>
      </c>
      <c r="D293" s="739" t="s">
        <v>1891</v>
      </c>
      <c r="E293" s="661" t="s">
        <v>1042</v>
      </c>
      <c r="F293" s="661" t="s">
        <v>1451</v>
      </c>
      <c r="G293" s="735">
        <v>100</v>
      </c>
      <c r="H293" s="735">
        <v>78.400000000000006</v>
      </c>
    </row>
    <row r="294" spans="1:8" ht="15">
      <c r="A294" s="661">
        <v>286</v>
      </c>
      <c r="B294" s="738" t="s">
        <v>1094</v>
      </c>
      <c r="C294" s="738" t="s">
        <v>1262</v>
      </c>
      <c r="D294" s="739" t="s">
        <v>1892</v>
      </c>
      <c r="E294" s="661" t="s">
        <v>1042</v>
      </c>
      <c r="F294" s="661" t="s">
        <v>1451</v>
      </c>
      <c r="G294" s="735">
        <v>100</v>
      </c>
      <c r="H294" s="735">
        <v>80</v>
      </c>
    </row>
    <row r="295" spans="1:8" ht="15">
      <c r="A295" s="661">
        <v>287</v>
      </c>
      <c r="B295" s="738" t="s">
        <v>1201</v>
      </c>
      <c r="C295" s="738" t="s">
        <v>1109</v>
      </c>
      <c r="D295" s="739" t="s">
        <v>1893</v>
      </c>
      <c r="E295" s="661" t="s">
        <v>1042</v>
      </c>
      <c r="F295" s="661" t="s">
        <v>1451</v>
      </c>
      <c r="G295" s="735">
        <v>100</v>
      </c>
      <c r="H295" s="735">
        <v>78.400000000000006</v>
      </c>
    </row>
    <row r="296" spans="1:8" ht="15">
      <c r="A296" s="661">
        <v>288</v>
      </c>
      <c r="B296" s="738" t="s">
        <v>1139</v>
      </c>
      <c r="C296" s="738" t="s">
        <v>1894</v>
      </c>
      <c r="D296" s="739" t="s">
        <v>1895</v>
      </c>
      <c r="E296" s="661" t="s">
        <v>1042</v>
      </c>
      <c r="F296" s="661" t="s">
        <v>1451</v>
      </c>
      <c r="G296" s="735">
        <v>100</v>
      </c>
      <c r="H296" s="735">
        <v>78.400000000000006</v>
      </c>
    </row>
    <row r="297" spans="1:8" ht="15">
      <c r="A297" s="661">
        <v>289</v>
      </c>
      <c r="B297" s="738" t="s">
        <v>1219</v>
      </c>
      <c r="C297" s="738" t="s">
        <v>1840</v>
      </c>
      <c r="D297" s="739" t="s">
        <v>1896</v>
      </c>
      <c r="E297" s="661" t="s">
        <v>1042</v>
      </c>
      <c r="F297" s="661" t="s">
        <v>1451</v>
      </c>
      <c r="G297" s="735">
        <v>100</v>
      </c>
      <c r="H297" s="735">
        <v>78.400000000000006</v>
      </c>
    </row>
    <row r="298" spans="1:8" ht="15">
      <c r="A298" s="661">
        <v>290</v>
      </c>
      <c r="B298" s="738" t="s">
        <v>1166</v>
      </c>
      <c r="C298" s="738" t="s">
        <v>1897</v>
      </c>
      <c r="D298" s="739" t="s">
        <v>1898</v>
      </c>
      <c r="E298" s="661" t="s">
        <v>1042</v>
      </c>
      <c r="F298" s="661" t="s">
        <v>1451</v>
      </c>
      <c r="G298" s="735">
        <v>100</v>
      </c>
      <c r="H298" s="735">
        <v>78.400000000000006</v>
      </c>
    </row>
    <row r="299" spans="1:8" ht="15">
      <c r="A299" s="661">
        <v>291</v>
      </c>
      <c r="B299" s="738" t="s">
        <v>1415</v>
      </c>
      <c r="C299" s="738" t="s">
        <v>1398</v>
      </c>
      <c r="D299" s="739" t="s">
        <v>1899</v>
      </c>
      <c r="E299" s="661" t="s">
        <v>1042</v>
      </c>
      <c r="F299" s="661" t="s">
        <v>1451</v>
      </c>
      <c r="G299" s="735">
        <v>100</v>
      </c>
      <c r="H299" s="735">
        <v>78.400000000000006</v>
      </c>
    </row>
    <row r="300" spans="1:8" ht="15">
      <c r="A300" s="661">
        <v>292</v>
      </c>
      <c r="B300" s="738" t="s">
        <v>1362</v>
      </c>
      <c r="C300" s="738" t="s">
        <v>1848</v>
      </c>
      <c r="D300" s="739" t="s">
        <v>1900</v>
      </c>
      <c r="E300" s="661" t="s">
        <v>1042</v>
      </c>
      <c r="F300" s="661" t="s">
        <v>1451</v>
      </c>
      <c r="G300" s="735">
        <v>100</v>
      </c>
      <c r="H300" s="735">
        <v>78.400000000000006</v>
      </c>
    </row>
    <row r="301" spans="1:8" ht="15">
      <c r="A301" s="661">
        <v>293</v>
      </c>
      <c r="B301" s="738" t="s">
        <v>1901</v>
      </c>
      <c r="C301" s="738" t="s">
        <v>1902</v>
      </c>
      <c r="D301" s="739" t="s">
        <v>1903</v>
      </c>
      <c r="E301" s="661" t="s">
        <v>1042</v>
      </c>
      <c r="F301" s="661" t="s">
        <v>1451</v>
      </c>
      <c r="G301" s="735">
        <v>50</v>
      </c>
      <c r="H301" s="735">
        <v>39.200000000000003</v>
      </c>
    </row>
    <row r="302" spans="1:8" ht="15">
      <c r="A302" s="661">
        <v>294</v>
      </c>
      <c r="B302" s="734" t="s">
        <v>1128</v>
      </c>
      <c r="C302" s="734" t="s">
        <v>1189</v>
      </c>
      <c r="D302" s="734" t="s">
        <v>1904</v>
      </c>
      <c r="E302" s="661" t="s">
        <v>1042</v>
      </c>
      <c r="F302" s="661" t="s">
        <v>1451</v>
      </c>
      <c r="G302" s="735">
        <v>50</v>
      </c>
      <c r="H302" s="735">
        <v>39.200000000000003</v>
      </c>
    </row>
    <row r="303" spans="1:8" ht="15">
      <c r="A303" s="661">
        <v>295</v>
      </c>
      <c r="B303" s="734" t="s">
        <v>1179</v>
      </c>
      <c r="C303" s="734" t="s">
        <v>1114</v>
      </c>
      <c r="D303" s="734" t="s">
        <v>1905</v>
      </c>
      <c r="E303" s="661" t="s">
        <v>1042</v>
      </c>
      <c r="F303" s="661" t="s">
        <v>1451</v>
      </c>
      <c r="G303" s="735">
        <v>50</v>
      </c>
      <c r="H303" s="735">
        <v>39.200000000000003</v>
      </c>
    </row>
    <row r="304" spans="1:8" ht="15">
      <c r="A304" s="661">
        <v>296</v>
      </c>
      <c r="B304" s="734" t="s">
        <v>1081</v>
      </c>
      <c r="C304" s="734" t="s">
        <v>1393</v>
      </c>
      <c r="D304" s="734" t="s">
        <v>1906</v>
      </c>
      <c r="E304" s="661" t="s">
        <v>1042</v>
      </c>
      <c r="F304" s="661" t="s">
        <v>1451</v>
      </c>
      <c r="G304" s="735">
        <v>50</v>
      </c>
      <c r="H304" s="735">
        <v>39.200000000000003</v>
      </c>
    </row>
    <row r="305" spans="1:8" ht="15">
      <c r="A305" s="661">
        <v>297</v>
      </c>
      <c r="B305" s="734" t="s">
        <v>1128</v>
      </c>
      <c r="C305" s="734" t="s">
        <v>1189</v>
      </c>
      <c r="D305" s="734" t="s">
        <v>1904</v>
      </c>
      <c r="E305" s="661" t="s">
        <v>1042</v>
      </c>
      <c r="F305" s="661" t="s">
        <v>1451</v>
      </c>
      <c r="G305" s="735">
        <v>50</v>
      </c>
      <c r="H305" s="735">
        <v>39.200000000000003</v>
      </c>
    </row>
    <row r="306" spans="1:8" ht="15">
      <c r="A306" s="661">
        <v>298</v>
      </c>
      <c r="B306" s="734" t="s">
        <v>1907</v>
      </c>
      <c r="C306" s="734" t="s">
        <v>1268</v>
      </c>
      <c r="D306" s="734" t="s">
        <v>1908</v>
      </c>
      <c r="E306" s="661" t="s">
        <v>1042</v>
      </c>
      <c r="F306" s="661" t="s">
        <v>1451</v>
      </c>
      <c r="G306" s="735">
        <v>50</v>
      </c>
      <c r="H306" s="735">
        <v>39.200000000000003</v>
      </c>
    </row>
    <row r="307" spans="1:8" ht="15">
      <c r="A307" s="661">
        <v>299</v>
      </c>
      <c r="B307" s="734" t="s">
        <v>1087</v>
      </c>
      <c r="C307" s="734" t="s">
        <v>1909</v>
      </c>
      <c r="D307" s="734" t="s">
        <v>1910</v>
      </c>
      <c r="E307" s="661" t="s">
        <v>1042</v>
      </c>
      <c r="F307" s="661" t="s">
        <v>1451</v>
      </c>
      <c r="G307" s="735">
        <v>100</v>
      </c>
      <c r="H307" s="735">
        <v>78.400000000000006</v>
      </c>
    </row>
    <row r="308" spans="1:8" ht="15">
      <c r="A308" s="661">
        <v>300</v>
      </c>
      <c r="B308" s="734" t="s">
        <v>1088</v>
      </c>
      <c r="C308" s="734" t="s">
        <v>1396</v>
      </c>
      <c r="D308" s="734" t="s">
        <v>1911</v>
      </c>
      <c r="E308" s="661" t="s">
        <v>1042</v>
      </c>
      <c r="F308" s="661" t="s">
        <v>1451</v>
      </c>
      <c r="G308" s="735">
        <v>50</v>
      </c>
      <c r="H308" s="735">
        <v>40</v>
      </c>
    </row>
    <row r="309" spans="1:8" ht="15">
      <c r="A309" s="661">
        <v>301</v>
      </c>
      <c r="B309" s="734" t="s">
        <v>1140</v>
      </c>
      <c r="C309" s="734" t="s">
        <v>1264</v>
      </c>
      <c r="D309" s="734" t="s">
        <v>1912</v>
      </c>
      <c r="E309" s="661" t="s">
        <v>1042</v>
      </c>
      <c r="F309" s="661" t="s">
        <v>1451</v>
      </c>
      <c r="G309" s="735">
        <v>50</v>
      </c>
      <c r="H309" s="735">
        <v>40</v>
      </c>
    </row>
    <row r="310" spans="1:8" ht="15">
      <c r="A310" s="661">
        <v>302</v>
      </c>
      <c r="B310" s="734" t="s">
        <v>1319</v>
      </c>
      <c r="C310" s="734" t="s">
        <v>1913</v>
      </c>
      <c r="D310" s="734" t="s">
        <v>1914</v>
      </c>
      <c r="E310" s="661" t="s">
        <v>1042</v>
      </c>
      <c r="F310" s="661" t="s">
        <v>1451</v>
      </c>
      <c r="G310" s="735">
        <v>50</v>
      </c>
      <c r="H310" s="735">
        <v>40</v>
      </c>
    </row>
    <row r="311" spans="1:8" ht="15">
      <c r="A311" s="661">
        <v>303</v>
      </c>
      <c r="B311" s="734" t="s">
        <v>1163</v>
      </c>
      <c r="C311" s="734" t="s">
        <v>1915</v>
      </c>
      <c r="D311" s="734" t="s">
        <v>1916</v>
      </c>
      <c r="E311" s="661" t="s">
        <v>1042</v>
      </c>
      <c r="F311" s="661" t="s">
        <v>1451</v>
      </c>
      <c r="G311" s="735">
        <v>50</v>
      </c>
      <c r="H311" s="735">
        <v>40</v>
      </c>
    </row>
    <row r="312" spans="1:8" ht="15">
      <c r="A312" s="661">
        <v>304</v>
      </c>
      <c r="B312" s="734" t="s">
        <v>1089</v>
      </c>
      <c r="C312" s="734" t="s">
        <v>1098</v>
      </c>
      <c r="D312" s="734" t="s">
        <v>1917</v>
      </c>
      <c r="E312" s="661" t="s">
        <v>1042</v>
      </c>
      <c r="F312" s="661" t="s">
        <v>1451</v>
      </c>
      <c r="G312" s="735">
        <v>50</v>
      </c>
      <c r="H312" s="735">
        <v>39.200000000000003</v>
      </c>
    </row>
    <row r="313" spans="1:8" ht="15">
      <c r="A313" s="661">
        <v>305</v>
      </c>
      <c r="B313" s="734" t="s">
        <v>1164</v>
      </c>
      <c r="C313" s="734" t="s">
        <v>1918</v>
      </c>
      <c r="D313" s="734" t="s">
        <v>1919</v>
      </c>
      <c r="E313" s="661" t="s">
        <v>1042</v>
      </c>
      <c r="F313" s="661" t="s">
        <v>1451</v>
      </c>
      <c r="G313" s="735">
        <v>50</v>
      </c>
      <c r="H313" s="735">
        <v>39.200000000000003</v>
      </c>
    </row>
    <row r="314" spans="1:8" ht="15">
      <c r="A314" s="661">
        <v>306</v>
      </c>
      <c r="B314" s="734" t="s">
        <v>525</v>
      </c>
      <c r="C314" s="734" t="s">
        <v>1073</v>
      </c>
      <c r="D314" s="734" t="s">
        <v>1920</v>
      </c>
      <c r="E314" s="661" t="s">
        <v>1042</v>
      </c>
      <c r="F314" s="661" t="s">
        <v>1451</v>
      </c>
      <c r="G314" s="735">
        <v>100</v>
      </c>
      <c r="H314" s="735">
        <v>78.400000000000006</v>
      </c>
    </row>
    <row r="315" spans="1:8" ht="15">
      <c r="A315" s="661">
        <v>307</v>
      </c>
      <c r="B315" s="734" t="s">
        <v>1373</v>
      </c>
      <c r="C315" s="734" t="s">
        <v>1119</v>
      </c>
      <c r="D315" s="734" t="s">
        <v>1921</v>
      </c>
      <c r="E315" s="661" t="s">
        <v>1042</v>
      </c>
      <c r="F315" s="661" t="s">
        <v>1451</v>
      </c>
      <c r="G315" s="735">
        <v>100</v>
      </c>
      <c r="H315" s="735">
        <v>80</v>
      </c>
    </row>
    <row r="316" spans="1:8" ht="15">
      <c r="A316" s="661">
        <v>308</v>
      </c>
      <c r="B316" s="734" t="s">
        <v>1123</v>
      </c>
      <c r="C316" s="734" t="s">
        <v>1334</v>
      </c>
      <c r="D316" s="734" t="s">
        <v>1922</v>
      </c>
      <c r="E316" s="661" t="s">
        <v>1042</v>
      </c>
      <c r="F316" s="661" t="s">
        <v>1451</v>
      </c>
      <c r="G316" s="735">
        <v>100</v>
      </c>
      <c r="H316" s="735">
        <v>80</v>
      </c>
    </row>
    <row r="317" spans="1:8" ht="15">
      <c r="A317" s="661">
        <v>309</v>
      </c>
      <c r="B317" s="734" t="s">
        <v>1410</v>
      </c>
      <c r="C317" s="734" t="s">
        <v>1403</v>
      </c>
      <c r="D317" s="734" t="s">
        <v>1411</v>
      </c>
      <c r="E317" s="661" t="s">
        <v>1042</v>
      </c>
      <c r="F317" s="661" t="s">
        <v>1451</v>
      </c>
      <c r="G317" s="735">
        <v>100</v>
      </c>
      <c r="H317" s="735">
        <v>80</v>
      </c>
    </row>
    <row r="318" spans="1:8" ht="15">
      <c r="A318" s="661">
        <v>310</v>
      </c>
      <c r="B318" s="734" t="s">
        <v>1923</v>
      </c>
      <c r="C318" s="734" t="s">
        <v>1409</v>
      </c>
      <c r="D318" s="734" t="s">
        <v>1924</v>
      </c>
      <c r="E318" s="661" t="s">
        <v>1042</v>
      </c>
      <c r="F318" s="661" t="s">
        <v>1451</v>
      </c>
      <c r="G318" s="735">
        <v>100</v>
      </c>
      <c r="H318" s="735">
        <v>78.400000000000006</v>
      </c>
    </row>
    <row r="319" spans="1:8" ht="15">
      <c r="A319" s="661">
        <v>311</v>
      </c>
      <c r="B319" s="734" t="s">
        <v>1172</v>
      </c>
      <c r="C319" s="734" t="s">
        <v>1925</v>
      </c>
      <c r="D319" s="734" t="s">
        <v>1926</v>
      </c>
      <c r="E319" s="661" t="s">
        <v>1042</v>
      </c>
      <c r="F319" s="661" t="s">
        <v>1451</v>
      </c>
      <c r="G319" s="735">
        <v>100</v>
      </c>
      <c r="H319" s="735">
        <v>78.400000000000006</v>
      </c>
    </row>
    <row r="320" spans="1:8" ht="15">
      <c r="A320" s="661">
        <v>312</v>
      </c>
      <c r="B320" s="734" t="s">
        <v>1106</v>
      </c>
      <c r="C320" s="734" t="s">
        <v>1927</v>
      </c>
      <c r="D320" s="734" t="s">
        <v>1928</v>
      </c>
      <c r="E320" s="661" t="s">
        <v>1042</v>
      </c>
      <c r="F320" s="661" t="s">
        <v>1451</v>
      </c>
      <c r="G320" s="735">
        <v>50</v>
      </c>
      <c r="H320" s="735">
        <v>39.200000000000003</v>
      </c>
    </row>
    <row r="321" spans="1:8" ht="15">
      <c r="A321" s="661">
        <v>313</v>
      </c>
      <c r="B321" s="734" t="s">
        <v>1097</v>
      </c>
      <c r="C321" s="734" t="s">
        <v>1925</v>
      </c>
      <c r="D321" s="734" t="s">
        <v>1929</v>
      </c>
      <c r="E321" s="661" t="s">
        <v>1042</v>
      </c>
      <c r="F321" s="661" t="s">
        <v>1451</v>
      </c>
      <c r="G321" s="735">
        <v>50</v>
      </c>
      <c r="H321" s="735">
        <v>39.200000000000003</v>
      </c>
    </row>
    <row r="322" spans="1:8" ht="15">
      <c r="A322" s="661">
        <v>314</v>
      </c>
      <c r="B322" s="734" t="s">
        <v>1205</v>
      </c>
      <c r="C322" s="734" t="s">
        <v>1375</v>
      </c>
      <c r="D322" s="734" t="s">
        <v>1930</v>
      </c>
      <c r="E322" s="661" t="s">
        <v>1042</v>
      </c>
      <c r="F322" s="661" t="s">
        <v>1451</v>
      </c>
      <c r="G322" s="735">
        <v>50</v>
      </c>
      <c r="H322" s="735">
        <v>40</v>
      </c>
    </row>
    <row r="323" spans="1:8" ht="15">
      <c r="A323" s="661">
        <v>315</v>
      </c>
      <c r="B323" s="734" t="s">
        <v>1156</v>
      </c>
      <c r="C323" s="734" t="s">
        <v>1084</v>
      </c>
      <c r="D323" s="734" t="s">
        <v>1931</v>
      </c>
      <c r="E323" s="661" t="s">
        <v>1042</v>
      </c>
      <c r="F323" s="661" t="s">
        <v>1451</v>
      </c>
      <c r="G323" s="735">
        <v>50</v>
      </c>
      <c r="H323" s="735">
        <v>39.200000000000003</v>
      </c>
    </row>
    <row r="324" spans="1:8" ht="15">
      <c r="A324" s="661">
        <v>316</v>
      </c>
      <c r="B324" s="734" t="s">
        <v>1105</v>
      </c>
      <c r="C324" s="734" t="s">
        <v>1386</v>
      </c>
      <c r="D324" s="734" t="s">
        <v>1932</v>
      </c>
      <c r="E324" s="661" t="s">
        <v>1042</v>
      </c>
      <c r="F324" s="661" t="s">
        <v>1451</v>
      </c>
      <c r="G324" s="735">
        <v>100</v>
      </c>
      <c r="H324" s="735">
        <v>78.400000000000006</v>
      </c>
    </row>
    <row r="325" spans="1:8" ht="15">
      <c r="A325" s="661">
        <v>317</v>
      </c>
      <c r="B325" s="734" t="s">
        <v>1172</v>
      </c>
      <c r="C325" s="734" t="s">
        <v>1206</v>
      </c>
      <c r="D325" s="734" t="s">
        <v>1933</v>
      </c>
      <c r="E325" s="661" t="s">
        <v>1042</v>
      </c>
      <c r="F325" s="661" t="s">
        <v>1451</v>
      </c>
      <c r="G325" s="735">
        <v>50</v>
      </c>
      <c r="H325" s="735">
        <v>40</v>
      </c>
    </row>
    <row r="326" spans="1:8" ht="15">
      <c r="A326" s="661">
        <v>318</v>
      </c>
      <c r="B326" s="734" t="s">
        <v>1170</v>
      </c>
      <c r="C326" s="734" t="s">
        <v>1815</v>
      </c>
      <c r="D326" s="734" t="s">
        <v>1934</v>
      </c>
      <c r="E326" s="661" t="s">
        <v>1042</v>
      </c>
      <c r="F326" s="661" t="s">
        <v>1451</v>
      </c>
      <c r="G326" s="735">
        <v>50</v>
      </c>
      <c r="H326" s="735">
        <v>40</v>
      </c>
    </row>
    <row r="327" spans="1:8" ht="15">
      <c r="A327" s="661">
        <v>319</v>
      </c>
      <c r="B327" s="734" t="s">
        <v>1160</v>
      </c>
      <c r="C327" s="734" t="s">
        <v>1375</v>
      </c>
      <c r="D327" s="734" t="s">
        <v>1935</v>
      </c>
      <c r="E327" s="661" t="s">
        <v>1042</v>
      </c>
      <c r="F327" s="661" t="s">
        <v>1451</v>
      </c>
      <c r="G327" s="735">
        <v>100</v>
      </c>
      <c r="H327" s="735">
        <v>80</v>
      </c>
    </row>
    <row r="328" spans="1:8" ht="15">
      <c r="A328" s="661">
        <v>320</v>
      </c>
      <c r="B328" s="734" t="s">
        <v>1936</v>
      </c>
      <c r="C328" s="734" t="s">
        <v>1937</v>
      </c>
      <c r="D328" s="734" t="s">
        <v>1938</v>
      </c>
      <c r="E328" s="661" t="s">
        <v>1042</v>
      </c>
      <c r="F328" s="661" t="s">
        <v>1451</v>
      </c>
      <c r="G328" s="735">
        <v>100</v>
      </c>
      <c r="H328" s="735">
        <v>78.400000000000006</v>
      </c>
    </row>
    <row r="329" spans="1:8" ht="15">
      <c r="A329" s="661">
        <v>321</v>
      </c>
      <c r="B329" s="734" t="s">
        <v>1413</v>
      </c>
      <c r="C329" s="734" t="s">
        <v>1809</v>
      </c>
      <c r="D329" s="734" t="s">
        <v>1939</v>
      </c>
      <c r="E329" s="661" t="s">
        <v>1042</v>
      </c>
      <c r="F329" s="661" t="s">
        <v>1451</v>
      </c>
      <c r="G329" s="735">
        <v>50</v>
      </c>
      <c r="H329" s="735">
        <v>40</v>
      </c>
    </row>
    <row r="330" spans="1:8" ht="15">
      <c r="A330" s="661">
        <v>322</v>
      </c>
      <c r="B330" s="734" t="s">
        <v>1425</v>
      </c>
      <c r="C330" s="734" t="s">
        <v>1940</v>
      </c>
      <c r="D330" s="734" t="s">
        <v>1941</v>
      </c>
      <c r="E330" s="661" t="s">
        <v>1042</v>
      </c>
      <c r="F330" s="661" t="s">
        <v>1451</v>
      </c>
      <c r="G330" s="735">
        <v>50</v>
      </c>
      <c r="H330" s="735">
        <v>40</v>
      </c>
    </row>
    <row r="331" spans="1:8" ht="15">
      <c r="A331" s="661">
        <v>323</v>
      </c>
      <c r="B331" s="734" t="s">
        <v>1408</v>
      </c>
      <c r="C331" s="734" t="s">
        <v>1845</v>
      </c>
      <c r="D331" s="734" t="s">
        <v>1942</v>
      </c>
      <c r="E331" s="661" t="s">
        <v>1042</v>
      </c>
      <c r="F331" s="661" t="s">
        <v>1451</v>
      </c>
      <c r="G331" s="735">
        <v>100</v>
      </c>
      <c r="H331" s="735">
        <v>78.400000000000006</v>
      </c>
    </row>
    <row r="332" spans="1:8" ht="15">
      <c r="A332" s="661">
        <v>324</v>
      </c>
      <c r="B332" s="734" t="s">
        <v>1427</v>
      </c>
      <c r="C332" s="734" t="s">
        <v>1131</v>
      </c>
      <c r="D332" s="734" t="s">
        <v>1943</v>
      </c>
      <c r="E332" s="661" t="s">
        <v>1042</v>
      </c>
      <c r="F332" s="661" t="s">
        <v>1451</v>
      </c>
      <c r="G332" s="735">
        <v>100</v>
      </c>
      <c r="H332" s="735">
        <v>78.400000000000006</v>
      </c>
    </row>
    <row r="333" spans="1:8" ht="15">
      <c r="A333" s="661">
        <v>325</v>
      </c>
      <c r="B333" s="734" t="s">
        <v>1944</v>
      </c>
      <c r="C333" s="734" t="s">
        <v>1131</v>
      </c>
      <c r="D333" s="734" t="s">
        <v>1945</v>
      </c>
      <c r="E333" s="661" t="s">
        <v>1042</v>
      </c>
      <c r="F333" s="661" t="s">
        <v>1451</v>
      </c>
      <c r="G333" s="735">
        <v>100</v>
      </c>
      <c r="H333" s="735">
        <v>80</v>
      </c>
    </row>
    <row r="334" spans="1:8" ht="15">
      <c r="A334" s="661">
        <v>326</v>
      </c>
      <c r="B334" s="734" t="s">
        <v>1148</v>
      </c>
      <c r="C334" s="734" t="s">
        <v>1848</v>
      </c>
      <c r="D334" s="734" t="s">
        <v>1946</v>
      </c>
      <c r="E334" s="661" t="s">
        <v>1042</v>
      </c>
      <c r="F334" s="661" t="s">
        <v>1451</v>
      </c>
      <c r="G334" s="735">
        <v>100</v>
      </c>
      <c r="H334" s="735">
        <v>78.400000000000006</v>
      </c>
    </row>
    <row r="335" spans="1:8" ht="15">
      <c r="A335" s="661">
        <v>327</v>
      </c>
      <c r="B335" s="734" t="s">
        <v>1204</v>
      </c>
      <c r="C335" s="734" t="s">
        <v>1131</v>
      </c>
      <c r="D335" s="734" t="s">
        <v>1947</v>
      </c>
      <c r="E335" s="661" t="s">
        <v>1042</v>
      </c>
      <c r="F335" s="661" t="s">
        <v>1451</v>
      </c>
      <c r="G335" s="735">
        <v>100</v>
      </c>
      <c r="H335" s="735">
        <v>78.400000000000006</v>
      </c>
    </row>
    <row r="336" spans="1:8" ht="15">
      <c r="A336" s="661">
        <v>328</v>
      </c>
      <c r="B336" s="734" t="s">
        <v>1216</v>
      </c>
      <c r="C336" s="734" t="s">
        <v>1948</v>
      </c>
      <c r="D336" s="734" t="s">
        <v>1949</v>
      </c>
      <c r="E336" s="661" t="s">
        <v>1042</v>
      </c>
      <c r="F336" s="661" t="s">
        <v>1451</v>
      </c>
      <c r="G336" s="735">
        <v>100</v>
      </c>
      <c r="H336" s="735">
        <v>78.400000000000006</v>
      </c>
    </row>
    <row r="337" spans="1:8" ht="15">
      <c r="A337" s="661">
        <v>329</v>
      </c>
      <c r="B337" s="734" t="s">
        <v>1354</v>
      </c>
      <c r="C337" s="734" t="s">
        <v>1168</v>
      </c>
      <c r="D337" s="734" t="s">
        <v>1950</v>
      </c>
      <c r="E337" s="661" t="s">
        <v>1042</v>
      </c>
      <c r="F337" s="661" t="s">
        <v>1451</v>
      </c>
      <c r="G337" s="735">
        <v>100</v>
      </c>
      <c r="H337" s="735">
        <v>78.400000000000006</v>
      </c>
    </row>
    <row r="338" spans="1:8" ht="15">
      <c r="A338" s="661">
        <v>330</v>
      </c>
      <c r="B338" s="734" t="s">
        <v>1108</v>
      </c>
      <c r="C338" s="734" t="s">
        <v>1824</v>
      </c>
      <c r="D338" s="734" t="s">
        <v>1951</v>
      </c>
      <c r="E338" s="661" t="s">
        <v>1042</v>
      </c>
      <c r="F338" s="661" t="s">
        <v>1451</v>
      </c>
      <c r="G338" s="735">
        <v>100</v>
      </c>
      <c r="H338" s="735">
        <v>78.400000000000006</v>
      </c>
    </row>
    <row r="339" spans="1:8" ht="15">
      <c r="A339" s="661">
        <v>331</v>
      </c>
      <c r="B339" s="734" t="s">
        <v>1106</v>
      </c>
      <c r="C339" s="734" t="s">
        <v>1952</v>
      </c>
      <c r="D339" s="734" t="s">
        <v>1953</v>
      </c>
      <c r="E339" s="661" t="s">
        <v>1042</v>
      </c>
      <c r="F339" s="661" t="s">
        <v>1451</v>
      </c>
      <c r="G339" s="735">
        <v>100</v>
      </c>
      <c r="H339" s="735">
        <v>78.400000000000006</v>
      </c>
    </row>
    <row r="340" spans="1:8" ht="15">
      <c r="A340" s="661">
        <v>332</v>
      </c>
      <c r="B340" s="734" t="s">
        <v>1372</v>
      </c>
      <c r="C340" s="734" t="s">
        <v>1954</v>
      </c>
      <c r="D340" s="734" t="s">
        <v>1955</v>
      </c>
      <c r="E340" s="661" t="s">
        <v>1042</v>
      </c>
      <c r="F340" s="661" t="s">
        <v>1451</v>
      </c>
      <c r="G340" s="735">
        <v>50</v>
      </c>
      <c r="H340" s="735">
        <v>39.200000000000003</v>
      </c>
    </row>
    <row r="341" spans="1:8" ht="15">
      <c r="A341" s="661">
        <v>333</v>
      </c>
      <c r="B341" s="734" t="s">
        <v>1106</v>
      </c>
      <c r="C341" s="734" t="s">
        <v>1956</v>
      </c>
      <c r="D341" s="734" t="s">
        <v>1957</v>
      </c>
      <c r="E341" s="661" t="s">
        <v>1042</v>
      </c>
      <c r="F341" s="661" t="s">
        <v>1451</v>
      </c>
      <c r="G341" s="735">
        <v>50</v>
      </c>
      <c r="H341" s="735">
        <v>39.200000000000003</v>
      </c>
    </row>
    <row r="342" spans="1:8" ht="15">
      <c r="A342" s="661">
        <v>334</v>
      </c>
      <c r="B342" s="734" t="s">
        <v>1173</v>
      </c>
      <c r="C342" s="734" t="s">
        <v>1222</v>
      </c>
      <c r="D342" s="734" t="s">
        <v>1958</v>
      </c>
      <c r="E342" s="661" t="s">
        <v>1042</v>
      </c>
      <c r="F342" s="661" t="s">
        <v>1451</v>
      </c>
      <c r="G342" s="735">
        <v>50</v>
      </c>
      <c r="H342" s="735">
        <v>39.200000000000003</v>
      </c>
    </row>
    <row r="343" spans="1:8" ht="15">
      <c r="A343" s="661">
        <v>335</v>
      </c>
      <c r="B343" s="734" t="s">
        <v>1099</v>
      </c>
      <c r="C343" s="734" t="s">
        <v>1828</v>
      </c>
      <c r="D343" s="734" t="s">
        <v>1959</v>
      </c>
      <c r="E343" s="661" t="s">
        <v>1042</v>
      </c>
      <c r="F343" s="661" t="s">
        <v>1451</v>
      </c>
      <c r="G343" s="735">
        <v>50</v>
      </c>
      <c r="H343" s="735">
        <v>39.200000000000003</v>
      </c>
    </row>
    <row r="344" spans="1:8" ht="15">
      <c r="A344" s="661">
        <v>336</v>
      </c>
      <c r="B344" s="734" t="s">
        <v>1323</v>
      </c>
      <c r="C344" s="734" t="s">
        <v>1390</v>
      </c>
      <c r="D344" s="734" t="s">
        <v>1960</v>
      </c>
      <c r="E344" s="661" t="s">
        <v>1042</v>
      </c>
      <c r="F344" s="661" t="s">
        <v>1451</v>
      </c>
      <c r="G344" s="735">
        <v>100</v>
      </c>
      <c r="H344" s="735">
        <v>80</v>
      </c>
    </row>
    <row r="345" spans="1:8" ht="15">
      <c r="A345" s="661">
        <v>337</v>
      </c>
      <c r="B345" s="734" t="s">
        <v>1106</v>
      </c>
      <c r="C345" s="734" t="s">
        <v>1220</v>
      </c>
      <c r="D345" s="734" t="s">
        <v>1961</v>
      </c>
      <c r="E345" s="661" t="s">
        <v>1042</v>
      </c>
      <c r="F345" s="661" t="s">
        <v>1451</v>
      </c>
      <c r="G345" s="735">
        <v>50</v>
      </c>
      <c r="H345" s="735">
        <v>39.200000000000003</v>
      </c>
    </row>
    <row r="346" spans="1:8" ht="15">
      <c r="A346" s="661">
        <v>338</v>
      </c>
      <c r="B346" s="734" t="s">
        <v>1167</v>
      </c>
      <c r="C346" s="734" t="s">
        <v>1962</v>
      </c>
      <c r="D346" s="734" t="s">
        <v>1963</v>
      </c>
      <c r="E346" s="661" t="s">
        <v>1042</v>
      </c>
      <c r="F346" s="661" t="s">
        <v>1451</v>
      </c>
      <c r="G346" s="735">
        <v>50</v>
      </c>
      <c r="H346" s="735">
        <v>39.200000000000003</v>
      </c>
    </row>
    <row r="347" spans="1:8" ht="15">
      <c r="A347" s="661">
        <v>339</v>
      </c>
      <c r="B347" s="734" t="s">
        <v>1127</v>
      </c>
      <c r="C347" s="734" t="s">
        <v>1318</v>
      </c>
      <c r="D347" s="734" t="s">
        <v>1964</v>
      </c>
      <c r="E347" s="661" t="s">
        <v>1042</v>
      </c>
      <c r="F347" s="661" t="s">
        <v>1451</v>
      </c>
      <c r="G347" s="735">
        <v>50</v>
      </c>
      <c r="H347" s="735">
        <v>39.200000000000003</v>
      </c>
    </row>
    <row r="348" spans="1:8" ht="15">
      <c r="A348" s="661">
        <v>340</v>
      </c>
      <c r="B348" s="734" t="s">
        <v>1965</v>
      </c>
      <c r="C348" s="734" t="s">
        <v>1228</v>
      </c>
      <c r="D348" s="734" t="s">
        <v>1966</v>
      </c>
      <c r="E348" s="661" t="s">
        <v>1042</v>
      </c>
      <c r="F348" s="661" t="s">
        <v>1451</v>
      </c>
      <c r="G348" s="735">
        <v>50</v>
      </c>
      <c r="H348" s="735">
        <v>40</v>
      </c>
    </row>
    <row r="349" spans="1:8" ht="15">
      <c r="A349" s="661">
        <v>341</v>
      </c>
      <c r="B349" s="734" t="s">
        <v>1188</v>
      </c>
      <c r="C349" s="734" t="s">
        <v>1967</v>
      </c>
      <c r="D349" s="734" t="s">
        <v>1968</v>
      </c>
      <c r="E349" s="661" t="s">
        <v>1042</v>
      </c>
      <c r="F349" s="661" t="s">
        <v>1451</v>
      </c>
      <c r="G349" s="735">
        <v>50</v>
      </c>
      <c r="H349" s="735">
        <v>39.200000000000003</v>
      </c>
    </row>
    <row r="350" spans="1:8" ht="15">
      <c r="A350" s="661">
        <v>342</v>
      </c>
      <c r="B350" s="734" t="s">
        <v>1066</v>
      </c>
      <c r="C350" s="734" t="s">
        <v>1119</v>
      </c>
      <c r="D350" s="734" t="s">
        <v>1969</v>
      </c>
      <c r="E350" s="661" t="s">
        <v>1042</v>
      </c>
      <c r="F350" s="661" t="s">
        <v>1451</v>
      </c>
      <c r="G350" s="735">
        <v>50</v>
      </c>
      <c r="H350" s="735">
        <v>39.200000000000003</v>
      </c>
    </row>
    <row r="351" spans="1:8" ht="15">
      <c r="A351" s="661">
        <v>343</v>
      </c>
      <c r="B351" s="734" t="s">
        <v>1970</v>
      </c>
      <c r="C351" s="734" t="s">
        <v>1118</v>
      </c>
      <c r="D351" s="734" t="s">
        <v>1971</v>
      </c>
      <c r="E351" s="661" t="s">
        <v>1042</v>
      </c>
      <c r="F351" s="661" t="s">
        <v>1451</v>
      </c>
      <c r="G351" s="735">
        <v>50</v>
      </c>
      <c r="H351" s="735">
        <v>40</v>
      </c>
    </row>
    <row r="352" spans="1:8" ht="15">
      <c r="A352" s="661">
        <v>344</v>
      </c>
      <c r="B352" s="734" t="s">
        <v>1354</v>
      </c>
      <c r="C352" s="734" t="s">
        <v>1972</v>
      </c>
      <c r="D352" s="734" t="s">
        <v>1973</v>
      </c>
      <c r="E352" s="661" t="s">
        <v>1042</v>
      </c>
      <c r="F352" s="661" t="s">
        <v>1451</v>
      </c>
      <c r="G352" s="735">
        <v>50</v>
      </c>
      <c r="H352" s="735">
        <v>39.200000000000003</v>
      </c>
    </row>
    <row r="353" spans="1:8" ht="15">
      <c r="A353" s="661">
        <v>345</v>
      </c>
      <c r="B353" s="734" t="s">
        <v>1209</v>
      </c>
      <c r="C353" s="734" t="s">
        <v>1162</v>
      </c>
      <c r="D353" s="734" t="s">
        <v>1337</v>
      </c>
      <c r="E353" s="661" t="s">
        <v>1042</v>
      </c>
      <c r="F353" s="661" t="s">
        <v>1451</v>
      </c>
      <c r="G353" s="735">
        <v>50</v>
      </c>
      <c r="H353" s="735">
        <v>39.200000000000003</v>
      </c>
    </row>
    <row r="354" spans="1:8" ht="15">
      <c r="A354" s="661">
        <v>346</v>
      </c>
      <c r="B354" s="734" t="s">
        <v>1164</v>
      </c>
      <c r="C354" s="734" t="s">
        <v>1974</v>
      </c>
      <c r="D354" s="734" t="s">
        <v>1975</v>
      </c>
      <c r="E354" s="661" t="s">
        <v>1042</v>
      </c>
      <c r="F354" s="661" t="s">
        <v>1451</v>
      </c>
      <c r="G354" s="735">
        <v>50</v>
      </c>
      <c r="H354" s="735">
        <v>39.200000000000003</v>
      </c>
    </row>
    <row r="355" spans="1:8" ht="15">
      <c r="A355" s="661">
        <v>347</v>
      </c>
      <c r="B355" s="734" t="s">
        <v>1106</v>
      </c>
      <c r="C355" s="734" t="s">
        <v>1885</v>
      </c>
      <c r="D355" s="734" t="s">
        <v>1976</v>
      </c>
      <c r="E355" s="661" t="s">
        <v>1042</v>
      </c>
      <c r="F355" s="661" t="s">
        <v>1451</v>
      </c>
      <c r="G355" s="735">
        <v>100</v>
      </c>
      <c r="H355" s="735">
        <v>78.400000000000006</v>
      </c>
    </row>
    <row r="356" spans="1:8" ht="15">
      <c r="A356" s="661">
        <v>348</v>
      </c>
      <c r="B356" s="734" t="s">
        <v>1092</v>
      </c>
      <c r="C356" s="734" t="s">
        <v>1977</v>
      </c>
      <c r="D356" s="734" t="s">
        <v>1978</v>
      </c>
      <c r="E356" s="661" t="s">
        <v>1042</v>
      </c>
      <c r="F356" s="661" t="s">
        <v>1451</v>
      </c>
      <c r="G356" s="735">
        <v>100</v>
      </c>
      <c r="H356" s="735">
        <v>78.400000000000006</v>
      </c>
    </row>
    <row r="357" spans="1:8" ht="15">
      <c r="A357" s="661">
        <v>349</v>
      </c>
      <c r="B357" s="734" t="s">
        <v>1066</v>
      </c>
      <c r="C357" s="734" t="s">
        <v>1398</v>
      </c>
      <c r="D357" s="734" t="s">
        <v>1979</v>
      </c>
      <c r="E357" s="661" t="s">
        <v>1042</v>
      </c>
      <c r="F357" s="661" t="s">
        <v>1451</v>
      </c>
      <c r="G357" s="735">
        <v>100</v>
      </c>
      <c r="H357" s="735">
        <v>80</v>
      </c>
    </row>
    <row r="358" spans="1:8" ht="15">
      <c r="A358" s="661">
        <v>350</v>
      </c>
      <c r="B358" s="734" t="s">
        <v>1980</v>
      </c>
      <c r="C358" s="734" t="s">
        <v>1981</v>
      </c>
      <c r="D358" s="734" t="s">
        <v>1982</v>
      </c>
      <c r="E358" s="661" t="s">
        <v>1042</v>
      </c>
      <c r="F358" s="661" t="s">
        <v>1451</v>
      </c>
      <c r="G358" s="735">
        <v>50</v>
      </c>
      <c r="H358" s="735">
        <v>40</v>
      </c>
    </row>
    <row r="359" spans="1:8" ht="15">
      <c r="A359" s="661">
        <v>351</v>
      </c>
      <c r="B359" s="734" t="s">
        <v>1126</v>
      </c>
      <c r="C359" s="734" t="s">
        <v>1380</v>
      </c>
      <c r="D359" s="734" t="s">
        <v>1983</v>
      </c>
      <c r="E359" s="661" t="s">
        <v>1042</v>
      </c>
      <c r="F359" s="661" t="s">
        <v>1451</v>
      </c>
      <c r="G359" s="735">
        <v>50</v>
      </c>
      <c r="H359" s="735">
        <v>39.200000000000003</v>
      </c>
    </row>
    <row r="360" spans="1:8" ht="15">
      <c r="A360" s="661">
        <v>352</v>
      </c>
      <c r="B360" s="734" t="s">
        <v>525</v>
      </c>
      <c r="C360" s="734" t="s">
        <v>1098</v>
      </c>
      <c r="D360" s="734" t="s">
        <v>1984</v>
      </c>
      <c r="E360" s="661" t="s">
        <v>1042</v>
      </c>
      <c r="F360" s="661" t="s">
        <v>1451</v>
      </c>
      <c r="G360" s="735">
        <v>100</v>
      </c>
      <c r="H360" s="735">
        <v>80</v>
      </c>
    </row>
    <row r="361" spans="1:8" ht="15">
      <c r="A361" s="661">
        <v>353</v>
      </c>
      <c r="B361" s="734" t="s">
        <v>525</v>
      </c>
      <c r="C361" s="734" t="s">
        <v>1985</v>
      </c>
      <c r="D361" s="734" t="s">
        <v>1986</v>
      </c>
      <c r="E361" s="661" t="s">
        <v>1042</v>
      </c>
      <c r="F361" s="661" t="s">
        <v>1451</v>
      </c>
      <c r="G361" s="735">
        <v>50</v>
      </c>
      <c r="H361" s="735">
        <v>39.200000000000003</v>
      </c>
    </row>
    <row r="362" spans="1:8" ht="15">
      <c r="A362" s="661">
        <v>354</v>
      </c>
      <c r="B362" s="734" t="s">
        <v>1115</v>
      </c>
      <c r="C362" s="734" t="s">
        <v>1987</v>
      </c>
      <c r="D362" s="734" t="s">
        <v>1988</v>
      </c>
      <c r="E362" s="661" t="s">
        <v>1042</v>
      </c>
      <c r="F362" s="661" t="s">
        <v>1451</v>
      </c>
      <c r="G362" s="735">
        <v>50</v>
      </c>
      <c r="H362" s="735">
        <v>39.200000000000003</v>
      </c>
    </row>
    <row r="363" spans="1:8" ht="15">
      <c r="A363" s="661">
        <v>355</v>
      </c>
      <c r="B363" s="734" t="s">
        <v>1137</v>
      </c>
      <c r="C363" s="734" t="s">
        <v>1989</v>
      </c>
      <c r="D363" s="734" t="s">
        <v>1990</v>
      </c>
      <c r="E363" s="661" t="s">
        <v>1042</v>
      </c>
      <c r="F363" s="661" t="s">
        <v>1451</v>
      </c>
      <c r="G363" s="735">
        <v>100</v>
      </c>
      <c r="H363" s="735">
        <v>78.400000000000006</v>
      </c>
    </row>
    <row r="364" spans="1:8" ht="15">
      <c r="A364" s="661">
        <v>356</v>
      </c>
      <c r="B364" s="734" t="s">
        <v>1104</v>
      </c>
      <c r="C364" s="734" t="s">
        <v>1991</v>
      </c>
      <c r="D364" s="734" t="s">
        <v>1992</v>
      </c>
      <c r="E364" s="661" t="s">
        <v>1042</v>
      </c>
      <c r="F364" s="661" t="s">
        <v>1451</v>
      </c>
      <c r="G364" s="735">
        <v>50</v>
      </c>
      <c r="H364" s="735">
        <v>39.200000000000003</v>
      </c>
    </row>
    <row r="365" spans="1:8" ht="15">
      <c r="A365" s="661">
        <v>357</v>
      </c>
      <c r="B365" s="734" t="s">
        <v>1330</v>
      </c>
      <c r="C365" s="734" t="s">
        <v>1993</v>
      </c>
      <c r="D365" s="734" t="s">
        <v>1994</v>
      </c>
      <c r="E365" s="661" t="s">
        <v>1042</v>
      </c>
      <c r="F365" s="661" t="s">
        <v>1451</v>
      </c>
      <c r="G365" s="735">
        <v>50</v>
      </c>
      <c r="H365" s="735">
        <v>39.200000000000003</v>
      </c>
    </row>
    <row r="366" spans="1:8" ht="15">
      <c r="A366" s="661">
        <v>358</v>
      </c>
      <c r="B366" s="734" t="s">
        <v>1138</v>
      </c>
      <c r="C366" s="734" t="s">
        <v>1995</v>
      </c>
      <c r="D366" s="734" t="s">
        <v>1996</v>
      </c>
      <c r="E366" s="661" t="s">
        <v>1042</v>
      </c>
      <c r="F366" s="661" t="s">
        <v>1451</v>
      </c>
      <c r="G366" s="735">
        <v>100</v>
      </c>
      <c r="H366" s="735">
        <v>78.400000000000006</v>
      </c>
    </row>
    <row r="367" spans="1:8" ht="15">
      <c r="A367" s="661">
        <v>359</v>
      </c>
      <c r="B367" s="734" t="s">
        <v>1345</v>
      </c>
      <c r="C367" s="734" t="s">
        <v>1198</v>
      </c>
      <c r="D367" s="734" t="s">
        <v>1997</v>
      </c>
      <c r="E367" s="661" t="s">
        <v>1042</v>
      </c>
      <c r="F367" s="661" t="s">
        <v>1451</v>
      </c>
      <c r="G367" s="735">
        <v>100</v>
      </c>
      <c r="H367" s="735">
        <v>78.400000000000006</v>
      </c>
    </row>
    <row r="368" spans="1:8" ht="15">
      <c r="A368" s="661">
        <v>360</v>
      </c>
      <c r="B368" s="734" t="s">
        <v>1184</v>
      </c>
      <c r="C368" s="734" t="s">
        <v>1206</v>
      </c>
      <c r="D368" s="734" t="s">
        <v>1998</v>
      </c>
      <c r="E368" s="661" t="s">
        <v>1042</v>
      </c>
      <c r="F368" s="661" t="s">
        <v>1451</v>
      </c>
      <c r="G368" s="735">
        <v>100</v>
      </c>
      <c r="H368" s="735">
        <v>78.400000000000006</v>
      </c>
    </row>
    <row r="369" spans="1:8" ht="15">
      <c r="A369" s="661">
        <v>361</v>
      </c>
      <c r="B369" s="734" t="s">
        <v>1154</v>
      </c>
      <c r="C369" s="734" t="s">
        <v>1230</v>
      </c>
      <c r="D369" s="734" t="s">
        <v>1999</v>
      </c>
      <c r="E369" s="661" t="s">
        <v>1042</v>
      </c>
      <c r="F369" s="661" t="s">
        <v>1451</v>
      </c>
      <c r="G369" s="735">
        <v>150</v>
      </c>
      <c r="H369" s="735">
        <v>117.6</v>
      </c>
    </row>
    <row r="370" spans="1:8" ht="15">
      <c r="A370" s="661">
        <v>362</v>
      </c>
      <c r="B370" s="734" t="s">
        <v>1387</v>
      </c>
      <c r="C370" s="734" t="s">
        <v>1193</v>
      </c>
      <c r="D370" s="734" t="s">
        <v>1432</v>
      </c>
      <c r="E370" s="661" t="s">
        <v>1042</v>
      </c>
      <c r="F370" s="661" t="s">
        <v>1451</v>
      </c>
      <c r="G370" s="735">
        <v>100</v>
      </c>
      <c r="H370" s="735">
        <v>78.400000000000006</v>
      </c>
    </row>
    <row r="371" spans="1:8" ht="15">
      <c r="A371" s="661">
        <v>363</v>
      </c>
      <c r="B371" s="734" t="s">
        <v>1066</v>
      </c>
      <c r="C371" s="734" t="s">
        <v>1431</v>
      </c>
      <c r="D371" s="734" t="s">
        <v>2000</v>
      </c>
      <c r="E371" s="661" t="s">
        <v>1042</v>
      </c>
      <c r="F371" s="661" t="s">
        <v>1451</v>
      </c>
      <c r="G371" s="735">
        <v>100</v>
      </c>
      <c r="H371" s="735">
        <v>78.400000000000006</v>
      </c>
    </row>
    <row r="372" spans="1:8" ht="15">
      <c r="A372" s="661">
        <v>364</v>
      </c>
      <c r="B372" s="734" t="s">
        <v>1428</v>
      </c>
      <c r="C372" s="734" t="s">
        <v>1418</v>
      </c>
      <c r="D372" s="734" t="s">
        <v>2001</v>
      </c>
      <c r="E372" s="661" t="s">
        <v>1042</v>
      </c>
      <c r="F372" s="661" t="s">
        <v>1451</v>
      </c>
      <c r="G372" s="735">
        <v>100</v>
      </c>
      <c r="H372" s="735">
        <v>78.400000000000006</v>
      </c>
    </row>
    <row r="373" spans="1:8" ht="15">
      <c r="A373" s="661">
        <v>365</v>
      </c>
      <c r="B373" s="734" t="s">
        <v>1156</v>
      </c>
      <c r="C373" s="734" t="s">
        <v>1418</v>
      </c>
      <c r="D373" s="734" t="s">
        <v>2002</v>
      </c>
      <c r="E373" s="661" t="s">
        <v>1042</v>
      </c>
      <c r="F373" s="661" t="s">
        <v>1451</v>
      </c>
      <c r="G373" s="735">
        <v>100</v>
      </c>
      <c r="H373" s="735">
        <v>78.400000000000006</v>
      </c>
    </row>
    <row r="374" spans="1:8" ht="15">
      <c r="A374" s="661">
        <v>366</v>
      </c>
      <c r="B374" s="734" t="s">
        <v>1140</v>
      </c>
      <c r="C374" s="734" t="s">
        <v>1079</v>
      </c>
      <c r="D374" s="734" t="s">
        <v>2003</v>
      </c>
      <c r="E374" s="661" t="s">
        <v>1042</v>
      </c>
      <c r="F374" s="661" t="s">
        <v>1451</v>
      </c>
      <c r="G374" s="735">
        <v>100</v>
      </c>
      <c r="H374" s="735">
        <v>78.400000000000006</v>
      </c>
    </row>
    <row r="375" spans="1:8" ht="15">
      <c r="A375" s="661">
        <v>367</v>
      </c>
      <c r="B375" s="734" t="s">
        <v>1145</v>
      </c>
      <c r="C375" s="734" t="s">
        <v>2004</v>
      </c>
      <c r="D375" s="734" t="s">
        <v>2005</v>
      </c>
      <c r="E375" s="661" t="s">
        <v>1042</v>
      </c>
      <c r="F375" s="661" t="s">
        <v>1451</v>
      </c>
      <c r="G375" s="735">
        <v>100</v>
      </c>
      <c r="H375" s="735">
        <v>78.400000000000006</v>
      </c>
    </row>
    <row r="376" spans="1:8" ht="15">
      <c r="A376" s="661">
        <v>368</v>
      </c>
      <c r="B376" s="734" t="s">
        <v>1186</v>
      </c>
      <c r="C376" s="734" t="s">
        <v>2006</v>
      </c>
      <c r="D376" s="734" t="s">
        <v>2007</v>
      </c>
      <c r="E376" s="661" t="s">
        <v>1042</v>
      </c>
      <c r="F376" s="661" t="s">
        <v>1451</v>
      </c>
      <c r="G376" s="735">
        <v>100</v>
      </c>
      <c r="H376" s="735">
        <v>78.400000000000006</v>
      </c>
    </row>
    <row r="377" spans="1:8" ht="15">
      <c r="A377" s="661">
        <v>369</v>
      </c>
      <c r="B377" s="734" t="s">
        <v>1350</v>
      </c>
      <c r="C377" s="734" t="s">
        <v>1363</v>
      </c>
      <c r="D377" s="734" t="s">
        <v>2008</v>
      </c>
      <c r="E377" s="661" t="s">
        <v>1042</v>
      </c>
      <c r="F377" s="661" t="s">
        <v>1451</v>
      </c>
      <c r="G377" s="735">
        <v>100</v>
      </c>
      <c r="H377" s="735">
        <v>78.400000000000006</v>
      </c>
    </row>
    <row r="378" spans="1:8" ht="15">
      <c r="A378" s="661">
        <v>370</v>
      </c>
      <c r="B378" s="734" t="s">
        <v>1333</v>
      </c>
      <c r="C378" s="734" t="s">
        <v>1422</v>
      </c>
      <c r="D378" s="734" t="s">
        <v>2009</v>
      </c>
      <c r="E378" s="661" t="s">
        <v>1042</v>
      </c>
      <c r="F378" s="661" t="s">
        <v>1451</v>
      </c>
      <c r="G378" s="735">
        <v>100</v>
      </c>
      <c r="H378" s="735">
        <v>78.400000000000006</v>
      </c>
    </row>
    <row r="379" spans="1:8" ht="15">
      <c r="A379" s="661">
        <v>371</v>
      </c>
      <c r="B379" s="734" t="s">
        <v>1417</v>
      </c>
      <c r="C379" s="734" t="s">
        <v>1169</v>
      </c>
      <c r="D379" s="734" t="s">
        <v>2010</v>
      </c>
      <c r="E379" s="661" t="s">
        <v>1042</v>
      </c>
      <c r="F379" s="661" t="s">
        <v>1451</v>
      </c>
      <c r="G379" s="735">
        <v>100</v>
      </c>
      <c r="H379" s="735">
        <v>78.400000000000006</v>
      </c>
    </row>
    <row r="380" spans="1:8" ht="15">
      <c r="A380" s="661">
        <v>372</v>
      </c>
      <c r="B380" s="734" t="s">
        <v>1282</v>
      </c>
      <c r="C380" s="734" t="s">
        <v>1419</v>
      </c>
      <c r="D380" s="734" t="s">
        <v>2011</v>
      </c>
      <c r="E380" s="661" t="s">
        <v>1042</v>
      </c>
      <c r="F380" s="661" t="s">
        <v>1451</v>
      </c>
      <c r="G380" s="735">
        <v>100</v>
      </c>
      <c r="H380" s="735">
        <v>78.400000000000006</v>
      </c>
    </row>
    <row r="381" spans="1:8" ht="15">
      <c r="A381" s="661">
        <v>373</v>
      </c>
      <c r="B381" s="734" t="s">
        <v>1340</v>
      </c>
      <c r="C381" s="734" t="s">
        <v>1124</v>
      </c>
      <c r="D381" s="734" t="s">
        <v>2012</v>
      </c>
      <c r="E381" s="661" t="s">
        <v>1042</v>
      </c>
      <c r="F381" s="661" t="s">
        <v>1451</v>
      </c>
      <c r="G381" s="735">
        <v>100</v>
      </c>
      <c r="H381" s="735">
        <v>78.400000000000006</v>
      </c>
    </row>
    <row r="382" spans="1:8" ht="15">
      <c r="A382" s="661">
        <v>374</v>
      </c>
      <c r="B382" s="734" t="s">
        <v>1339</v>
      </c>
      <c r="C382" s="734" t="s">
        <v>1258</v>
      </c>
      <c r="D382" s="734" t="s">
        <v>2013</v>
      </c>
      <c r="E382" s="661" t="s">
        <v>1042</v>
      </c>
      <c r="F382" s="661" t="s">
        <v>1451</v>
      </c>
      <c r="G382" s="735">
        <v>100</v>
      </c>
      <c r="H382" s="735">
        <v>78.400000000000006</v>
      </c>
    </row>
    <row r="383" spans="1:8" ht="15">
      <c r="A383" s="661">
        <v>375</v>
      </c>
      <c r="B383" s="734" t="s">
        <v>1196</v>
      </c>
      <c r="C383" s="734" t="s">
        <v>2014</v>
      </c>
      <c r="D383" s="734" t="s">
        <v>2015</v>
      </c>
      <c r="E383" s="661" t="s">
        <v>1042</v>
      </c>
      <c r="F383" s="661" t="s">
        <v>1451</v>
      </c>
      <c r="G383" s="735">
        <v>100</v>
      </c>
      <c r="H383" s="735">
        <v>80</v>
      </c>
    </row>
    <row r="384" spans="1:8" ht="15">
      <c r="A384" s="661">
        <v>376</v>
      </c>
      <c r="B384" s="734" t="s">
        <v>1433</v>
      </c>
      <c r="C384" s="734" t="s">
        <v>2014</v>
      </c>
      <c r="D384" s="734" t="s">
        <v>2016</v>
      </c>
      <c r="E384" s="661" t="s">
        <v>1042</v>
      </c>
      <c r="F384" s="661" t="s">
        <v>1451</v>
      </c>
      <c r="G384" s="735">
        <v>100</v>
      </c>
      <c r="H384" s="735">
        <v>78.400000000000006</v>
      </c>
    </row>
    <row r="385" spans="1:8" ht="15">
      <c r="A385" s="661">
        <v>377</v>
      </c>
      <c r="B385" s="734" t="s">
        <v>1350</v>
      </c>
      <c r="C385" s="734" t="s">
        <v>1598</v>
      </c>
      <c r="D385" s="734" t="s">
        <v>2017</v>
      </c>
      <c r="E385" s="661" t="s">
        <v>1042</v>
      </c>
      <c r="F385" s="661" t="s">
        <v>1451</v>
      </c>
      <c r="G385" s="735">
        <v>100</v>
      </c>
      <c r="H385" s="735">
        <v>80</v>
      </c>
    </row>
    <row r="386" spans="1:8" ht="15">
      <c r="A386" s="661">
        <v>378</v>
      </c>
      <c r="B386" s="734" t="s">
        <v>1180</v>
      </c>
      <c r="C386" s="734" t="s">
        <v>1169</v>
      </c>
      <c r="D386" s="734" t="s">
        <v>2018</v>
      </c>
      <c r="E386" s="661" t="s">
        <v>1042</v>
      </c>
      <c r="F386" s="661" t="s">
        <v>1451</v>
      </c>
      <c r="G386" s="735">
        <v>100</v>
      </c>
      <c r="H386" s="735">
        <v>78.400000000000006</v>
      </c>
    </row>
    <row r="387" spans="1:8" ht="15">
      <c r="A387" s="661">
        <v>379</v>
      </c>
      <c r="B387" s="734" t="s">
        <v>1328</v>
      </c>
      <c r="C387" s="734" t="s">
        <v>1384</v>
      </c>
      <c r="D387" s="734" t="s">
        <v>2019</v>
      </c>
      <c r="E387" s="661" t="s">
        <v>1042</v>
      </c>
      <c r="F387" s="661" t="s">
        <v>1451</v>
      </c>
      <c r="G387" s="735">
        <v>100</v>
      </c>
      <c r="H387" s="735">
        <v>78.400000000000006</v>
      </c>
    </row>
    <row r="388" spans="1:8" ht="15">
      <c r="A388" s="661">
        <v>380</v>
      </c>
      <c r="B388" s="734" t="s">
        <v>1223</v>
      </c>
      <c r="C388" s="734" t="s">
        <v>1230</v>
      </c>
      <c r="D388" s="734" t="s">
        <v>2020</v>
      </c>
      <c r="E388" s="661" t="s">
        <v>1042</v>
      </c>
      <c r="F388" s="661" t="s">
        <v>1451</v>
      </c>
      <c r="G388" s="735">
        <v>100</v>
      </c>
      <c r="H388" s="735">
        <v>78.400000000000006</v>
      </c>
    </row>
    <row r="389" spans="1:8" ht="15">
      <c r="A389" s="661">
        <v>381</v>
      </c>
      <c r="B389" s="734" t="s">
        <v>2021</v>
      </c>
      <c r="C389" s="734" t="s">
        <v>1255</v>
      </c>
      <c r="D389" s="734" t="s">
        <v>2022</v>
      </c>
      <c r="E389" s="661" t="s">
        <v>1042</v>
      </c>
      <c r="F389" s="661" t="s">
        <v>1451</v>
      </c>
      <c r="G389" s="735">
        <v>100</v>
      </c>
      <c r="H389" s="735">
        <v>80</v>
      </c>
    </row>
    <row r="390" spans="1:8" ht="15">
      <c r="A390" s="661">
        <v>382</v>
      </c>
      <c r="B390" s="734" t="s">
        <v>1326</v>
      </c>
      <c r="C390" s="734" t="s">
        <v>1348</v>
      </c>
      <c r="D390" s="734" t="s">
        <v>2023</v>
      </c>
      <c r="E390" s="661" t="s">
        <v>1042</v>
      </c>
      <c r="F390" s="661" t="s">
        <v>1451</v>
      </c>
      <c r="G390" s="735">
        <v>100</v>
      </c>
      <c r="H390" s="735">
        <v>78.400000000000006</v>
      </c>
    </row>
    <row r="391" spans="1:8" ht="15">
      <c r="A391" s="661">
        <v>383</v>
      </c>
      <c r="B391" s="734" t="s">
        <v>1364</v>
      </c>
      <c r="C391" s="734" t="s">
        <v>1299</v>
      </c>
      <c r="D391" s="734" t="s">
        <v>2024</v>
      </c>
      <c r="E391" s="661" t="s">
        <v>1042</v>
      </c>
      <c r="F391" s="661" t="s">
        <v>1451</v>
      </c>
      <c r="G391" s="735">
        <v>100</v>
      </c>
      <c r="H391" s="735">
        <v>78.400000000000006</v>
      </c>
    </row>
    <row r="392" spans="1:8" ht="15">
      <c r="A392" s="661">
        <v>384</v>
      </c>
      <c r="B392" s="734" t="s">
        <v>2025</v>
      </c>
      <c r="C392" s="734" t="s">
        <v>1419</v>
      </c>
      <c r="D392" s="734" t="s">
        <v>2026</v>
      </c>
      <c r="E392" s="661" t="s">
        <v>1042</v>
      </c>
      <c r="F392" s="661" t="s">
        <v>1451</v>
      </c>
      <c r="G392" s="735">
        <v>100</v>
      </c>
      <c r="H392" s="735">
        <v>80</v>
      </c>
    </row>
    <row r="393" spans="1:8" ht="15">
      <c r="A393" s="661">
        <v>385</v>
      </c>
      <c r="B393" s="734" t="s">
        <v>1395</v>
      </c>
      <c r="C393" s="734" t="s">
        <v>1063</v>
      </c>
      <c r="D393" s="734" t="s">
        <v>2027</v>
      </c>
      <c r="E393" s="661" t="s">
        <v>1042</v>
      </c>
      <c r="F393" s="661" t="s">
        <v>1451</v>
      </c>
      <c r="G393" s="735">
        <v>100</v>
      </c>
      <c r="H393" s="735">
        <v>78.400000000000006</v>
      </c>
    </row>
    <row r="394" spans="1:8" ht="15">
      <c r="A394" s="661">
        <v>386</v>
      </c>
      <c r="B394" s="734" t="s">
        <v>1405</v>
      </c>
      <c r="C394" s="734" t="s">
        <v>1327</v>
      </c>
      <c r="D394" s="734" t="s">
        <v>2028</v>
      </c>
      <c r="E394" s="661" t="s">
        <v>1042</v>
      </c>
      <c r="F394" s="661" t="s">
        <v>1451</v>
      </c>
      <c r="G394" s="735">
        <v>100</v>
      </c>
      <c r="H394" s="735">
        <v>78.400000000000006</v>
      </c>
    </row>
    <row r="395" spans="1:8" ht="15">
      <c r="A395" s="661">
        <v>387</v>
      </c>
      <c r="B395" s="734" t="s">
        <v>1214</v>
      </c>
      <c r="C395" s="734" t="s">
        <v>1327</v>
      </c>
      <c r="D395" s="734" t="s">
        <v>2029</v>
      </c>
      <c r="E395" s="661" t="s">
        <v>1042</v>
      </c>
      <c r="F395" s="661" t="s">
        <v>1451</v>
      </c>
      <c r="G395" s="735">
        <v>100</v>
      </c>
      <c r="H395" s="735">
        <v>78.400000000000006</v>
      </c>
    </row>
    <row r="396" spans="1:8" ht="15">
      <c r="A396" s="661">
        <v>388</v>
      </c>
      <c r="B396" s="734" t="s">
        <v>1345</v>
      </c>
      <c r="C396" s="734" t="s">
        <v>2030</v>
      </c>
      <c r="D396" s="734" t="s">
        <v>2031</v>
      </c>
      <c r="E396" s="661" t="s">
        <v>1042</v>
      </c>
      <c r="F396" s="661" t="s">
        <v>1451</v>
      </c>
      <c r="G396" s="735">
        <v>100</v>
      </c>
      <c r="H396" s="735">
        <v>78.400000000000006</v>
      </c>
    </row>
    <row r="397" spans="1:8" ht="15">
      <c r="A397" s="661">
        <v>389</v>
      </c>
      <c r="B397" s="734" t="s">
        <v>1395</v>
      </c>
      <c r="C397" s="734" t="s">
        <v>1096</v>
      </c>
      <c r="D397" s="734" t="s">
        <v>2032</v>
      </c>
      <c r="E397" s="661" t="s">
        <v>1042</v>
      </c>
      <c r="F397" s="661" t="s">
        <v>1451</v>
      </c>
      <c r="G397" s="735">
        <v>100</v>
      </c>
      <c r="H397" s="735">
        <v>78.400000000000006</v>
      </c>
    </row>
    <row r="398" spans="1:8" ht="15">
      <c r="A398" s="661">
        <v>390</v>
      </c>
      <c r="B398" s="734" t="s">
        <v>1075</v>
      </c>
      <c r="C398" s="734" t="s">
        <v>1096</v>
      </c>
      <c r="D398" s="734" t="s">
        <v>2033</v>
      </c>
      <c r="E398" s="661" t="s">
        <v>1042</v>
      </c>
      <c r="F398" s="661" t="s">
        <v>1451</v>
      </c>
      <c r="G398" s="735">
        <v>100</v>
      </c>
      <c r="H398" s="735">
        <v>78.400000000000006</v>
      </c>
    </row>
    <row r="399" spans="1:8" ht="15">
      <c r="A399" s="661">
        <v>391</v>
      </c>
      <c r="B399" s="734" t="s">
        <v>1212</v>
      </c>
      <c r="C399" s="734" t="s">
        <v>2034</v>
      </c>
      <c r="D399" s="734" t="s">
        <v>2035</v>
      </c>
      <c r="E399" s="661" t="s">
        <v>1042</v>
      </c>
      <c r="F399" s="661" t="s">
        <v>1451</v>
      </c>
      <c r="G399" s="735">
        <v>100</v>
      </c>
      <c r="H399" s="735">
        <v>78.400000000000006</v>
      </c>
    </row>
    <row r="400" spans="1:8" ht="15">
      <c r="A400" s="661">
        <v>392</v>
      </c>
      <c r="B400" s="734" t="s">
        <v>1433</v>
      </c>
      <c r="C400" s="734" t="s">
        <v>1384</v>
      </c>
      <c r="D400" s="734" t="s">
        <v>2036</v>
      </c>
      <c r="E400" s="661" t="s">
        <v>1042</v>
      </c>
      <c r="F400" s="661" t="s">
        <v>1451</v>
      </c>
      <c r="G400" s="735">
        <v>100</v>
      </c>
      <c r="H400" s="735">
        <v>78.400000000000006</v>
      </c>
    </row>
    <row r="401" spans="1:8" ht="15">
      <c r="A401" s="661">
        <v>393</v>
      </c>
      <c r="B401" s="734" t="s">
        <v>2037</v>
      </c>
      <c r="C401" s="734" t="s">
        <v>1419</v>
      </c>
      <c r="D401" s="734" t="s">
        <v>2038</v>
      </c>
      <c r="E401" s="661" t="s">
        <v>1042</v>
      </c>
      <c r="F401" s="661" t="s">
        <v>1451</v>
      </c>
      <c r="G401" s="735">
        <v>100</v>
      </c>
      <c r="H401" s="735">
        <v>78.400000000000006</v>
      </c>
    </row>
    <row r="402" spans="1:8" ht="15">
      <c r="A402" s="661">
        <v>394</v>
      </c>
      <c r="B402" s="734" t="s">
        <v>1367</v>
      </c>
      <c r="C402" s="734" t="s">
        <v>1079</v>
      </c>
      <c r="D402" s="734" t="s">
        <v>2039</v>
      </c>
      <c r="E402" s="661" t="s">
        <v>1042</v>
      </c>
      <c r="F402" s="661" t="s">
        <v>1451</v>
      </c>
      <c r="G402" s="735">
        <v>100</v>
      </c>
      <c r="H402" s="735">
        <v>78.400000000000006</v>
      </c>
    </row>
    <row r="403" spans="1:8" ht="15">
      <c r="A403" s="661">
        <v>395</v>
      </c>
      <c r="B403" s="734" t="s">
        <v>1388</v>
      </c>
      <c r="C403" s="734" t="s">
        <v>1348</v>
      </c>
      <c r="D403" s="734" t="s">
        <v>2040</v>
      </c>
      <c r="E403" s="661" t="s">
        <v>1042</v>
      </c>
      <c r="F403" s="661" t="s">
        <v>1451</v>
      </c>
      <c r="G403" s="735">
        <v>100</v>
      </c>
      <c r="H403" s="735">
        <v>78.400000000000006</v>
      </c>
    </row>
    <row r="404" spans="1:8" ht="15">
      <c r="A404" s="661">
        <v>396</v>
      </c>
      <c r="B404" s="734" t="s">
        <v>1218</v>
      </c>
      <c r="C404" s="734" t="s">
        <v>1385</v>
      </c>
      <c r="D404" s="734" t="s">
        <v>2041</v>
      </c>
      <c r="E404" s="661" t="s">
        <v>1042</v>
      </c>
      <c r="F404" s="661" t="s">
        <v>1451</v>
      </c>
      <c r="G404" s="735">
        <v>100</v>
      </c>
      <c r="H404" s="735">
        <v>78.400000000000006</v>
      </c>
    </row>
    <row r="405" spans="1:8" ht="15">
      <c r="A405" s="661">
        <v>397</v>
      </c>
      <c r="B405" s="734" t="s">
        <v>1218</v>
      </c>
      <c r="C405" s="734" t="s">
        <v>1419</v>
      </c>
      <c r="D405" s="734" t="s">
        <v>2042</v>
      </c>
      <c r="E405" s="661" t="s">
        <v>1042</v>
      </c>
      <c r="F405" s="661" t="s">
        <v>1451</v>
      </c>
      <c r="G405" s="735">
        <v>100</v>
      </c>
      <c r="H405" s="735">
        <v>78.400000000000006</v>
      </c>
    </row>
    <row r="406" spans="1:8" ht="15">
      <c r="A406" s="661">
        <v>398</v>
      </c>
      <c r="B406" s="734" t="s">
        <v>1213</v>
      </c>
      <c r="C406" s="734" t="s">
        <v>1382</v>
      </c>
      <c r="D406" s="734" t="s">
        <v>2043</v>
      </c>
      <c r="E406" s="661" t="s">
        <v>1042</v>
      </c>
      <c r="F406" s="661" t="s">
        <v>1451</v>
      </c>
      <c r="G406" s="735">
        <v>100</v>
      </c>
      <c r="H406" s="735">
        <v>78.400000000000006</v>
      </c>
    </row>
    <row r="407" spans="1:8" ht="15">
      <c r="A407" s="661">
        <v>399</v>
      </c>
      <c r="B407" s="734" t="s">
        <v>1215</v>
      </c>
      <c r="C407" s="734" t="s">
        <v>1210</v>
      </c>
      <c r="D407" s="734" t="s">
        <v>2044</v>
      </c>
      <c r="E407" s="661" t="s">
        <v>1042</v>
      </c>
      <c r="F407" s="661" t="s">
        <v>1451</v>
      </c>
      <c r="G407" s="735">
        <v>100</v>
      </c>
      <c r="H407" s="735">
        <v>78.400000000000006</v>
      </c>
    </row>
    <row r="408" spans="1:8" ht="15">
      <c r="A408" s="661">
        <v>400</v>
      </c>
      <c r="B408" s="734" t="s">
        <v>1125</v>
      </c>
      <c r="C408" s="734" t="s">
        <v>1149</v>
      </c>
      <c r="D408" s="734" t="s">
        <v>2045</v>
      </c>
      <c r="E408" s="661" t="s">
        <v>1042</v>
      </c>
      <c r="F408" s="661" t="s">
        <v>1451</v>
      </c>
      <c r="G408" s="735">
        <v>100</v>
      </c>
      <c r="H408" s="735">
        <v>78.400000000000006</v>
      </c>
    </row>
    <row r="409" spans="1:8" ht="15">
      <c r="A409" s="661">
        <v>401</v>
      </c>
      <c r="B409" s="734" t="s">
        <v>1194</v>
      </c>
      <c r="C409" s="734" t="s">
        <v>1151</v>
      </c>
      <c r="D409" s="734" t="s">
        <v>2046</v>
      </c>
      <c r="E409" s="661" t="s">
        <v>1042</v>
      </c>
      <c r="F409" s="661" t="s">
        <v>1451</v>
      </c>
      <c r="G409" s="735">
        <v>100</v>
      </c>
      <c r="H409" s="735">
        <v>78.400000000000006</v>
      </c>
    </row>
    <row r="410" spans="1:8" ht="15">
      <c r="A410" s="661">
        <v>402</v>
      </c>
      <c r="B410" s="734" t="s">
        <v>1417</v>
      </c>
      <c r="C410" s="734" t="s">
        <v>1421</v>
      </c>
      <c r="D410" s="734" t="s">
        <v>2047</v>
      </c>
      <c r="E410" s="661" t="s">
        <v>1042</v>
      </c>
      <c r="F410" s="661" t="s">
        <v>1451</v>
      </c>
      <c r="G410" s="735">
        <v>100</v>
      </c>
      <c r="H410" s="735">
        <v>78.400000000000006</v>
      </c>
    </row>
    <row r="411" spans="1:8" ht="15">
      <c r="A411" s="661">
        <v>403</v>
      </c>
      <c r="B411" s="734" t="s">
        <v>1108</v>
      </c>
      <c r="C411" s="734" t="s">
        <v>2048</v>
      </c>
      <c r="D411" s="734" t="s">
        <v>2049</v>
      </c>
      <c r="E411" s="661" t="s">
        <v>1042</v>
      </c>
      <c r="F411" s="661" t="s">
        <v>1451</v>
      </c>
      <c r="G411" s="735">
        <v>100</v>
      </c>
      <c r="H411" s="735">
        <v>78.400000000000006</v>
      </c>
    </row>
    <row r="412" spans="1:8" ht="15">
      <c r="A412" s="661">
        <v>404</v>
      </c>
      <c r="B412" s="734" t="s">
        <v>1423</v>
      </c>
      <c r="C412" s="734" t="s">
        <v>1348</v>
      </c>
      <c r="D412" s="734" t="s">
        <v>2050</v>
      </c>
      <c r="E412" s="661" t="s">
        <v>1042</v>
      </c>
      <c r="F412" s="661" t="s">
        <v>1451</v>
      </c>
      <c r="G412" s="735">
        <v>100</v>
      </c>
      <c r="H412" s="735">
        <v>78.400000000000006</v>
      </c>
    </row>
    <row r="413" spans="1:8" ht="15">
      <c r="A413" s="661">
        <v>405</v>
      </c>
      <c r="B413" s="734" t="s">
        <v>1256</v>
      </c>
      <c r="C413" s="734" t="s">
        <v>1096</v>
      </c>
      <c r="D413" s="734" t="s">
        <v>2051</v>
      </c>
      <c r="E413" s="661" t="s">
        <v>1042</v>
      </c>
      <c r="F413" s="661" t="s">
        <v>1451</v>
      </c>
      <c r="G413" s="735">
        <v>100</v>
      </c>
      <c r="H413" s="735">
        <v>78.400000000000006</v>
      </c>
    </row>
    <row r="414" spans="1:8" ht="15">
      <c r="A414" s="661">
        <v>406</v>
      </c>
      <c r="B414" s="734" t="s">
        <v>1224</v>
      </c>
      <c r="C414" s="734" t="s">
        <v>1430</v>
      </c>
      <c r="D414" s="734" t="s">
        <v>2052</v>
      </c>
      <c r="E414" s="661" t="s">
        <v>1042</v>
      </c>
      <c r="F414" s="661" t="s">
        <v>1451</v>
      </c>
      <c r="G414" s="735">
        <v>100</v>
      </c>
      <c r="H414" s="735">
        <v>78.400000000000006</v>
      </c>
    </row>
    <row r="415" spans="1:8" ht="15">
      <c r="A415" s="661">
        <v>407</v>
      </c>
      <c r="B415" s="734" t="s">
        <v>1085</v>
      </c>
      <c r="C415" s="734" t="s">
        <v>2053</v>
      </c>
      <c r="D415" s="734" t="s">
        <v>2054</v>
      </c>
      <c r="E415" s="661" t="s">
        <v>1042</v>
      </c>
      <c r="F415" s="661" t="s">
        <v>1451</v>
      </c>
      <c r="G415" s="735">
        <v>100</v>
      </c>
      <c r="H415" s="735">
        <v>78.400000000000006</v>
      </c>
    </row>
    <row r="416" spans="1:8" ht="15">
      <c r="A416" s="661">
        <v>408</v>
      </c>
      <c r="B416" s="734" t="s">
        <v>1426</v>
      </c>
      <c r="C416" s="734" t="s">
        <v>2055</v>
      </c>
      <c r="D416" s="734" t="s">
        <v>2056</v>
      </c>
      <c r="E416" s="661" t="s">
        <v>1042</v>
      </c>
      <c r="F416" s="661" t="s">
        <v>1451</v>
      </c>
      <c r="G416" s="735">
        <v>100</v>
      </c>
      <c r="H416" s="735">
        <v>78.400000000000006</v>
      </c>
    </row>
    <row r="417" spans="1:8" ht="15">
      <c r="A417" s="661">
        <v>409</v>
      </c>
      <c r="B417" s="734" t="s">
        <v>1218</v>
      </c>
      <c r="C417" s="734" t="s">
        <v>1210</v>
      </c>
      <c r="D417" s="734" t="s">
        <v>2057</v>
      </c>
      <c r="E417" s="661" t="s">
        <v>1042</v>
      </c>
      <c r="F417" s="661" t="s">
        <v>1451</v>
      </c>
      <c r="G417" s="735">
        <v>100</v>
      </c>
      <c r="H417" s="735">
        <v>78.400000000000006</v>
      </c>
    </row>
    <row r="418" spans="1:8" ht="15">
      <c r="A418" s="661">
        <v>410</v>
      </c>
      <c r="B418" s="734" t="s">
        <v>1345</v>
      </c>
      <c r="C418" s="734" t="s">
        <v>1151</v>
      </c>
      <c r="D418" s="734" t="s">
        <v>2058</v>
      </c>
      <c r="E418" s="661" t="s">
        <v>1042</v>
      </c>
      <c r="F418" s="661" t="s">
        <v>1451</v>
      </c>
      <c r="G418" s="735">
        <v>100</v>
      </c>
      <c r="H418" s="735">
        <v>78.400000000000006</v>
      </c>
    </row>
    <row r="419" spans="1:8" ht="15">
      <c r="A419" s="661">
        <v>411</v>
      </c>
      <c r="B419" s="734" t="s">
        <v>1181</v>
      </c>
      <c r="C419" s="734" t="s">
        <v>2059</v>
      </c>
      <c r="D419" s="734" t="s">
        <v>2060</v>
      </c>
      <c r="E419" s="661" t="s">
        <v>1042</v>
      </c>
      <c r="F419" s="661" t="s">
        <v>1451</v>
      </c>
      <c r="G419" s="735">
        <v>100</v>
      </c>
      <c r="H419" s="735">
        <v>78.400000000000006</v>
      </c>
    </row>
    <row r="420" spans="1:8" ht="15">
      <c r="A420" s="661">
        <v>412</v>
      </c>
      <c r="B420" s="734" t="s">
        <v>1213</v>
      </c>
      <c r="C420" s="734" t="s">
        <v>1124</v>
      </c>
      <c r="D420" s="734" t="s">
        <v>2061</v>
      </c>
      <c r="E420" s="661" t="s">
        <v>1042</v>
      </c>
      <c r="F420" s="661" t="s">
        <v>1451</v>
      </c>
      <c r="G420" s="735">
        <v>100</v>
      </c>
      <c r="H420" s="735">
        <v>78.400000000000006</v>
      </c>
    </row>
    <row r="421" spans="1:8" ht="15">
      <c r="A421" s="661">
        <v>413</v>
      </c>
      <c r="B421" s="734" t="s">
        <v>1224</v>
      </c>
      <c r="C421" s="734" t="s">
        <v>1424</v>
      </c>
      <c r="D421" s="734" t="s">
        <v>2062</v>
      </c>
      <c r="E421" s="661" t="s">
        <v>1042</v>
      </c>
      <c r="F421" s="661" t="s">
        <v>1451</v>
      </c>
      <c r="G421" s="735">
        <v>100</v>
      </c>
      <c r="H421" s="735">
        <v>78.400000000000006</v>
      </c>
    </row>
    <row r="422" spans="1:8" ht="15">
      <c r="A422" s="661">
        <v>414</v>
      </c>
      <c r="B422" s="734" t="s">
        <v>1129</v>
      </c>
      <c r="C422" s="734" t="s">
        <v>1419</v>
      </c>
      <c r="D422" s="734" t="s">
        <v>2063</v>
      </c>
      <c r="E422" s="661" t="s">
        <v>1042</v>
      </c>
      <c r="F422" s="661" t="s">
        <v>1451</v>
      </c>
      <c r="G422" s="735">
        <v>100</v>
      </c>
      <c r="H422" s="735">
        <v>78.400000000000006</v>
      </c>
    </row>
    <row r="423" spans="1:8" ht="15">
      <c r="F423" s="740" t="s">
        <v>333</v>
      </c>
      <c r="G423" s="741">
        <f>SUM(G9:G422)</f>
        <v>37550</v>
      </c>
      <c r="H423" s="741">
        <f>SUM(H9:H422)</f>
        <v>29616.000000000153</v>
      </c>
    </row>
    <row r="424" spans="1:8" ht="15">
      <c r="A424" s="175" t="s">
        <v>443</v>
      </c>
      <c r="B424" s="175"/>
      <c r="C424" s="174"/>
      <c r="D424" s="174"/>
      <c r="E424" s="174"/>
      <c r="F424" s="174"/>
      <c r="G424" s="174"/>
      <c r="H424" s="146"/>
    </row>
    <row r="425" spans="1:8" ht="15">
      <c r="A425" s="175"/>
      <c r="B425" s="175"/>
      <c r="C425" s="174"/>
      <c r="D425" s="174"/>
      <c r="E425" s="174"/>
      <c r="F425" s="174"/>
      <c r="G425" s="174"/>
      <c r="H425" s="146"/>
    </row>
    <row r="426" spans="1:8" ht="15">
      <c r="A426" s="152" t="s">
        <v>107</v>
      </c>
      <c r="B426" s="152"/>
      <c r="C426" s="146"/>
      <c r="D426" s="146"/>
      <c r="E426" s="146"/>
      <c r="F426" s="146"/>
      <c r="G426" s="146"/>
      <c r="H426" s="146"/>
    </row>
    <row r="427" spans="1:8" ht="15">
      <c r="A427" s="146"/>
      <c r="B427" s="146"/>
      <c r="C427" s="146"/>
      <c r="D427" s="146"/>
      <c r="E427" s="146"/>
      <c r="F427" s="146"/>
      <c r="G427" s="146"/>
      <c r="H427" s="146"/>
    </row>
    <row r="428" spans="1:8" ht="15">
      <c r="A428" s="146"/>
      <c r="B428" s="146"/>
      <c r="C428" s="146"/>
      <c r="D428" s="146"/>
      <c r="E428" s="146"/>
      <c r="F428" s="146"/>
      <c r="G428" s="146"/>
      <c r="H428" s="146"/>
    </row>
    <row r="429" spans="1:8" ht="15">
      <c r="A429" s="152"/>
      <c r="B429" s="152"/>
      <c r="C429" s="152" t="s">
        <v>399</v>
      </c>
      <c r="D429" s="152"/>
      <c r="E429" s="174"/>
      <c r="F429" s="152"/>
      <c r="G429" s="152"/>
      <c r="H429" s="146"/>
    </row>
    <row r="430" spans="1:8" ht="15">
      <c r="A430" s="146"/>
      <c r="B430" s="146"/>
      <c r="C430" s="146" t="s">
        <v>265</v>
      </c>
      <c r="D430" s="146"/>
      <c r="E430" s="146"/>
      <c r="F430" s="146"/>
      <c r="G430" s="146"/>
      <c r="H430" s="146"/>
    </row>
    <row r="431" spans="1:8">
      <c r="A431" s="154"/>
      <c r="B431" s="154"/>
      <c r="C431" s="154" t="s">
        <v>139</v>
      </c>
      <c r="D431" s="154"/>
      <c r="E431" s="154"/>
      <c r="F431" s="154"/>
      <c r="G431" s="154"/>
    </row>
  </sheetData>
  <mergeCells count="2">
    <mergeCell ref="G1:H1"/>
    <mergeCell ref="G2:H2"/>
  </mergeCells>
  <conditionalFormatting sqref="D303:D422 D9:D205">
    <cfRule type="duplicateValues" dxfId="3" priority="4"/>
  </conditionalFormatting>
  <conditionalFormatting sqref="D207:D301">
    <cfRule type="duplicateValues" dxfId="2" priority="3"/>
  </conditionalFormatting>
  <conditionalFormatting sqref="D206">
    <cfRule type="duplicateValues" dxfId="1" priority="2"/>
  </conditionalFormatting>
  <conditionalFormatting sqref="D302">
    <cfRule type="duplicateValues" dxfId="0" priority="1"/>
  </conditionalFormatting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M31"/>
  <sheetViews>
    <sheetView view="pageBreakPreview" zoomScale="80" zoomScaleSheetLayoutView="80" workbookViewId="0">
      <selection activeCell="L2" sqref="L2"/>
    </sheetView>
  </sheetViews>
  <sheetFormatPr defaultRowHeight="12.75"/>
  <cols>
    <col min="1" max="1" width="5.42578125" style="147" customWidth="1"/>
    <col min="2" max="2" width="20" style="147" customWidth="1"/>
    <col min="3" max="3" width="27.5703125" style="147" customWidth="1"/>
    <col min="4" max="4" width="19.28515625" style="147" customWidth="1"/>
    <col min="5" max="5" width="16.85546875" style="147" customWidth="1"/>
    <col min="6" max="6" width="25.7109375" style="147" customWidth="1"/>
    <col min="7" max="7" width="17" style="147" customWidth="1"/>
    <col min="8" max="8" width="13.7109375" style="147" customWidth="1"/>
    <col min="9" max="9" width="19.42578125" style="147" bestFit="1" customWidth="1"/>
    <col min="10" max="10" width="18.5703125" style="147" bestFit="1" customWidth="1"/>
    <col min="11" max="11" width="16.7109375" style="147" customWidth="1"/>
    <col min="12" max="12" width="17.7109375" style="147" customWidth="1"/>
    <col min="13" max="13" width="12.85546875" style="147" customWidth="1"/>
    <col min="14" max="16384" width="9.140625" style="147"/>
  </cols>
  <sheetData>
    <row r="2" spans="1:13" ht="15">
      <c r="A2" s="783" t="s">
        <v>444</v>
      </c>
      <c r="B2" s="783"/>
      <c r="C2" s="783"/>
      <c r="D2" s="783"/>
      <c r="E2" s="783"/>
      <c r="F2" s="368"/>
      <c r="G2" s="66"/>
      <c r="H2" s="66"/>
      <c r="I2" s="66"/>
      <c r="J2" s="66"/>
      <c r="K2" s="370"/>
      <c r="L2" s="371"/>
      <c r="M2" s="371" t="s">
        <v>109</v>
      </c>
    </row>
    <row r="3" spans="1:13" ht="15">
      <c r="A3" s="65" t="s">
        <v>140</v>
      </c>
      <c r="B3" s="65"/>
      <c r="C3" s="63"/>
      <c r="D3" s="66"/>
      <c r="E3" s="66"/>
      <c r="F3" s="66"/>
      <c r="G3" s="66"/>
      <c r="H3" s="66"/>
      <c r="I3" s="66"/>
      <c r="J3" s="66"/>
      <c r="K3" s="370"/>
      <c r="L3" s="789" t="s">
        <v>1444</v>
      </c>
      <c r="M3" s="789"/>
    </row>
    <row r="4" spans="1:13" ht="15">
      <c r="A4" s="65"/>
      <c r="B4" s="65"/>
      <c r="C4" s="65"/>
      <c r="D4" s="63"/>
      <c r="E4" s="63"/>
      <c r="F4" s="63"/>
      <c r="G4" s="63"/>
      <c r="H4" s="63"/>
      <c r="I4" s="63"/>
      <c r="J4" s="63"/>
      <c r="K4" s="370"/>
      <c r="L4" s="370"/>
      <c r="M4" s="370"/>
    </row>
    <row r="5" spans="1:13" ht="15">
      <c r="A5" s="66" t="s">
        <v>269</v>
      </c>
      <c r="B5" s="66"/>
      <c r="C5" s="66"/>
      <c r="D5" s="66"/>
      <c r="E5" s="66"/>
      <c r="F5" s="66"/>
      <c r="G5" s="66"/>
      <c r="H5" s="66"/>
      <c r="I5" s="66"/>
      <c r="J5" s="66"/>
      <c r="K5" s="65"/>
      <c r="L5" s="65"/>
      <c r="M5" s="65"/>
    </row>
    <row r="6" spans="1:13" ht="15">
      <c r="A6" s="69" t="str">
        <f>'[4]ფორმა N1'!A5</f>
        <v>მპგ მოძრაობა სახელმწიფო ხალხისთვის</v>
      </c>
      <c r="B6" s="69"/>
      <c r="C6" s="69"/>
      <c r="D6" s="69"/>
      <c r="E6" s="69"/>
      <c r="F6" s="69"/>
      <c r="G6" s="69"/>
      <c r="H6" s="69"/>
      <c r="I6" s="69"/>
      <c r="J6" s="69"/>
      <c r="K6" s="70"/>
      <c r="L6" s="70"/>
    </row>
    <row r="7" spans="1:13" ht="15">
      <c r="A7" s="66"/>
      <c r="B7" s="66"/>
      <c r="C7" s="66"/>
      <c r="D7" s="66"/>
      <c r="E7" s="66"/>
      <c r="F7" s="66"/>
      <c r="G7" s="66"/>
      <c r="H7" s="66"/>
      <c r="I7" s="66"/>
      <c r="J7" s="66"/>
      <c r="K7" s="65"/>
      <c r="L7" s="65"/>
      <c r="M7" s="65"/>
    </row>
    <row r="8" spans="1:13" ht="15">
      <c r="A8" s="366"/>
      <c r="B8" s="366"/>
      <c r="C8" s="366"/>
      <c r="D8" s="366"/>
      <c r="E8" s="366"/>
      <c r="F8" s="366"/>
      <c r="G8" s="366"/>
      <c r="H8" s="366"/>
      <c r="I8" s="366"/>
      <c r="J8" s="366"/>
      <c r="K8" s="67"/>
      <c r="L8" s="67"/>
      <c r="M8" s="67"/>
    </row>
    <row r="9" spans="1:13" ht="45">
      <c r="A9" s="79" t="s">
        <v>64</v>
      </c>
      <c r="B9" s="79" t="s">
        <v>480</v>
      </c>
      <c r="C9" s="79" t="s">
        <v>445</v>
      </c>
      <c r="D9" s="79" t="s">
        <v>446</v>
      </c>
      <c r="E9" s="79" t="s">
        <v>447</v>
      </c>
      <c r="F9" s="79" t="s">
        <v>448</v>
      </c>
      <c r="G9" s="79" t="s">
        <v>449</v>
      </c>
      <c r="H9" s="79" t="s">
        <v>450</v>
      </c>
      <c r="I9" s="79" t="s">
        <v>451</v>
      </c>
      <c r="J9" s="79" t="s">
        <v>452</v>
      </c>
      <c r="K9" s="79" t="s">
        <v>453</v>
      </c>
      <c r="L9" s="79" t="s">
        <v>454</v>
      </c>
      <c r="M9" s="79" t="s">
        <v>311</v>
      </c>
    </row>
    <row r="10" spans="1:13" ht="17.25" customHeight="1">
      <c r="A10" s="87"/>
      <c r="B10" s="376"/>
      <c r="C10" s="288"/>
      <c r="D10" s="87"/>
      <c r="E10" s="87"/>
      <c r="F10" s="87"/>
      <c r="G10" s="87"/>
      <c r="H10" s="87"/>
      <c r="I10" s="87"/>
      <c r="J10" s="87"/>
      <c r="K10" s="4"/>
      <c r="L10" s="4"/>
      <c r="M10" s="87"/>
    </row>
    <row r="11" spans="1:13" ht="17.25" customHeight="1">
      <c r="A11" s="87"/>
      <c r="B11" s="376"/>
      <c r="C11" s="288"/>
      <c r="D11" s="87"/>
      <c r="E11" s="87"/>
      <c r="F11" s="87"/>
      <c r="G11" s="87"/>
      <c r="H11" s="87"/>
      <c r="I11" s="87"/>
      <c r="J11" s="87"/>
      <c r="K11" s="4"/>
      <c r="L11" s="4"/>
      <c r="M11" s="87"/>
    </row>
    <row r="12" spans="1:13" ht="17.25" customHeight="1">
      <c r="A12" s="87"/>
      <c r="B12" s="376"/>
      <c r="C12" s="288"/>
      <c r="D12" s="76"/>
      <c r="E12" s="76"/>
      <c r="F12" s="87"/>
      <c r="G12" s="76"/>
      <c r="H12" s="76"/>
      <c r="I12" s="87"/>
      <c r="J12" s="76"/>
      <c r="K12" s="4"/>
      <c r="L12" s="4"/>
      <c r="M12" s="76"/>
    </row>
    <row r="13" spans="1:13" ht="17.25" customHeight="1">
      <c r="A13" s="87"/>
      <c r="B13" s="376"/>
      <c r="C13" s="288"/>
      <c r="D13" s="76"/>
      <c r="E13" s="76"/>
      <c r="F13" s="87"/>
      <c r="G13" s="76"/>
      <c r="H13" s="76"/>
      <c r="I13" s="87"/>
      <c r="J13" s="76"/>
      <c r="K13" s="4"/>
      <c r="L13" s="4"/>
      <c r="M13" s="76"/>
    </row>
    <row r="14" spans="1:13" ht="17.25" customHeight="1">
      <c r="A14" s="87"/>
      <c r="B14" s="376"/>
      <c r="C14" s="288"/>
      <c r="D14" s="76"/>
      <c r="E14" s="76"/>
      <c r="F14" s="87"/>
      <c r="G14" s="76"/>
      <c r="H14" s="76"/>
      <c r="I14" s="87"/>
      <c r="J14" s="76"/>
      <c r="K14" s="4"/>
      <c r="L14" s="4"/>
      <c r="M14" s="76"/>
    </row>
    <row r="15" spans="1:13" ht="17.25" customHeight="1">
      <c r="A15" s="87"/>
      <c r="B15" s="376"/>
      <c r="C15" s="288"/>
      <c r="D15" s="76"/>
      <c r="E15" s="76"/>
      <c r="F15" s="87"/>
      <c r="G15" s="76"/>
      <c r="H15" s="76"/>
      <c r="I15" s="87"/>
      <c r="J15" s="76"/>
      <c r="K15" s="4"/>
      <c r="L15" s="4"/>
      <c r="M15" s="76"/>
    </row>
    <row r="16" spans="1:13" ht="17.25" customHeight="1">
      <c r="A16" s="87"/>
      <c r="B16" s="376"/>
      <c r="C16" s="288"/>
      <c r="D16" s="76"/>
      <c r="E16" s="76"/>
      <c r="F16" s="87"/>
      <c r="G16" s="76"/>
      <c r="H16" s="76"/>
      <c r="I16" s="87"/>
      <c r="J16" s="76"/>
      <c r="K16" s="4"/>
      <c r="L16" s="4"/>
      <c r="M16" s="76"/>
    </row>
    <row r="17" spans="1:13" ht="15">
      <c r="A17" s="76" t="s">
        <v>271</v>
      </c>
      <c r="B17" s="319"/>
      <c r="C17" s="288"/>
      <c r="D17" s="76"/>
      <c r="E17" s="76"/>
      <c r="F17" s="76"/>
      <c r="G17" s="76"/>
      <c r="H17" s="76"/>
      <c r="I17" s="76"/>
      <c r="J17" s="76"/>
      <c r="K17" s="4"/>
      <c r="L17" s="4"/>
      <c r="M17" s="76"/>
    </row>
    <row r="18" spans="1:13" ht="15">
      <c r="A18" s="76"/>
      <c r="B18" s="319"/>
      <c r="C18" s="288"/>
      <c r="D18" s="88"/>
      <c r="E18" s="88"/>
      <c r="F18" s="88"/>
      <c r="G18" s="88"/>
      <c r="H18" s="76"/>
      <c r="I18" s="76"/>
      <c r="J18" s="76"/>
      <c r="K18" s="76" t="s">
        <v>455</v>
      </c>
      <c r="L18" s="75">
        <f>SUM(L10:L17)</f>
        <v>0</v>
      </c>
      <c r="M18" s="76"/>
    </row>
    <row r="19" spans="1:13" ht="15">
      <c r="A19" s="174"/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46"/>
    </row>
    <row r="20" spans="1:13" ht="15">
      <c r="A20" s="175" t="s">
        <v>456</v>
      </c>
      <c r="B20" s="175"/>
      <c r="C20" s="175"/>
      <c r="D20" s="174"/>
      <c r="E20" s="174"/>
      <c r="F20" s="174"/>
      <c r="G20" s="174"/>
      <c r="H20" s="174"/>
      <c r="I20" s="174"/>
      <c r="J20" s="174"/>
      <c r="K20" s="174"/>
      <c r="L20" s="146"/>
    </row>
    <row r="21" spans="1:13" ht="15">
      <c r="A21" s="175" t="s">
        <v>457</v>
      </c>
      <c r="B21" s="175"/>
      <c r="C21" s="175"/>
      <c r="D21" s="174"/>
      <c r="E21" s="174"/>
      <c r="F21" s="174"/>
      <c r="G21" s="174"/>
      <c r="H21" s="174"/>
      <c r="I21" s="174"/>
      <c r="J21" s="174"/>
      <c r="K21" s="174"/>
      <c r="L21" s="146"/>
    </row>
    <row r="22" spans="1:13" ht="15">
      <c r="A22" s="162" t="s">
        <v>458</v>
      </c>
      <c r="B22" s="162"/>
      <c r="C22" s="175"/>
      <c r="D22" s="146"/>
      <c r="E22" s="146"/>
      <c r="F22" s="146"/>
      <c r="G22" s="146"/>
      <c r="H22" s="146"/>
      <c r="I22" s="146"/>
      <c r="J22" s="146"/>
      <c r="K22" s="146"/>
      <c r="L22" s="146"/>
    </row>
    <row r="23" spans="1:13" ht="15">
      <c r="A23" s="162" t="s">
        <v>459</v>
      </c>
      <c r="B23" s="162"/>
      <c r="C23" s="175"/>
      <c r="D23" s="146"/>
      <c r="E23" s="146"/>
      <c r="F23" s="146"/>
      <c r="G23" s="146"/>
      <c r="H23" s="146"/>
      <c r="I23" s="146"/>
      <c r="J23" s="146"/>
      <c r="K23" s="146"/>
      <c r="L23" s="146"/>
    </row>
    <row r="24" spans="1:13" ht="15" customHeight="1">
      <c r="A24" s="788" t="s">
        <v>476</v>
      </c>
      <c r="B24" s="788"/>
      <c r="C24" s="788"/>
      <c r="D24" s="788"/>
      <c r="E24" s="788"/>
      <c r="F24" s="788"/>
      <c r="G24" s="788"/>
      <c r="H24" s="788"/>
      <c r="I24" s="788"/>
      <c r="J24" s="788"/>
      <c r="K24" s="788"/>
      <c r="L24" s="788"/>
    </row>
    <row r="25" spans="1:13" ht="15" customHeight="1">
      <c r="A25" s="788"/>
      <c r="B25" s="788"/>
      <c r="C25" s="788"/>
      <c r="D25" s="788"/>
      <c r="E25" s="788"/>
      <c r="F25" s="788"/>
      <c r="G25" s="788"/>
      <c r="H25" s="788"/>
      <c r="I25" s="788"/>
      <c r="J25" s="788"/>
      <c r="K25" s="788"/>
      <c r="L25" s="788"/>
    </row>
    <row r="26" spans="1:13" ht="12.75" customHeight="1">
      <c r="A26" s="309"/>
      <c r="B26" s="309"/>
      <c r="C26" s="309"/>
      <c r="D26" s="309"/>
      <c r="E26" s="309"/>
      <c r="F26" s="309"/>
      <c r="G26" s="309"/>
      <c r="H26" s="309"/>
      <c r="I26" s="309"/>
      <c r="J26" s="309"/>
      <c r="K26" s="309"/>
      <c r="L26" s="309"/>
    </row>
    <row r="27" spans="1:13" ht="15">
      <c r="A27" s="784" t="s">
        <v>107</v>
      </c>
      <c r="B27" s="784"/>
      <c r="C27" s="784"/>
      <c r="D27" s="289"/>
      <c r="E27" s="290"/>
      <c r="F27" s="290"/>
      <c r="G27" s="289"/>
      <c r="H27" s="289"/>
      <c r="I27" s="289"/>
      <c r="J27" s="289"/>
      <c r="K27" s="289"/>
      <c r="L27" s="146"/>
    </row>
    <row r="28" spans="1:13" ht="15">
      <c r="A28" s="289"/>
      <c r="B28" s="289"/>
      <c r="C28" s="290"/>
      <c r="D28" s="289"/>
      <c r="E28" s="290"/>
      <c r="F28" s="290"/>
      <c r="G28" s="289"/>
      <c r="H28" s="289"/>
      <c r="I28" s="289"/>
      <c r="J28" s="289"/>
      <c r="K28" s="291"/>
      <c r="L28" s="146"/>
    </row>
    <row r="29" spans="1:13" ht="15" customHeight="1">
      <c r="A29" s="289"/>
      <c r="B29" s="289"/>
      <c r="C29" s="290"/>
      <c r="D29" s="785" t="s">
        <v>263</v>
      </c>
      <c r="E29" s="785"/>
      <c r="F29" s="367"/>
      <c r="G29" s="292"/>
      <c r="H29" s="786" t="s">
        <v>460</v>
      </c>
      <c r="I29" s="786"/>
      <c r="J29" s="786"/>
      <c r="K29" s="293"/>
      <c r="L29" s="146"/>
    </row>
    <row r="30" spans="1:13" ht="15">
      <c r="A30" s="289"/>
      <c r="B30" s="289"/>
      <c r="C30" s="290"/>
      <c r="D30" s="289"/>
      <c r="E30" s="290"/>
      <c r="F30" s="290"/>
      <c r="G30" s="289"/>
      <c r="H30" s="787"/>
      <c r="I30" s="787"/>
      <c r="J30" s="787"/>
      <c r="K30" s="293"/>
      <c r="L30" s="146"/>
    </row>
    <row r="31" spans="1:13" ht="15">
      <c r="A31" s="289"/>
      <c r="B31" s="289"/>
      <c r="C31" s="290"/>
      <c r="D31" s="782" t="s">
        <v>139</v>
      </c>
      <c r="E31" s="782"/>
      <c r="F31" s="367"/>
      <c r="G31" s="292"/>
      <c r="H31" s="289"/>
      <c r="I31" s="289"/>
      <c r="J31" s="289"/>
      <c r="K31" s="289"/>
      <c r="L31" s="146"/>
    </row>
  </sheetData>
  <mergeCells count="7">
    <mergeCell ref="D31:E31"/>
    <mergeCell ref="A2:E2"/>
    <mergeCell ref="L3:M3"/>
    <mergeCell ref="A24:L25"/>
    <mergeCell ref="A27:C27"/>
    <mergeCell ref="D29:E29"/>
    <mergeCell ref="H29:J30"/>
  </mergeCells>
  <dataValidations count="1">
    <dataValidation type="list" allowBlank="1" showInputMessage="1" showErrorMessage="1" sqref="C10:C18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5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  <pageSetUpPr fitToPage="1"/>
  </sheetPr>
  <dimension ref="A1:I32"/>
  <sheetViews>
    <sheetView showGridLines="0" view="pageBreakPreview" zoomScale="80" zoomScaleNormal="100" zoomScaleSheetLayoutView="80" workbookViewId="0">
      <selection activeCell="L2" sqref="L2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63" t="s">
        <v>423</v>
      </c>
      <c r="B1" s="65"/>
      <c r="C1" s="791" t="s">
        <v>109</v>
      </c>
      <c r="D1" s="791"/>
    </row>
    <row r="2" spans="1:5">
      <c r="A2" s="63" t="s">
        <v>424</v>
      </c>
      <c r="B2" s="65"/>
      <c r="C2" s="777" t="str">
        <f>'ფორმა N1'!L2</f>
        <v>01.01.2019-31.12.2019</v>
      </c>
      <c r="D2" s="778"/>
    </row>
    <row r="3" spans="1:5">
      <c r="A3" s="65" t="s">
        <v>140</v>
      </c>
      <c r="B3" s="65"/>
      <c r="C3" s="64"/>
      <c r="D3" s="64"/>
    </row>
    <row r="4" spans="1:5">
      <c r="A4" s="63"/>
      <c r="B4" s="65"/>
      <c r="C4" s="64"/>
      <c r="D4" s="64"/>
    </row>
    <row r="5" spans="1:5">
      <c r="A5" s="66" t="str">
        <f>'ფორმა N2'!A4</f>
        <v>ანგარიშვალდებული პირის დასახელება:</v>
      </c>
      <c r="B5" s="66"/>
      <c r="C5" s="66"/>
      <c r="D5" s="65"/>
      <c r="E5" s="5"/>
    </row>
    <row r="6" spans="1:5">
      <c r="A6" s="106" t="str">
        <f>'ფორმა N1'!A5</f>
        <v>მპგ მოძრაობა სახელმწიფო ხალხისთვის</v>
      </c>
      <c r="B6" s="107"/>
      <c r="C6" s="107"/>
      <c r="D6" s="50"/>
      <c r="E6" s="5"/>
    </row>
    <row r="7" spans="1:5">
      <c r="A7" s="66"/>
      <c r="B7" s="66"/>
      <c r="C7" s="66"/>
      <c r="D7" s="65"/>
      <c r="E7" s="5"/>
    </row>
    <row r="8" spans="1:5" s="6" customFormat="1">
      <c r="A8" s="89"/>
      <c r="B8" s="89"/>
      <c r="C8" s="67"/>
      <c r="D8" s="67"/>
    </row>
    <row r="9" spans="1:5" s="6" customFormat="1" ht="30">
      <c r="A9" s="95" t="s">
        <v>64</v>
      </c>
      <c r="B9" s="68" t="s">
        <v>11</v>
      </c>
      <c r="C9" s="68" t="s">
        <v>10</v>
      </c>
      <c r="D9" s="68" t="s">
        <v>9</v>
      </c>
    </row>
    <row r="10" spans="1:5" s="7" customFormat="1">
      <c r="A10" s="13">
        <v>1</v>
      </c>
      <c r="B10" s="13" t="s">
        <v>108</v>
      </c>
      <c r="C10" s="71">
        <f>SUM(C11,C14,C17,C20:C22)</f>
        <v>106613.26</v>
      </c>
      <c r="D10" s="71">
        <f>SUM(D11,D14,D17,D20:D22)</f>
        <v>84168</v>
      </c>
    </row>
    <row r="11" spans="1:5" s="9" customFormat="1" ht="18">
      <c r="A11" s="14">
        <v>1.1000000000000001</v>
      </c>
      <c r="B11" s="14" t="s">
        <v>68</v>
      </c>
      <c r="C11" s="71">
        <f>SUM(C12:C13)</f>
        <v>0</v>
      </c>
      <c r="D11" s="71">
        <f>SUM(D12:D13)</f>
        <v>0</v>
      </c>
    </row>
    <row r="12" spans="1:5" s="9" customFormat="1" ht="18">
      <c r="A12" s="15" t="s">
        <v>30</v>
      </c>
      <c r="B12" s="15" t="s">
        <v>70</v>
      </c>
      <c r="C12" s="31"/>
      <c r="D12" s="32"/>
    </row>
    <row r="13" spans="1:5" s="9" customFormat="1" ht="18">
      <c r="A13" s="15" t="s">
        <v>31</v>
      </c>
      <c r="B13" s="15" t="s">
        <v>71</v>
      </c>
      <c r="C13" s="31"/>
      <c r="D13" s="32"/>
    </row>
    <row r="14" spans="1:5" s="3" customFormat="1">
      <c r="A14" s="14">
        <v>1.2</v>
      </c>
      <c r="B14" s="14" t="s">
        <v>69</v>
      </c>
      <c r="C14" s="71">
        <f>SUM(C15:C16)</f>
        <v>103913.26</v>
      </c>
      <c r="D14" s="71">
        <f>SUM(D15:D16)</f>
        <v>81468</v>
      </c>
    </row>
    <row r="15" spans="1:5">
      <c r="A15" s="15" t="s">
        <v>32</v>
      </c>
      <c r="B15" s="15" t="s">
        <v>72</v>
      </c>
      <c r="C15" s="31">
        <v>103913.26</v>
      </c>
      <c r="D15" s="32">
        <v>81468</v>
      </c>
    </row>
    <row r="16" spans="1:5">
      <c r="A16" s="15" t="s">
        <v>33</v>
      </c>
      <c r="B16" s="15" t="s">
        <v>73</v>
      </c>
      <c r="C16" s="31"/>
      <c r="D16" s="32"/>
    </row>
    <row r="17" spans="1:9">
      <c r="A17" s="14">
        <v>1.3</v>
      </c>
      <c r="B17" s="14" t="s">
        <v>74</v>
      </c>
      <c r="C17" s="71">
        <f>SUM(C18:C19)</f>
        <v>2700</v>
      </c>
      <c r="D17" s="71">
        <f>SUM(D18:D19)</f>
        <v>2700</v>
      </c>
    </row>
    <row r="18" spans="1:9">
      <c r="A18" s="15" t="s">
        <v>50</v>
      </c>
      <c r="B18" s="15" t="s">
        <v>75</v>
      </c>
      <c r="C18" s="31">
        <v>2700</v>
      </c>
      <c r="D18" s="32">
        <v>2700</v>
      </c>
    </row>
    <row r="19" spans="1:9">
      <c r="A19" s="15" t="s">
        <v>51</v>
      </c>
      <c r="B19" s="15" t="s">
        <v>76</v>
      </c>
      <c r="C19" s="31"/>
      <c r="D19" s="32"/>
    </row>
    <row r="20" spans="1:9">
      <c r="A20" s="14">
        <v>1.4</v>
      </c>
      <c r="B20" s="14" t="s">
        <v>77</v>
      </c>
      <c r="C20" s="31"/>
      <c r="D20" s="32"/>
    </row>
    <row r="21" spans="1:9">
      <c r="A21" s="14">
        <v>1.5</v>
      </c>
      <c r="B21" s="14" t="s">
        <v>78</v>
      </c>
      <c r="C21" s="31"/>
      <c r="D21" s="32"/>
    </row>
    <row r="22" spans="1:9">
      <c r="A22" s="14">
        <v>1.6</v>
      </c>
      <c r="B22" s="14" t="s">
        <v>8</v>
      </c>
      <c r="C22" s="31"/>
      <c r="D22" s="32"/>
    </row>
    <row r="25" spans="1:9" s="21" customFormat="1" ht="12.75"/>
    <row r="26" spans="1:9">
      <c r="A26" s="58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58" t="s">
        <v>266</v>
      </c>
      <c r="D29" s="12"/>
      <c r="E29"/>
      <c r="F29"/>
      <c r="G29"/>
      <c r="H29"/>
      <c r="I29"/>
    </row>
    <row r="30" spans="1:9">
      <c r="A30"/>
      <c r="B30" s="2" t="s">
        <v>265</v>
      </c>
      <c r="D30" s="12"/>
      <c r="E30"/>
      <c r="F30"/>
      <c r="G30"/>
      <c r="H30"/>
      <c r="I30"/>
    </row>
    <row r="31" spans="1:9" customFormat="1" ht="12.75">
      <c r="B31" s="55" t="s">
        <v>139</v>
      </c>
    </row>
    <row r="32" spans="1:9" s="21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30"/>
  <sheetViews>
    <sheetView showGridLines="0" view="pageBreakPreview" zoomScale="80" zoomScaleNormal="100" zoomScaleSheetLayoutView="80" workbookViewId="0">
      <selection activeCell="L2" sqref="L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3" t="s">
        <v>425</v>
      </c>
      <c r="B1" s="66"/>
      <c r="C1" s="779" t="s">
        <v>109</v>
      </c>
      <c r="D1" s="779"/>
      <c r="E1" s="80"/>
    </row>
    <row r="2" spans="1:5" s="6" customFormat="1">
      <c r="A2" s="63" t="s">
        <v>422</v>
      </c>
      <c r="B2" s="66"/>
      <c r="C2" s="777" t="str">
        <f>'ფორმა N1'!L2</f>
        <v>01.01.2019-31.12.2019</v>
      </c>
      <c r="D2" s="777"/>
      <c r="E2" s="80"/>
    </row>
    <row r="3" spans="1:5" s="6" customFormat="1">
      <c r="A3" s="65" t="s">
        <v>140</v>
      </c>
      <c r="B3" s="63"/>
      <c r="C3" s="140"/>
      <c r="D3" s="140"/>
      <c r="E3" s="80"/>
    </row>
    <row r="4" spans="1:5" s="6" customFormat="1">
      <c r="A4" s="65"/>
      <c r="B4" s="65"/>
      <c r="C4" s="140"/>
      <c r="D4" s="140"/>
      <c r="E4" s="80"/>
    </row>
    <row r="5" spans="1:5">
      <c r="A5" s="66" t="str">
        <f>'ფორმა N2'!A4</f>
        <v>ანგარიშვალდებული პირის დასახელება:</v>
      </c>
      <c r="B5" s="66"/>
      <c r="C5" s="65"/>
      <c r="D5" s="65"/>
      <c r="E5" s="81"/>
    </row>
    <row r="6" spans="1:5">
      <c r="A6" s="365" t="str">
        <f>'ფორმა N1'!A5</f>
        <v>მპგ მოძრაობა სახელმწიფო ხალხისთვის</v>
      </c>
      <c r="B6" s="69"/>
      <c r="C6" s="70"/>
      <c r="D6" s="70"/>
      <c r="E6" s="81"/>
    </row>
    <row r="7" spans="1:5">
      <c r="A7" s="66"/>
      <c r="B7" s="66"/>
      <c r="C7" s="65"/>
      <c r="D7" s="65"/>
      <c r="E7" s="81"/>
    </row>
    <row r="8" spans="1:5" s="6" customFormat="1">
      <c r="A8" s="139"/>
      <c r="B8" s="139"/>
      <c r="C8" s="67"/>
      <c r="D8" s="67"/>
      <c r="E8" s="80"/>
    </row>
    <row r="9" spans="1:5" s="6" customFormat="1" ht="30">
      <c r="A9" s="78" t="s">
        <v>64</v>
      </c>
      <c r="B9" s="78" t="s">
        <v>319</v>
      </c>
      <c r="C9" s="68" t="s">
        <v>10</v>
      </c>
      <c r="D9" s="68" t="s">
        <v>9</v>
      </c>
      <c r="E9" s="80"/>
    </row>
    <row r="10" spans="1:5" s="9" customFormat="1" ht="18">
      <c r="A10" s="87" t="s">
        <v>292</v>
      </c>
      <c r="B10" s="87"/>
      <c r="C10" s="4"/>
      <c r="D10" s="4"/>
      <c r="E10" s="82"/>
    </row>
    <row r="11" spans="1:5" s="10" customFormat="1">
      <c r="A11" s="87" t="s">
        <v>293</v>
      </c>
      <c r="B11" s="87"/>
      <c r="C11" s="4"/>
      <c r="D11" s="4"/>
      <c r="E11" s="83"/>
    </row>
    <row r="12" spans="1:5" s="10" customFormat="1">
      <c r="A12" s="87" t="s">
        <v>294</v>
      </c>
      <c r="B12" s="76"/>
      <c r="C12" s="4"/>
      <c r="D12" s="4"/>
      <c r="E12" s="83"/>
    </row>
    <row r="13" spans="1:5" s="10" customFormat="1">
      <c r="A13" s="76" t="s">
        <v>273</v>
      </c>
      <c r="B13" s="76"/>
      <c r="C13" s="4"/>
      <c r="D13" s="4"/>
      <c r="E13" s="83"/>
    </row>
    <row r="14" spans="1:5" s="10" customFormat="1">
      <c r="A14" s="76" t="s">
        <v>273</v>
      </c>
      <c r="B14" s="76"/>
      <c r="C14" s="4"/>
      <c r="D14" s="4"/>
      <c r="E14" s="83"/>
    </row>
    <row r="15" spans="1:5" s="10" customFormat="1">
      <c r="A15" s="76" t="s">
        <v>273</v>
      </c>
      <c r="B15" s="76"/>
      <c r="C15" s="4"/>
      <c r="D15" s="4"/>
      <c r="E15" s="83"/>
    </row>
    <row r="16" spans="1:5" s="10" customFormat="1">
      <c r="A16" s="76" t="s">
        <v>273</v>
      </c>
      <c r="B16" s="76"/>
      <c r="C16" s="4"/>
      <c r="D16" s="4"/>
      <c r="E16" s="83"/>
    </row>
    <row r="17" spans="1:9">
      <c r="A17" s="88"/>
      <c r="B17" s="88" t="s">
        <v>321</v>
      </c>
      <c r="C17" s="75">
        <f>SUM(C10:C16)</f>
        <v>0</v>
      </c>
      <c r="D17" s="75">
        <f>SUM(D10:D16)</f>
        <v>0</v>
      </c>
      <c r="E17" s="85"/>
    </row>
    <row r="18" spans="1:9">
      <c r="A18" s="37"/>
      <c r="B18" s="37"/>
    </row>
    <row r="19" spans="1:9">
      <c r="A19" s="2" t="s">
        <v>381</v>
      </c>
      <c r="E19" s="5"/>
    </row>
    <row r="20" spans="1:9">
      <c r="A20" s="2" t="s">
        <v>383</v>
      </c>
    </row>
    <row r="21" spans="1:9">
      <c r="A21" s="162"/>
    </row>
    <row r="22" spans="1:9">
      <c r="A22" s="162" t="s">
        <v>382</v>
      </c>
    </row>
    <row r="23" spans="1:9" s="21" customFormat="1" ht="12.75"/>
    <row r="24" spans="1:9">
      <c r="A24" s="58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58"/>
      <c r="B27" s="58" t="s">
        <v>413</v>
      </c>
      <c r="D27" s="12"/>
      <c r="E27"/>
      <c r="F27"/>
      <c r="G27"/>
      <c r="H27"/>
      <c r="I27"/>
    </row>
    <row r="28" spans="1:9">
      <c r="B28" s="2" t="s">
        <v>414</v>
      </c>
      <c r="D28" s="12"/>
      <c r="E28"/>
      <c r="F28"/>
      <c r="G28"/>
      <c r="H28"/>
      <c r="I28"/>
    </row>
    <row r="29" spans="1:9" customFormat="1" ht="12.75">
      <c r="A29" s="55"/>
      <c r="B29" s="55" t="s">
        <v>139</v>
      </c>
    </row>
    <row r="30" spans="1:9" s="21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I93"/>
  <sheetViews>
    <sheetView showGridLines="0" view="pageBreakPreview" zoomScaleNormal="100" zoomScaleSheetLayoutView="100" workbookViewId="0">
      <selection activeCell="K3" sqref="K3"/>
    </sheetView>
  </sheetViews>
  <sheetFormatPr defaultRowHeight="15"/>
  <cols>
    <col min="1" max="1" width="12.85546875" style="27" customWidth="1"/>
    <col min="2" max="2" width="65.5703125" style="26" customWidth="1"/>
    <col min="3" max="3" width="14.85546875" style="2" customWidth="1"/>
    <col min="4" max="4" width="20.28515625" style="2" customWidth="1"/>
    <col min="5" max="5" width="0.85546875" style="2" customWidth="1"/>
    <col min="6" max="6" width="0" style="2" hidden="1" customWidth="1"/>
    <col min="7" max="7" width="9.140625" style="2"/>
    <col min="8" max="8" width="0" style="2" hidden="1" customWidth="1"/>
    <col min="9" max="16384" width="9.140625" style="2"/>
  </cols>
  <sheetData>
    <row r="1" spans="1:5">
      <c r="A1" s="63" t="s">
        <v>224</v>
      </c>
      <c r="B1" s="108"/>
      <c r="C1" s="792" t="s">
        <v>198</v>
      </c>
      <c r="D1" s="792"/>
      <c r="E1" s="94"/>
    </row>
    <row r="2" spans="1:5">
      <c r="A2" s="65" t="s">
        <v>140</v>
      </c>
      <c r="B2" s="108"/>
      <c r="C2" s="66"/>
      <c r="D2" s="171" t="str">
        <f>'ფორმა N1'!L2</f>
        <v>01.01.2019-31.12.2019</v>
      </c>
      <c r="E2" s="94"/>
    </row>
    <row r="3" spans="1:5">
      <c r="A3" s="105"/>
      <c r="B3" s="108"/>
      <c r="C3" s="66"/>
      <c r="D3" s="66"/>
      <c r="E3" s="94"/>
    </row>
    <row r="4" spans="1:5">
      <c r="A4" s="65" t="str">
        <f>'ფორმა N2'!A4</f>
        <v>ანგარიშვალდებული პირის დასახელება:</v>
      </c>
      <c r="B4" s="65"/>
      <c r="C4" s="65"/>
      <c r="D4" s="65"/>
      <c r="E4" s="97"/>
    </row>
    <row r="5" spans="1:5">
      <c r="A5" s="106" t="str">
        <f>'ფორმა N1'!A5</f>
        <v>მპგ მოძრაობა სახელმწიფო ხალხისთვის</v>
      </c>
      <c r="B5" s="107"/>
      <c r="C5" s="107"/>
      <c r="D5" s="50"/>
      <c r="E5" s="97"/>
    </row>
    <row r="6" spans="1:5">
      <c r="A6" s="66"/>
      <c r="B6" s="65"/>
      <c r="C6" s="65"/>
      <c r="D6" s="65"/>
      <c r="E6" s="97"/>
    </row>
    <row r="7" spans="1:5">
      <c r="A7" s="104"/>
      <c r="B7" s="109"/>
      <c r="C7" s="110"/>
      <c r="D7" s="110"/>
      <c r="E7" s="94"/>
    </row>
    <row r="8" spans="1:5" ht="45">
      <c r="A8" s="111" t="s">
        <v>113</v>
      </c>
      <c r="B8" s="111" t="s">
        <v>190</v>
      </c>
      <c r="C8" s="111" t="s">
        <v>298</v>
      </c>
      <c r="D8" s="111" t="s">
        <v>252</v>
      </c>
      <c r="E8" s="94"/>
    </row>
    <row r="9" spans="1:5">
      <c r="A9" s="40"/>
      <c r="B9" s="41"/>
      <c r="C9" s="136"/>
      <c r="D9" s="136"/>
      <c r="E9" s="94"/>
    </row>
    <row r="10" spans="1:5">
      <c r="A10" s="42" t="s">
        <v>191</v>
      </c>
      <c r="B10" s="43"/>
      <c r="C10" s="112">
        <f>SUM(C11,C34)</f>
        <v>411077.43000000005</v>
      </c>
      <c r="D10" s="112">
        <f>SUM(D11,D34)</f>
        <v>345526.36000000004</v>
      </c>
      <c r="E10" s="94"/>
    </row>
    <row r="11" spans="1:5">
      <c r="A11" s="44" t="s">
        <v>192</v>
      </c>
      <c r="B11" s="45"/>
      <c r="C11" s="74">
        <f>SUM(C12:C32)</f>
        <v>67894.66</v>
      </c>
      <c r="D11" s="74">
        <f>SUM(D12:D32)</f>
        <v>2343.5900000000256</v>
      </c>
      <c r="E11" s="94"/>
    </row>
    <row r="12" spans="1:5">
      <c r="A12" s="48">
        <v>1110</v>
      </c>
      <c r="B12" s="47" t="s">
        <v>142</v>
      </c>
      <c r="C12" s="8"/>
      <c r="D12" s="8"/>
      <c r="E12" s="94"/>
    </row>
    <row r="13" spans="1:5">
      <c r="A13" s="48">
        <v>1120</v>
      </c>
      <c r="B13" s="47" t="s">
        <v>143</v>
      </c>
      <c r="C13" s="8"/>
      <c r="D13" s="8"/>
      <c r="E13" s="94"/>
    </row>
    <row r="14" spans="1:5">
      <c r="A14" s="48">
        <v>1211</v>
      </c>
      <c r="B14" s="47" t="s">
        <v>144</v>
      </c>
      <c r="C14" s="8">
        <v>65665.16</v>
      </c>
      <c r="D14" s="8">
        <v>114.09000000002561</v>
      </c>
      <c r="E14" s="94"/>
    </row>
    <row r="15" spans="1:5">
      <c r="A15" s="48">
        <v>1212</v>
      </c>
      <c r="B15" s="47" t="s">
        <v>145</v>
      </c>
      <c r="C15" s="8"/>
      <c r="D15" s="8"/>
      <c r="E15" s="94"/>
    </row>
    <row r="16" spans="1:5">
      <c r="A16" s="48">
        <v>1213</v>
      </c>
      <c r="B16" s="47" t="s">
        <v>146</v>
      </c>
      <c r="C16" s="8"/>
      <c r="D16" s="8"/>
      <c r="E16" s="94"/>
    </row>
    <row r="17" spans="1:5">
      <c r="A17" s="48">
        <v>1214</v>
      </c>
      <c r="B17" s="47" t="s">
        <v>147</v>
      </c>
      <c r="C17" s="8"/>
      <c r="D17" s="8"/>
      <c r="E17" s="94"/>
    </row>
    <row r="18" spans="1:5">
      <c r="A18" s="48">
        <v>1215</v>
      </c>
      <c r="B18" s="47" t="s">
        <v>148</v>
      </c>
      <c r="C18" s="8"/>
      <c r="D18" s="8"/>
      <c r="E18" s="94"/>
    </row>
    <row r="19" spans="1:5">
      <c r="A19" s="48">
        <v>1300</v>
      </c>
      <c r="B19" s="47" t="s">
        <v>149</v>
      </c>
      <c r="C19" s="8"/>
      <c r="D19" s="8"/>
      <c r="E19" s="94"/>
    </row>
    <row r="20" spans="1:5">
      <c r="A20" s="48">
        <v>1410</v>
      </c>
      <c r="B20" s="47" t="s">
        <v>150</v>
      </c>
      <c r="C20" s="8"/>
      <c r="D20" s="8"/>
      <c r="E20" s="94"/>
    </row>
    <row r="21" spans="1:5">
      <c r="A21" s="48">
        <v>1421</v>
      </c>
      <c r="B21" s="47" t="s">
        <v>151</v>
      </c>
      <c r="C21" s="8"/>
      <c r="D21" s="8"/>
      <c r="E21" s="94"/>
    </row>
    <row r="22" spans="1:5">
      <c r="A22" s="48">
        <v>1422</v>
      </c>
      <c r="B22" s="47" t="s">
        <v>152</v>
      </c>
      <c r="C22" s="8"/>
      <c r="D22" s="8"/>
      <c r="E22" s="94"/>
    </row>
    <row r="23" spans="1:5">
      <c r="A23" s="48">
        <v>1423</v>
      </c>
      <c r="B23" s="47" t="s">
        <v>153</v>
      </c>
      <c r="C23" s="8"/>
      <c r="D23" s="8"/>
      <c r="E23" s="94"/>
    </row>
    <row r="24" spans="1:5">
      <c r="A24" s="48">
        <v>1431</v>
      </c>
      <c r="B24" s="47" t="s">
        <v>154</v>
      </c>
      <c r="C24" s="8"/>
      <c r="D24" s="8"/>
      <c r="E24" s="94"/>
    </row>
    <row r="25" spans="1:5">
      <c r="A25" s="48">
        <v>1432</v>
      </c>
      <c r="B25" s="47" t="s">
        <v>155</v>
      </c>
      <c r="C25" s="8"/>
      <c r="D25" s="8"/>
      <c r="E25" s="94"/>
    </row>
    <row r="26" spans="1:5">
      <c r="A26" s="48">
        <v>1433</v>
      </c>
      <c r="B26" s="47" t="s">
        <v>156</v>
      </c>
      <c r="C26" s="8"/>
      <c r="D26" s="8"/>
      <c r="E26" s="94"/>
    </row>
    <row r="27" spans="1:5">
      <c r="A27" s="48">
        <v>1441</v>
      </c>
      <c r="B27" s="47" t="s">
        <v>157</v>
      </c>
      <c r="C27" s="8"/>
      <c r="D27" s="8"/>
      <c r="E27" s="94"/>
    </row>
    <row r="28" spans="1:5">
      <c r="A28" s="48">
        <v>1442</v>
      </c>
      <c r="B28" s="47" t="s">
        <v>158</v>
      </c>
      <c r="C28" s="8">
        <v>2229.5</v>
      </c>
      <c r="D28" s="8">
        <v>2229.5</v>
      </c>
      <c r="E28" s="94"/>
    </row>
    <row r="29" spans="1:5">
      <c r="A29" s="48">
        <v>1443</v>
      </c>
      <c r="B29" s="47" t="s">
        <v>159</v>
      </c>
      <c r="C29" s="8"/>
      <c r="D29" s="8"/>
      <c r="E29" s="94"/>
    </row>
    <row r="30" spans="1:5">
      <c r="A30" s="48">
        <v>1444</v>
      </c>
      <c r="B30" s="47" t="s">
        <v>160</v>
      </c>
      <c r="C30" s="8"/>
      <c r="D30" s="8"/>
      <c r="E30" s="94"/>
    </row>
    <row r="31" spans="1:5">
      <c r="A31" s="48">
        <v>1445</v>
      </c>
      <c r="B31" s="47" t="s">
        <v>161</v>
      </c>
      <c r="C31" s="8"/>
      <c r="D31" s="8"/>
      <c r="E31" s="94"/>
    </row>
    <row r="32" spans="1:5">
      <c r="A32" s="48">
        <v>1446</v>
      </c>
      <c r="B32" s="47" t="s">
        <v>162</v>
      </c>
      <c r="C32" s="8"/>
      <c r="D32" s="8"/>
      <c r="E32" s="94"/>
    </row>
    <row r="33" spans="1:6">
      <c r="A33" s="28"/>
      <c r="E33" s="94"/>
    </row>
    <row r="34" spans="1:6">
      <c r="A34" s="49" t="s">
        <v>193</v>
      </c>
      <c r="B34" s="47"/>
      <c r="C34" s="74">
        <f>SUM(C35:C42)</f>
        <v>343182.77</v>
      </c>
      <c r="D34" s="74">
        <f>SUM(D35:D42)</f>
        <v>343182.77</v>
      </c>
      <c r="E34" s="94"/>
    </row>
    <row r="35" spans="1:6">
      <c r="A35" s="48">
        <v>2110</v>
      </c>
      <c r="B35" s="47" t="s">
        <v>100</v>
      </c>
      <c r="C35" s="8"/>
      <c r="D35" s="8"/>
      <c r="E35" s="94"/>
    </row>
    <row r="36" spans="1:6">
      <c r="A36" s="48">
        <v>2120</v>
      </c>
      <c r="B36" s="47" t="s">
        <v>163</v>
      </c>
      <c r="C36" s="8">
        <v>343107.77</v>
      </c>
      <c r="D36" s="8">
        <v>343107.77</v>
      </c>
      <c r="E36" s="94"/>
    </row>
    <row r="37" spans="1:6">
      <c r="A37" s="48">
        <v>2130</v>
      </c>
      <c r="B37" s="47" t="s">
        <v>101</v>
      </c>
      <c r="C37" s="8"/>
      <c r="D37" s="8"/>
      <c r="E37" s="94"/>
    </row>
    <row r="38" spans="1:6">
      <c r="A38" s="48">
        <v>2140</v>
      </c>
      <c r="B38" s="47" t="s">
        <v>388</v>
      </c>
      <c r="C38" s="8"/>
      <c r="D38" s="8"/>
      <c r="E38" s="94"/>
    </row>
    <row r="39" spans="1:6">
      <c r="A39" s="48">
        <v>2150</v>
      </c>
      <c r="B39" s="47" t="s">
        <v>392</v>
      </c>
      <c r="C39" s="8"/>
      <c r="D39" s="8"/>
      <c r="E39" s="94"/>
    </row>
    <row r="40" spans="1:6">
      <c r="A40" s="48">
        <v>2220</v>
      </c>
      <c r="B40" s="47" t="s">
        <v>102</v>
      </c>
      <c r="C40" s="436">
        <v>75</v>
      </c>
      <c r="D40" s="436">
        <v>75</v>
      </c>
      <c r="E40" s="94"/>
    </row>
    <row r="41" spans="1:6">
      <c r="A41" s="48">
        <v>2300</v>
      </c>
      <c r="B41" s="47" t="s">
        <v>164</v>
      </c>
      <c r="C41" s="8"/>
      <c r="D41" s="8"/>
      <c r="E41" s="94"/>
    </row>
    <row r="42" spans="1:6">
      <c r="A42" s="48">
        <v>2400</v>
      </c>
      <c r="B42" s="47" t="s">
        <v>165</v>
      </c>
      <c r="C42" s="8"/>
      <c r="D42" s="8"/>
      <c r="E42" s="94"/>
    </row>
    <row r="43" spans="1:6">
      <c r="A43" s="29"/>
      <c r="E43" s="94"/>
    </row>
    <row r="44" spans="1:6">
      <c r="A44" s="46" t="s">
        <v>197</v>
      </c>
      <c r="B44" s="47"/>
      <c r="C44" s="74">
        <f>SUM(C45,C64)</f>
        <v>733495.89999999991</v>
      </c>
      <c r="D44" s="74">
        <f>SUM(D45,D64)</f>
        <v>717082.1</v>
      </c>
      <c r="E44" s="94"/>
    </row>
    <row r="45" spans="1:6">
      <c r="A45" s="49" t="s">
        <v>194</v>
      </c>
      <c r="B45" s="47"/>
      <c r="C45" s="74">
        <f>SUM(C46:C61)</f>
        <v>733495.89999999991</v>
      </c>
      <c r="D45" s="74">
        <f>SUM(D46:D61)</f>
        <v>717082.1</v>
      </c>
      <c r="E45" s="94"/>
    </row>
    <row r="46" spans="1:6">
      <c r="A46" s="48">
        <v>3100</v>
      </c>
      <c r="B46" s="47" t="s">
        <v>166</v>
      </c>
      <c r="C46" s="8"/>
      <c r="D46" s="8"/>
      <c r="E46" s="94"/>
    </row>
    <row r="47" spans="1:6">
      <c r="A47" s="48">
        <v>3210</v>
      </c>
      <c r="B47" s="47" t="s">
        <v>167</v>
      </c>
      <c r="C47" s="8">
        <v>436178.66</v>
      </c>
      <c r="D47" s="8">
        <v>436178.66</v>
      </c>
      <c r="E47" s="94"/>
      <c r="F47" s="2">
        <v>553581</v>
      </c>
    </row>
    <row r="48" spans="1:6">
      <c r="A48" s="48">
        <v>3221</v>
      </c>
      <c r="B48" s="47" t="s">
        <v>168</v>
      </c>
      <c r="C48" s="8"/>
      <c r="D48" s="8"/>
      <c r="E48" s="94"/>
    </row>
    <row r="49" spans="1:5" s="146" customFormat="1">
      <c r="A49" s="676">
        <v>3222</v>
      </c>
      <c r="B49" s="677" t="s">
        <v>169</v>
      </c>
      <c r="C49" s="436">
        <v>182698.9</v>
      </c>
      <c r="D49" s="436">
        <v>166285.1</v>
      </c>
    </row>
    <row r="50" spans="1:5">
      <c r="A50" s="48">
        <v>3223</v>
      </c>
      <c r="B50" s="47" t="s">
        <v>170</v>
      </c>
      <c r="C50" s="8"/>
      <c r="D50" s="8"/>
      <c r="E50" s="94"/>
    </row>
    <row r="51" spans="1:5">
      <c r="A51" s="48">
        <v>3224</v>
      </c>
      <c r="B51" s="47" t="s">
        <v>171</v>
      </c>
      <c r="C51" s="8"/>
      <c r="D51" s="8"/>
      <c r="E51" s="94"/>
    </row>
    <row r="52" spans="1:5">
      <c r="A52" s="48">
        <v>3231</v>
      </c>
      <c r="B52" s="47" t="s">
        <v>172</v>
      </c>
      <c r="C52" s="8">
        <v>110136</v>
      </c>
      <c r="D52" s="8">
        <v>110136</v>
      </c>
      <c r="E52" s="94"/>
    </row>
    <row r="53" spans="1:5">
      <c r="A53" s="48">
        <v>3232</v>
      </c>
      <c r="B53" s="47" t="s">
        <v>173</v>
      </c>
      <c r="C53" s="8"/>
      <c r="D53" s="8"/>
      <c r="E53" s="94"/>
    </row>
    <row r="54" spans="1:5">
      <c r="A54" s="48">
        <v>3234</v>
      </c>
      <c r="B54" s="47" t="s">
        <v>174</v>
      </c>
      <c r="C54" s="8">
        <v>4482.34</v>
      </c>
      <c r="D54" s="8">
        <v>4482.34</v>
      </c>
      <c r="E54" s="94"/>
    </row>
    <row r="55" spans="1:5" ht="30">
      <c r="A55" s="48">
        <v>3236</v>
      </c>
      <c r="B55" s="47" t="s">
        <v>189</v>
      </c>
      <c r="C55" s="8"/>
      <c r="D55" s="8"/>
      <c r="E55" s="94"/>
    </row>
    <row r="56" spans="1:5" ht="45">
      <c r="A56" s="48">
        <v>3237</v>
      </c>
      <c r="B56" s="47" t="s">
        <v>175</v>
      </c>
      <c r="C56" s="8"/>
      <c r="D56" s="8"/>
      <c r="E56" s="94"/>
    </row>
    <row r="57" spans="1:5">
      <c r="A57" s="48">
        <v>3241</v>
      </c>
      <c r="B57" s="47" t="s">
        <v>176</v>
      </c>
      <c r="C57" s="8"/>
      <c r="D57" s="8"/>
      <c r="E57" s="94"/>
    </row>
    <row r="58" spans="1:5">
      <c r="A58" s="48">
        <v>3242</v>
      </c>
      <c r="B58" s="47" t="s">
        <v>177</v>
      </c>
      <c r="C58" s="8"/>
      <c r="D58" s="8"/>
      <c r="E58" s="94"/>
    </row>
    <row r="59" spans="1:5">
      <c r="A59" s="48">
        <v>3243</v>
      </c>
      <c r="B59" s="47" t="s">
        <v>178</v>
      </c>
      <c r="C59" s="8"/>
      <c r="D59" s="8"/>
      <c r="E59" s="94"/>
    </row>
    <row r="60" spans="1:5">
      <c r="A60" s="48">
        <v>3245</v>
      </c>
      <c r="B60" s="47" t="s">
        <v>179</v>
      </c>
      <c r="C60" s="8"/>
      <c r="D60" s="8"/>
      <c r="E60" s="94"/>
    </row>
    <row r="61" spans="1:5">
      <c r="A61" s="48">
        <v>3246</v>
      </c>
      <c r="B61" s="47" t="s">
        <v>180</v>
      </c>
      <c r="C61" s="8"/>
      <c r="D61" s="8"/>
      <c r="E61" s="94"/>
    </row>
    <row r="62" spans="1:5">
      <c r="A62" s="29"/>
      <c r="E62" s="94"/>
    </row>
    <row r="63" spans="1:5">
      <c r="A63" s="30"/>
      <c r="E63" s="94"/>
    </row>
    <row r="64" spans="1:5">
      <c r="A64" s="49" t="s">
        <v>195</v>
      </c>
      <c r="B64" s="47"/>
      <c r="C64" s="74">
        <f>SUM(C65:C67)</f>
        <v>0</v>
      </c>
      <c r="D64" s="74">
        <f>SUM(D65:D67)</f>
        <v>0</v>
      </c>
      <c r="E64" s="94"/>
    </row>
    <row r="65" spans="1:5">
      <c r="A65" s="48">
        <v>5100</v>
      </c>
      <c r="B65" s="47" t="s">
        <v>250</v>
      </c>
      <c r="C65" s="8"/>
      <c r="D65" s="8"/>
      <c r="E65" s="94"/>
    </row>
    <row r="66" spans="1:5">
      <c r="A66" s="48">
        <v>5220</v>
      </c>
      <c r="B66" s="47" t="s">
        <v>401</v>
      </c>
      <c r="C66" s="8"/>
      <c r="D66" s="8"/>
      <c r="E66" s="94"/>
    </row>
    <row r="67" spans="1:5">
      <c r="A67" s="48">
        <v>5230</v>
      </c>
      <c r="B67" s="47" t="s">
        <v>402</v>
      </c>
      <c r="C67" s="8"/>
      <c r="D67" s="8"/>
      <c r="E67" s="94"/>
    </row>
    <row r="68" spans="1:5">
      <c r="A68" s="29"/>
      <c r="E68" s="94"/>
    </row>
    <row r="69" spans="1:5">
      <c r="A69" s="2"/>
      <c r="E69" s="94"/>
    </row>
    <row r="70" spans="1:5">
      <c r="A70" s="46" t="s">
        <v>196</v>
      </c>
      <c r="B70" s="47"/>
      <c r="C70" s="8"/>
      <c r="D70" s="8"/>
      <c r="E70" s="94"/>
    </row>
    <row r="71" spans="1:5" ht="30">
      <c r="A71" s="48">
        <v>1</v>
      </c>
      <c r="B71" s="47" t="s">
        <v>181</v>
      </c>
      <c r="C71" s="8"/>
      <c r="D71" s="8"/>
      <c r="E71" s="94"/>
    </row>
    <row r="72" spans="1:5">
      <c r="A72" s="48">
        <v>2</v>
      </c>
      <c r="B72" s="47" t="s">
        <v>182</v>
      </c>
      <c r="C72" s="8"/>
      <c r="D72" s="8"/>
      <c r="E72" s="94"/>
    </row>
    <row r="73" spans="1:5">
      <c r="A73" s="48">
        <v>3</v>
      </c>
      <c r="B73" s="47" t="s">
        <v>183</v>
      </c>
      <c r="C73" s="8"/>
      <c r="D73" s="8"/>
      <c r="E73" s="94"/>
    </row>
    <row r="74" spans="1:5">
      <c r="A74" s="48">
        <v>4</v>
      </c>
      <c r="B74" s="47" t="s">
        <v>353</v>
      </c>
      <c r="C74" s="8"/>
      <c r="D74" s="8"/>
      <c r="E74" s="94"/>
    </row>
    <row r="75" spans="1:5">
      <c r="A75" s="48">
        <v>5</v>
      </c>
      <c r="B75" s="47" t="s">
        <v>184</v>
      </c>
      <c r="C75" s="8"/>
      <c r="D75" s="8"/>
      <c r="E75" s="94"/>
    </row>
    <row r="76" spans="1:5">
      <c r="A76" s="48">
        <v>6</v>
      </c>
      <c r="B76" s="47" t="s">
        <v>185</v>
      </c>
      <c r="C76" s="8"/>
      <c r="D76" s="8"/>
      <c r="E76" s="94"/>
    </row>
    <row r="77" spans="1:5">
      <c r="A77" s="48">
        <v>7</v>
      </c>
      <c r="B77" s="47" t="s">
        <v>186</v>
      </c>
      <c r="C77" s="8"/>
      <c r="D77" s="8"/>
      <c r="E77" s="94"/>
    </row>
    <row r="78" spans="1:5">
      <c r="A78" s="48">
        <v>8</v>
      </c>
      <c r="B78" s="47" t="s">
        <v>187</v>
      </c>
      <c r="C78" s="8"/>
      <c r="D78" s="8"/>
      <c r="E78" s="94"/>
    </row>
    <row r="79" spans="1:5">
      <c r="A79" s="48">
        <v>9</v>
      </c>
      <c r="B79" s="47" t="s">
        <v>188</v>
      </c>
      <c r="C79" s="8"/>
      <c r="D79" s="8"/>
      <c r="E79" s="94"/>
    </row>
    <row r="83" spans="1:9">
      <c r="A83" s="2"/>
      <c r="B83" s="2"/>
    </row>
    <row r="84" spans="1:9">
      <c r="A84" s="58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58" t="s">
        <v>413</v>
      </c>
      <c r="D87" s="12"/>
      <c r="E87"/>
      <c r="F87"/>
      <c r="G87"/>
      <c r="H87"/>
      <c r="I87"/>
    </row>
    <row r="88" spans="1:9">
      <c r="A88"/>
      <c r="B88" s="2" t="s">
        <v>414</v>
      </c>
      <c r="D88" s="12"/>
      <c r="E88"/>
      <c r="F88"/>
      <c r="G88"/>
      <c r="H88"/>
      <c r="I88"/>
    </row>
    <row r="89" spans="1:9" customFormat="1" ht="12.75">
      <c r="B89" s="55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87" fitToHeight="2" orientation="portrait" r:id="rId1"/>
  <rowBreaks count="1" manualBreakCount="1">
    <brk id="43" max="3" man="1"/>
  </rowBreaks>
  <ignoredErrors>
    <ignoredError sqref="C48 C50:C54" unlocked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K25"/>
  <sheetViews>
    <sheetView showGridLines="0" view="pageBreakPreview" zoomScale="80" zoomScaleNormal="100" zoomScaleSheetLayoutView="80" workbookViewId="0">
      <selection activeCell="L2" sqref="L2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63" t="s">
        <v>419</v>
      </c>
      <c r="B1" s="65"/>
      <c r="C1" s="65"/>
      <c r="D1" s="65"/>
      <c r="E1" s="65"/>
      <c r="F1" s="65"/>
      <c r="G1" s="65"/>
      <c r="H1" s="65"/>
      <c r="I1" s="779" t="s">
        <v>109</v>
      </c>
      <c r="J1" s="779"/>
      <c r="K1" s="94"/>
    </row>
    <row r="2" spans="1:11">
      <c r="A2" s="65" t="s">
        <v>140</v>
      </c>
      <c r="B2" s="65"/>
      <c r="C2" s="65"/>
      <c r="D2" s="65"/>
      <c r="E2" s="65"/>
      <c r="F2" s="65"/>
      <c r="G2" s="65"/>
      <c r="H2" s="65"/>
      <c r="I2" s="777" t="str">
        <f>'ფორმა N1'!L2</f>
        <v>01.01.2019-31.12.2019</v>
      </c>
      <c r="J2" s="778"/>
      <c r="K2" s="94"/>
    </row>
    <row r="3" spans="1:11">
      <c r="A3" s="65"/>
      <c r="B3" s="65"/>
      <c r="C3" s="65"/>
      <c r="D3" s="65"/>
      <c r="E3" s="65"/>
      <c r="F3" s="65"/>
      <c r="G3" s="65"/>
      <c r="H3" s="65"/>
      <c r="I3" s="64"/>
      <c r="J3" s="64"/>
      <c r="K3" s="94"/>
    </row>
    <row r="4" spans="1:11">
      <c r="A4" s="65" t="str">
        <f>'ფორმა N2'!A4</f>
        <v>ანგარიშვალდებული პირის დასახელება:</v>
      </c>
      <c r="B4" s="65"/>
      <c r="C4" s="65"/>
      <c r="D4" s="65"/>
      <c r="E4" s="65"/>
      <c r="F4" s="113"/>
      <c r="G4" s="65"/>
      <c r="H4" s="65"/>
      <c r="I4" s="65"/>
      <c r="J4" s="65"/>
      <c r="K4" s="94"/>
    </row>
    <row r="5" spans="1:11">
      <c r="A5" s="168" t="str">
        <f>'ფორმა N1'!A5</f>
        <v>მპგ მოძრაობა სახელმწიფო ხალხისთვის</v>
      </c>
      <c r="B5" s="306"/>
      <c r="C5" s="306"/>
      <c r="D5" s="306"/>
      <c r="E5" s="306"/>
      <c r="F5" s="307"/>
      <c r="G5" s="306"/>
      <c r="H5" s="306"/>
      <c r="I5" s="306"/>
      <c r="J5" s="306"/>
      <c r="K5" s="94"/>
    </row>
    <row r="6" spans="1:11">
      <c r="A6" s="66"/>
      <c r="B6" s="66"/>
      <c r="C6" s="65"/>
      <c r="D6" s="65"/>
      <c r="E6" s="65"/>
      <c r="F6" s="113"/>
      <c r="G6" s="65"/>
      <c r="H6" s="65"/>
      <c r="I6" s="65"/>
      <c r="J6" s="65"/>
      <c r="K6" s="94"/>
    </row>
    <row r="7" spans="1:11">
      <c r="A7" s="114"/>
      <c r="B7" s="110"/>
      <c r="C7" s="110"/>
      <c r="D7" s="110"/>
      <c r="E7" s="110"/>
      <c r="F7" s="110"/>
      <c r="G7" s="110"/>
      <c r="H7" s="110"/>
      <c r="I7" s="110"/>
      <c r="J7" s="110"/>
      <c r="K7" s="94"/>
    </row>
    <row r="8" spans="1:11" s="25" customFormat="1" ht="45">
      <c r="A8" s="116" t="s">
        <v>64</v>
      </c>
      <c r="B8" s="116" t="s">
        <v>111</v>
      </c>
      <c r="C8" s="117" t="s">
        <v>113</v>
      </c>
      <c r="D8" s="117" t="s">
        <v>270</v>
      </c>
      <c r="E8" s="117" t="s">
        <v>112</v>
      </c>
      <c r="F8" s="115" t="s">
        <v>251</v>
      </c>
      <c r="G8" s="115" t="s">
        <v>289</v>
      </c>
      <c r="H8" s="115" t="s">
        <v>290</v>
      </c>
      <c r="I8" s="115" t="s">
        <v>252</v>
      </c>
      <c r="J8" s="118" t="s">
        <v>114</v>
      </c>
      <c r="K8" s="94"/>
    </row>
    <row r="9" spans="1:11" s="25" customFormat="1">
      <c r="A9" s="137">
        <v>1</v>
      </c>
      <c r="B9" s="137">
        <v>2</v>
      </c>
      <c r="C9" s="138">
        <v>3</v>
      </c>
      <c r="D9" s="138">
        <v>4</v>
      </c>
      <c r="E9" s="138">
        <v>5</v>
      </c>
      <c r="F9" s="138">
        <v>6</v>
      </c>
      <c r="G9" s="138">
        <v>7</v>
      </c>
      <c r="H9" s="138">
        <v>8</v>
      </c>
      <c r="I9" s="138">
        <v>9</v>
      </c>
      <c r="J9" s="138">
        <v>10</v>
      </c>
      <c r="K9" s="94"/>
    </row>
    <row r="10" spans="1:11" s="25" customFormat="1" ht="30">
      <c r="A10" s="580">
        <v>1</v>
      </c>
      <c r="B10" s="581" t="s">
        <v>1044</v>
      </c>
      <c r="C10" s="582" t="s">
        <v>1045</v>
      </c>
      <c r="D10" s="583" t="s">
        <v>1046</v>
      </c>
      <c r="E10" s="584">
        <v>42569</v>
      </c>
      <c r="F10" s="704">
        <v>65665.16</v>
      </c>
      <c r="G10" s="704">
        <v>342040</v>
      </c>
      <c r="H10" s="704">
        <v>407591.07</v>
      </c>
      <c r="I10" s="612">
        <f>F10+G10-H10</f>
        <v>114.09000000002561</v>
      </c>
      <c r="J10" s="585"/>
      <c r="K10" s="94"/>
    </row>
    <row r="11" spans="1:11" ht="15.75">
      <c r="A11" s="586">
        <v>2</v>
      </c>
      <c r="B11" s="587" t="s">
        <v>1044</v>
      </c>
      <c r="C11" s="588" t="s">
        <v>1047</v>
      </c>
      <c r="D11" s="589" t="s">
        <v>1048</v>
      </c>
      <c r="E11" s="584">
        <v>42569</v>
      </c>
      <c r="F11" s="590">
        <v>0</v>
      </c>
      <c r="G11" s="208">
        <v>0</v>
      </c>
      <c r="H11" s="208">
        <v>0</v>
      </c>
      <c r="I11" s="208">
        <v>0</v>
      </c>
      <c r="J11" s="208"/>
    </row>
    <row r="12" spans="1:11" ht="15.75">
      <c r="A12" s="586">
        <v>3</v>
      </c>
      <c r="B12" s="587" t="s">
        <v>1044</v>
      </c>
      <c r="C12" s="588" t="s">
        <v>1049</v>
      </c>
      <c r="D12" s="589" t="s">
        <v>1050</v>
      </c>
      <c r="E12" s="584">
        <v>42569</v>
      </c>
      <c r="F12" s="590">
        <v>0</v>
      </c>
      <c r="G12" s="208">
        <v>0</v>
      </c>
      <c r="H12" s="208">
        <v>0</v>
      </c>
      <c r="I12" s="208">
        <v>0</v>
      </c>
      <c r="J12" s="208"/>
    </row>
    <row r="13" spans="1:11">
      <c r="A13" s="93"/>
      <c r="B13" s="93"/>
      <c r="C13" s="93"/>
      <c r="D13" s="93"/>
      <c r="E13" s="93"/>
      <c r="F13" s="93"/>
      <c r="G13" s="93"/>
      <c r="H13" s="93"/>
      <c r="I13" s="93"/>
      <c r="J13" s="93"/>
    </row>
    <row r="14" spans="1:11">
      <c r="A14" s="93"/>
      <c r="B14" s="93"/>
      <c r="C14" s="93"/>
      <c r="D14" s="93"/>
      <c r="E14" s="93"/>
      <c r="F14" s="93"/>
      <c r="G14" s="93"/>
      <c r="H14" s="93"/>
      <c r="I14" s="93"/>
      <c r="J14" s="93"/>
    </row>
    <row r="15" spans="1:11">
      <c r="A15" s="93"/>
      <c r="B15" s="178" t="s">
        <v>107</v>
      </c>
      <c r="C15" s="93"/>
      <c r="D15" s="93"/>
      <c r="E15" s="93"/>
      <c r="F15" s="179"/>
      <c r="G15" s="93"/>
      <c r="H15" s="93"/>
      <c r="I15" s="93"/>
      <c r="J15" s="93"/>
    </row>
    <row r="16" spans="1:11">
      <c r="A16" s="93"/>
      <c r="B16" s="93"/>
      <c r="C16" s="93"/>
      <c r="D16" s="93"/>
      <c r="E16" s="93"/>
      <c r="F16" s="90"/>
      <c r="G16" s="90"/>
      <c r="H16" s="90"/>
      <c r="I16" s="90"/>
      <c r="J16" s="90"/>
    </row>
    <row r="17" spans="1:10">
      <c r="A17" s="93"/>
      <c r="B17" s="93"/>
      <c r="C17" s="210"/>
      <c r="D17" s="93"/>
      <c r="E17" s="93"/>
      <c r="F17" s="210"/>
      <c r="G17" s="211"/>
      <c r="H17" s="211"/>
      <c r="I17" s="90"/>
      <c r="J17" s="90"/>
    </row>
    <row r="18" spans="1:10">
      <c r="A18" s="90"/>
      <c r="B18" s="93"/>
      <c r="C18" s="180" t="s">
        <v>263</v>
      </c>
      <c r="D18" s="180"/>
      <c r="E18" s="93"/>
      <c r="F18" s="93" t="s">
        <v>268</v>
      </c>
      <c r="G18" s="90"/>
      <c r="H18" s="90"/>
      <c r="I18" s="90"/>
      <c r="J18" s="90"/>
    </row>
    <row r="19" spans="1:10">
      <c r="A19" s="90"/>
      <c r="B19" s="93"/>
      <c r="C19" s="181" t="s">
        <v>139</v>
      </c>
      <c r="D19" s="93"/>
      <c r="E19" s="93"/>
      <c r="F19" s="93" t="s">
        <v>264</v>
      </c>
      <c r="G19" s="90"/>
      <c r="H19" s="90"/>
      <c r="I19" s="90"/>
      <c r="J19" s="90"/>
    </row>
    <row r="20" spans="1:10" customFormat="1">
      <c r="A20" s="90"/>
      <c r="B20" s="93"/>
      <c r="C20" s="93"/>
      <c r="D20" s="181"/>
      <c r="E20" s="90"/>
      <c r="F20" s="90"/>
      <c r="G20" s="90"/>
      <c r="H20" s="90"/>
      <c r="I20" s="90"/>
      <c r="J20" s="90"/>
    </row>
    <row r="21" spans="1:10" customFormat="1" ht="12.75">
      <c r="A21" s="90"/>
      <c r="B21" s="90"/>
      <c r="C21" s="90"/>
      <c r="D21" s="90"/>
      <c r="E21" s="90"/>
      <c r="F21" s="90"/>
      <c r="G21" s="90"/>
      <c r="H21" s="90"/>
      <c r="I21" s="90"/>
      <c r="J21" s="90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2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2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I46"/>
  <sheetViews>
    <sheetView showGridLines="0" view="pageBreakPreview" zoomScale="80" zoomScaleNormal="100" zoomScaleSheetLayoutView="80" workbookViewId="0">
      <selection activeCell="L2" sqref="L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63" t="s">
        <v>296</v>
      </c>
      <c r="B1" s="65"/>
      <c r="C1" s="779" t="s">
        <v>109</v>
      </c>
      <c r="D1" s="779"/>
      <c r="E1" s="97"/>
    </row>
    <row r="2" spans="1:7">
      <c r="A2" s="65" t="s">
        <v>140</v>
      </c>
      <c r="B2" s="65"/>
      <c r="C2" s="777" t="str">
        <f>'ფორმა N1'!L2</f>
        <v>01.01.2019-31.12.2019</v>
      </c>
      <c r="D2" s="778"/>
      <c r="E2" s="97"/>
    </row>
    <row r="3" spans="1:7">
      <c r="A3" s="63"/>
      <c r="B3" s="65"/>
      <c r="C3" s="64"/>
      <c r="D3" s="64"/>
      <c r="E3" s="97"/>
    </row>
    <row r="4" spans="1:7">
      <c r="A4" s="66" t="s">
        <v>269</v>
      </c>
      <c r="B4" s="91"/>
      <c r="C4" s="92"/>
      <c r="D4" s="65"/>
      <c r="E4" s="97"/>
    </row>
    <row r="5" spans="1:7">
      <c r="A5" s="184" t="str">
        <f>'ფორმა N1'!A5</f>
        <v>მპგ მოძრაობა სახელმწიფო ხალხისთვის</v>
      </c>
      <c r="B5" s="12"/>
      <c r="C5" s="12"/>
      <c r="E5" s="97"/>
    </row>
    <row r="6" spans="1:7">
      <c r="A6" s="93"/>
      <c r="B6" s="93"/>
      <c r="C6" s="74">
        <v>93178</v>
      </c>
      <c r="D6" s="94"/>
      <c r="E6" s="97"/>
    </row>
    <row r="7" spans="1:7">
      <c r="A7" s="65"/>
      <c r="B7" s="65"/>
      <c r="C7" s="65"/>
      <c r="D7" s="65"/>
      <c r="E7" s="97"/>
    </row>
    <row r="8" spans="1:7" s="6" customFormat="1" ht="39" customHeight="1">
      <c r="A8" s="95" t="s">
        <v>64</v>
      </c>
      <c r="B8" s="68" t="s">
        <v>244</v>
      </c>
      <c r="C8" s="68" t="s">
        <v>66</v>
      </c>
      <c r="D8" s="68" t="s">
        <v>67</v>
      </c>
      <c r="E8" s="97"/>
    </row>
    <row r="9" spans="1:7" s="7" customFormat="1" ht="16.5" customHeight="1">
      <c r="A9" s="185">
        <v>1</v>
      </c>
      <c r="B9" s="185" t="s">
        <v>65</v>
      </c>
      <c r="C9" s="74">
        <f>SUM(C10,C26)</f>
        <v>239862</v>
      </c>
      <c r="D9" s="74">
        <f>SUM(D10,D26)</f>
        <v>239862</v>
      </c>
      <c r="E9" s="97"/>
    </row>
    <row r="10" spans="1:7" s="7" customFormat="1" ht="16.5" customHeight="1">
      <c r="A10" s="76">
        <v>1.1000000000000001</v>
      </c>
      <c r="B10" s="76" t="s">
        <v>80</v>
      </c>
      <c r="C10" s="74">
        <f>SUM(C11,C12,C16,C19,C25,C26)</f>
        <v>239862</v>
      </c>
      <c r="D10" s="74">
        <f>SUM(D11,D12,D16,D19,D24,D25)</f>
        <v>239862</v>
      </c>
      <c r="E10" s="97"/>
    </row>
    <row r="11" spans="1:7" s="9" customFormat="1" ht="16.5" customHeight="1">
      <c r="A11" s="77" t="s">
        <v>30</v>
      </c>
      <c r="B11" s="77" t="s">
        <v>79</v>
      </c>
      <c r="C11" s="8"/>
      <c r="D11" s="8"/>
      <c r="E11" s="97"/>
    </row>
    <row r="12" spans="1:7" s="10" customFormat="1" ht="16.5" customHeight="1">
      <c r="A12" s="77" t="s">
        <v>31</v>
      </c>
      <c r="B12" s="77" t="s">
        <v>302</v>
      </c>
      <c r="C12" s="96">
        <f>C13+C14+C15</f>
        <v>13810</v>
      </c>
      <c r="D12" s="96">
        <f>D13+D14+D15</f>
        <v>13810</v>
      </c>
      <c r="E12" s="97"/>
      <c r="G12" s="57"/>
    </row>
    <row r="13" spans="1:7" s="3" customFormat="1" ht="16.5" customHeight="1">
      <c r="A13" s="86" t="s">
        <v>81</v>
      </c>
      <c r="B13" s="86" t="s">
        <v>305</v>
      </c>
      <c r="C13" s="8">
        <v>13810</v>
      </c>
      <c r="D13" s="8">
        <v>13810</v>
      </c>
      <c r="E13" s="97"/>
    </row>
    <row r="14" spans="1:7" s="3" customFormat="1" ht="16.5" customHeight="1">
      <c r="A14" s="86" t="s">
        <v>469</v>
      </c>
      <c r="B14" s="86" t="s">
        <v>468</v>
      </c>
      <c r="C14" s="8"/>
      <c r="D14" s="8"/>
      <c r="E14" s="97"/>
    </row>
    <row r="15" spans="1:7" s="3" customFormat="1" ht="16.5" customHeight="1">
      <c r="A15" s="86" t="s">
        <v>470</v>
      </c>
      <c r="B15" s="86" t="s">
        <v>97</v>
      </c>
      <c r="C15" s="8"/>
      <c r="D15" s="8"/>
      <c r="E15" s="97"/>
    </row>
    <row r="16" spans="1:7" s="3" customFormat="1" ht="16.5" customHeight="1">
      <c r="A16" s="77" t="s">
        <v>82</v>
      </c>
      <c r="B16" s="77" t="s">
        <v>83</v>
      </c>
      <c r="C16" s="96">
        <f>SUM(C17:C18)</f>
        <v>226052</v>
      </c>
      <c r="D16" s="96">
        <f>SUM(D17:D18)</f>
        <v>226052</v>
      </c>
      <c r="E16" s="97"/>
    </row>
    <row r="17" spans="1:5" s="3" customFormat="1" ht="16.5" customHeight="1">
      <c r="A17" s="86" t="s">
        <v>84</v>
      </c>
      <c r="B17" s="86" t="s">
        <v>86</v>
      </c>
      <c r="C17" s="8">
        <v>162926</v>
      </c>
      <c r="D17" s="8">
        <v>162926</v>
      </c>
      <c r="E17" s="97"/>
    </row>
    <row r="18" spans="1:5" s="3" customFormat="1" ht="30">
      <c r="A18" s="86" t="s">
        <v>85</v>
      </c>
      <c r="B18" s="86" t="s">
        <v>110</v>
      </c>
      <c r="C18" s="8">
        <v>63126</v>
      </c>
      <c r="D18" s="8">
        <v>63126</v>
      </c>
      <c r="E18" s="97"/>
    </row>
    <row r="19" spans="1:5" s="3" customFormat="1" ht="16.5" customHeight="1">
      <c r="A19" s="77" t="s">
        <v>87</v>
      </c>
      <c r="B19" s="77" t="s">
        <v>394</v>
      </c>
      <c r="C19" s="96">
        <f>SUM(C20:C23)</f>
        <v>0</v>
      </c>
      <c r="D19" s="96">
        <f>SUM(D20:D23)</f>
        <v>0</v>
      </c>
      <c r="E19" s="97"/>
    </row>
    <row r="20" spans="1:5" s="3" customFormat="1" ht="16.5" customHeight="1">
      <c r="A20" s="86" t="s">
        <v>88</v>
      </c>
      <c r="B20" s="86" t="s">
        <v>89</v>
      </c>
      <c r="C20" s="8"/>
      <c r="D20" s="8"/>
      <c r="E20" s="97"/>
    </row>
    <row r="21" spans="1:5" s="3" customFormat="1" ht="30">
      <c r="A21" s="86" t="s">
        <v>92</v>
      </c>
      <c r="B21" s="86" t="s">
        <v>90</v>
      </c>
      <c r="C21" s="8"/>
      <c r="D21" s="8"/>
      <c r="E21" s="97"/>
    </row>
    <row r="22" spans="1:5" s="3" customFormat="1" ht="16.5" customHeight="1">
      <c r="A22" s="86" t="s">
        <v>93</v>
      </c>
      <c r="B22" s="86" t="s">
        <v>91</v>
      </c>
      <c r="C22" s="8"/>
      <c r="D22" s="8"/>
      <c r="E22" s="97"/>
    </row>
    <row r="23" spans="1:5" s="3" customFormat="1" ht="16.5" customHeight="1">
      <c r="A23" s="86" t="s">
        <v>94</v>
      </c>
      <c r="B23" s="86" t="s">
        <v>411</v>
      </c>
      <c r="C23" s="8"/>
      <c r="D23" s="8"/>
      <c r="E23" s="97"/>
    </row>
    <row r="24" spans="1:5" s="3" customFormat="1" ht="16.5" customHeight="1">
      <c r="A24" s="77" t="s">
        <v>95</v>
      </c>
      <c r="B24" s="77" t="s">
        <v>412</v>
      </c>
      <c r="C24" s="208"/>
      <c r="D24" s="8"/>
      <c r="E24" s="97"/>
    </row>
    <row r="25" spans="1:5" s="3" customFormat="1">
      <c r="A25" s="77" t="s">
        <v>246</v>
      </c>
      <c r="B25" s="77" t="s">
        <v>418</v>
      </c>
      <c r="C25" s="8"/>
      <c r="D25" s="8"/>
      <c r="E25" s="97"/>
    </row>
    <row r="26" spans="1:5" ht="16.5" customHeight="1">
      <c r="A26" s="76">
        <v>1.2</v>
      </c>
      <c r="B26" s="76" t="s">
        <v>96</v>
      </c>
      <c r="C26" s="74">
        <f>SUM(C27,C35)</f>
        <v>0</v>
      </c>
      <c r="D26" s="74">
        <f>SUM(D27,D35)</f>
        <v>0</v>
      </c>
      <c r="E26" s="97"/>
    </row>
    <row r="27" spans="1:5" ht="16.5" customHeight="1">
      <c r="A27" s="77" t="s">
        <v>32</v>
      </c>
      <c r="B27" s="77" t="s">
        <v>305</v>
      </c>
      <c r="C27" s="96">
        <f>SUM(C28:C30)</f>
        <v>0</v>
      </c>
      <c r="D27" s="96">
        <f>SUM(D28:D30)</f>
        <v>0</v>
      </c>
      <c r="E27" s="97"/>
    </row>
    <row r="28" spans="1:5">
      <c r="A28" s="192" t="s">
        <v>98</v>
      </c>
      <c r="B28" s="192" t="s">
        <v>303</v>
      </c>
      <c r="C28" s="8"/>
      <c r="D28" s="8"/>
      <c r="E28" s="97"/>
    </row>
    <row r="29" spans="1:5">
      <c r="A29" s="192" t="s">
        <v>99</v>
      </c>
      <c r="B29" s="192" t="s">
        <v>306</v>
      </c>
      <c r="C29" s="8"/>
      <c r="D29" s="8"/>
      <c r="E29" s="97"/>
    </row>
    <row r="30" spans="1:5">
      <c r="A30" s="192" t="s">
        <v>420</v>
      </c>
      <c r="B30" s="192" t="s">
        <v>304</v>
      </c>
      <c r="C30" s="8"/>
      <c r="D30" s="8"/>
      <c r="E30" s="97"/>
    </row>
    <row r="31" spans="1:5">
      <c r="A31" s="77" t="s">
        <v>33</v>
      </c>
      <c r="B31" s="77" t="s">
        <v>468</v>
      </c>
      <c r="C31" s="96">
        <f>SUM(C32:C34)</f>
        <v>0</v>
      </c>
      <c r="D31" s="96">
        <f>SUM(D32:D34)</f>
        <v>0</v>
      </c>
      <c r="E31" s="97"/>
    </row>
    <row r="32" spans="1:5">
      <c r="A32" s="192" t="s">
        <v>12</v>
      </c>
      <c r="B32" s="192" t="s">
        <v>471</v>
      </c>
      <c r="C32" s="8"/>
      <c r="D32" s="8"/>
      <c r="E32" s="97"/>
    </row>
    <row r="33" spans="1:9">
      <c r="A33" s="192" t="s">
        <v>13</v>
      </c>
      <c r="B33" s="192" t="s">
        <v>472</v>
      </c>
      <c r="C33" s="8"/>
      <c r="D33" s="8"/>
      <c r="E33" s="97"/>
    </row>
    <row r="34" spans="1:9">
      <c r="A34" s="192" t="s">
        <v>276</v>
      </c>
      <c r="B34" s="192" t="s">
        <v>473</v>
      </c>
      <c r="C34" s="8"/>
      <c r="D34" s="8"/>
      <c r="E34" s="97"/>
    </row>
    <row r="35" spans="1:9">
      <c r="A35" s="77" t="s">
        <v>34</v>
      </c>
      <c r="B35" s="206" t="s">
        <v>417</v>
      </c>
      <c r="C35" s="8"/>
      <c r="D35" s="8"/>
      <c r="E35" s="97"/>
    </row>
    <row r="36" spans="1:9">
      <c r="D36" s="25"/>
      <c r="E36" s="98"/>
      <c r="F36" s="25"/>
    </row>
    <row r="37" spans="1:9">
      <c r="A37" s="1"/>
      <c r="D37" s="25"/>
      <c r="E37" s="98"/>
      <c r="F37" s="25"/>
    </row>
    <row r="38" spans="1:9">
      <c r="D38" s="25"/>
      <c r="E38" s="98"/>
      <c r="F38" s="25"/>
    </row>
    <row r="39" spans="1:9">
      <c r="D39" s="25"/>
      <c r="E39" s="98"/>
      <c r="F39" s="25"/>
    </row>
    <row r="40" spans="1:9">
      <c r="A40" s="58" t="s">
        <v>107</v>
      </c>
      <c r="D40" s="25"/>
      <c r="E40" s="98"/>
      <c r="F40" s="25"/>
    </row>
    <row r="41" spans="1:9">
      <c r="D41" s="25"/>
      <c r="E41" s="99"/>
      <c r="F41" s="99"/>
      <c r="G41"/>
      <c r="H41"/>
      <c r="I41"/>
    </row>
    <row r="42" spans="1:9">
      <c r="D42" s="100"/>
      <c r="E42" s="99"/>
      <c r="F42" s="99"/>
      <c r="G42"/>
      <c r="H42"/>
      <c r="I42"/>
    </row>
    <row r="43" spans="1:9">
      <c r="A43"/>
      <c r="B43" s="58" t="s">
        <v>266</v>
      </c>
      <c r="D43" s="100"/>
      <c r="E43" s="99"/>
      <c r="F43" s="99"/>
      <c r="G43"/>
      <c r="H43"/>
      <c r="I43"/>
    </row>
    <row r="44" spans="1:9">
      <c r="A44"/>
      <c r="B44" s="2" t="s">
        <v>265</v>
      </c>
      <c r="D44" s="100"/>
      <c r="E44" s="99"/>
      <c r="F44" s="99"/>
      <c r="G44"/>
      <c r="H44"/>
      <c r="I44"/>
    </row>
    <row r="45" spans="1:9" customFormat="1" ht="12.75">
      <c r="B45" s="55" t="s">
        <v>139</v>
      </c>
      <c r="D45" s="99"/>
      <c r="E45" s="99"/>
      <c r="F45" s="99"/>
    </row>
    <row r="46" spans="1:9">
      <c r="D46" s="25"/>
      <c r="E46" s="98"/>
      <c r="F46" s="25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52"/>
  <sheetViews>
    <sheetView view="pageBreakPreview" zoomScale="80" zoomScaleNormal="100" zoomScaleSheetLayoutView="80" workbookViewId="0">
      <selection activeCell="L2" sqref="L2"/>
    </sheetView>
  </sheetViews>
  <sheetFormatPr defaultRowHeight="15"/>
  <cols>
    <col min="1" max="1" width="12" style="146" customWidth="1"/>
    <col min="2" max="2" width="13.28515625" style="146" customWidth="1"/>
    <col min="3" max="3" width="21.42578125" style="146" customWidth="1"/>
    <col min="4" max="4" width="17.85546875" style="146" customWidth="1"/>
    <col min="5" max="5" width="12.7109375" style="146" customWidth="1"/>
    <col min="6" max="6" width="41.7109375" style="146" customWidth="1"/>
    <col min="7" max="7" width="22.28515625" style="146" customWidth="1"/>
    <col min="8" max="8" width="0.5703125" style="146" customWidth="1"/>
    <col min="9" max="16384" width="9.140625" style="146"/>
  </cols>
  <sheetData>
    <row r="1" spans="1:8">
      <c r="A1" s="63" t="s">
        <v>356</v>
      </c>
      <c r="B1" s="65"/>
      <c r="C1" s="65"/>
      <c r="D1" s="65"/>
      <c r="E1" s="65"/>
      <c r="F1" s="65"/>
      <c r="G1" s="634" t="s">
        <v>109</v>
      </c>
      <c r="H1" s="143"/>
    </row>
    <row r="2" spans="1:8">
      <c r="A2" s="65" t="s">
        <v>140</v>
      </c>
      <c r="B2" s="65"/>
      <c r="C2" s="65"/>
      <c r="D2" s="65"/>
      <c r="E2" s="65"/>
      <c r="F2" s="65"/>
      <c r="G2" s="678" t="str">
        <f>'ფორმა N1'!L2</f>
        <v>01.01.2019-31.12.2019</v>
      </c>
      <c r="H2" s="143"/>
    </row>
    <row r="3" spans="1:8">
      <c r="A3" s="65"/>
      <c r="B3" s="65"/>
      <c r="C3" s="65"/>
      <c r="D3" s="65"/>
      <c r="E3" s="65"/>
      <c r="F3" s="65"/>
      <c r="G3" s="91"/>
      <c r="H3" s="143"/>
    </row>
    <row r="4" spans="1:8">
      <c r="A4" s="66" t="str">
        <f>'[5]ფორმა N2'!A4</f>
        <v>ანგარიშვალდებული პირის დასახელება:</v>
      </c>
      <c r="B4" s="65"/>
      <c r="C4" s="65"/>
      <c r="D4" s="65"/>
      <c r="E4" s="65"/>
      <c r="F4" s="65"/>
      <c r="G4" s="65"/>
      <c r="H4" s="93"/>
    </row>
    <row r="5" spans="1:8">
      <c r="A5" s="168" t="str">
        <f>'ფორმა N1'!A5</f>
        <v>მპგ მოძრაობა სახელმწიფო ხალხისთვის</v>
      </c>
      <c r="B5" s="168"/>
      <c r="C5" s="168"/>
      <c r="D5" s="168"/>
      <c r="E5" s="168"/>
      <c r="F5" s="168"/>
      <c r="G5" s="168"/>
      <c r="H5" s="93"/>
    </row>
    <row r="6" spans="1:8">
      <c r="A6" s="66"/>
      <c r="B6" s="65"/>
      <c r="C6" s="65"/>
      <c r="D6" s="65"/>
      <c r="E6" s="65"/>
      <c r="F6" s="65"/>
      <c r="G6" s="65"/>
      <c r="H6" s="93"/>
    </row>
    <row r="7" spans="1:8">
      <c r="A7" s="65"/>
      <c r="B7" s="65"/>
      <c r="C7" s="65"/>
      <c r="D7" s="65"/>
      <c r="E7" s="65"/>
      <c r="F7" s="65"/>
      <c r="G7" s="65"/>
      <c r="H7" s="94"/>
    </row>
    <row r="8" spans="1:8" ht="45.75" customHeight="1">
      <c r="A8" s="679" t="s">
        <v>307</v>
      </c>
      <c r="B8" s="679" t="s">
        <v>141</v>
      </c>
      <c r="C8" s="680" t="s">
        <v>354</v>
      </c>
      <c r="D8" s="680" t="s">
        <v>355</v>
      </c>
      <c r="E8" s="680" t="s">
        <v>270</v>
      </c>
      <c r="F8" s="679" t="s">
        <v>312</v>
      </c>
      <c r="G8" s="680" t="s">
        <v>308</v>
      </c>
      <c r="H8" s="94"/>
    </row>
    <row r="9" spans="1:8">
      <c r="A9" s="681" t="s">
        <v>309</v>
      </c>
      <c r="B9" s="682"/>
      <c r="C9" s="683"/>
      <c r="D9" s="684"/>
      <c r="E9" s="684"/>
      <c r="F9" s="684"/>
      <c r="G9" s="685"/>
      <c r="H9" s="94"/>
    </row>
    <row r="10" spans="1:8" ht="15.75">
      <c r="A10" s="682">
        <v>1</v>
      </c>
      <c r="B10" s="716">
        <v>43601</v>
      </c>
      <c r="C10" s="717">
        <v>30058</v>
      </c>
      <c r="D10" s="718">
        <v>0</v>
      </c>
      <c r="E10" s="718" t="s">
        <v>221</v>
      </c>
      <c r="F10" s="718" t="s">
        <v>526</v>
      </c>
      <c r="G10" s="719">
        <v>30058</v>
      </c>
      <c r="H10" s="94"/>
    </row>
    <row r="11" spans="1:8" ht="15.75">
      <c r="A11" s="682">
        <v>2</v>
      </c>
      <c r="B11" s="716">
        <v>43609</v>
      </c>
      <c r="C11" s="717">
        <v>1558</v>
      </c>
      <c r="D11" s="718">
        <v>0</v>
      </c>
      <c r="E11" s="718" t="s">
        <v>221</v>
      </c>
      <c r="F11" s="718" t="s">
        <v>526</v>
      </c>
      <c r="G11" s="719">
        <f t="shared" ref="G11:G12" si="0">IF(ISBLANK(B11),"",G10+C11-D11)</f>
        <v>31616</v>
      </c>
      <c r="H11" s="94"/>
    </row>
    <row r="12" spans="1:8" ht="15.75">
      <c r="A12" s="682">
        <v>3</v>
      </c>
      <c r="B12" s="720" t="s">
        <v>1446</v>
      </c>
      <c r="C12" s="717">
        <v>0</v>
      </c>
      <c r="D12" s="718">
        <v>29616</v>
      </c>
      <c r="E12" s="718" t="s">
        <v>221</v>
      </c>
      <c r="F12" s="718" t="s">
        <v>1447</v>
      </c>
      <c r="G12" s="719">
        <f t="shared" si="0"/>
        <v>2000</v>
      </c>
      <c r="H12" s="94"/>
    </row>
    <row r="13" spans="1:8" ht="45">
      <c r="A13" s="721">
        <v>4</v>
      </c>
      <c r="B13" s="722">
        <v>43663</v>
      </c>
      <c r="C13" s="723"/>
      <c r="D13" s="724">
        <v>2000</v>
      </c>
      <c r="E13" s="725" t="s">
        <v>221</v>
      </c>
      <c r="F13" s="724" t="s">
        <v>1448</v>
      </c>
      <c r="G13" s="726">
        <f t="shared" ref="G13:G37" si="1">IF(ISBLANK(B13),"",G12+C13-D13)</f>
        <v>0</v>
      </c>
      <c r="H13" s="94"/>
    </row>
    <row r="14" spans="1:8" ht="15.75">
      <c r="A14" s="682">
        <v>5</v>
      </c>
      <c r="B14" s="686"/>
      <c r="C14" s="687"/>
      <c r="D14" s="688"/>
      <c r="E14" s="688"/>
      <c r="F14" s="688"/>
      <c r="G14" s="689" t="str">
        <f t="shared" si="1"/>
        <v/>
      </c>
      <c r="H14" s="94"/>
    </row>
    <row r="15" spans="1:8" ht="15.75">
      <c r="A15" s="682">
        <v>6</v>
      </c>
      <c r="B15" s="686"/>
      <c r="C15" s="687"/>
      <c r="D15" s="688"/>
      <c r="E15" s="688"/>
      <c r="F15" s="688"/>
      <c r="G15" s="689" t="str">
        <f t="shared" si="1"/>
        <v/>
      </c>
      <c r="H15" s="94"/>
    </row>
    <row r="16" spans="1:8" ht="15.75">
      <c r="A16" s="682">
        <v>7</v>
      </c>
      <c r="B16" s="686"/>
      <c r="C16" s="687"/>
      <c r="D16" s="688"/>
      <c r="E16" s="688"/>
      <c r="F16" s="688"/>
      <c r="G16" s="689" t="str">
        <f t="shared" si="1"/>
        <v/>
      </c>
      <c r="H16" s="94"/>
    </row>
    <row r="17" spans="1:8" ht="15.75">
      <c r="A17" s="682">
        <v>8</v>
      </c>
      <c r="B17" s="686"/>
      <c r="C17" s="687"/>
      <c r="D17" s="688"/>
      <c r="E17" s="688"/>
      <c r="F17" s="688"/>
      <c r="G17" s="689" t="str">
        <f t="shared" si="1"/>
        <v/>
      </c>
      <c r="H17" s="94"/>
    </row>
    <row r="18" spans="1:8" ht="15.75">
      <c r="A18" s="682">
        <v>9</v>
      </c>
      <c r="B18" s="686"/>
      <c r="C18" s="687"/>
      <c r="D18" s="688"/>
      <c r="E18" s="688"/>
      <c r="F18" s="688"/>
      <c r="G18" s="689" t="str">
        <f t="shared" si="1"/>
        <v/>
      </c>
      <c r="H18" s="94"/>
    </row>
    <row r="19" spans="1:8" ht="15.75">
      <c r="A19" s="682">
        <v>10</v>
      </c>
      <c r="B19" s="686"/>
      <c r="C19" s="687"/>
      <c r="D19" s="688"/>
      <c r="E19" s="688"/>
      <c r="F19" s="688"/>
      <c r="G19" s="689" t="str">
        <f t="shared" si="1"/>
        <v/>
      </c>
      <c r="H19" s="94"/>
    </row>
    <row r="20" spans="1:8" ht="15.75">
      <c r="A20" s="682">
        <v>11</v>
      </c>
      <c r="B20" s="686"/>
      <c r="C20" s="687"/>
      <c r="D20" s="688"/>
      <c r="E20" s="688"/>
      <c r="F20" s="688"/>
      <c r="G20" s="689" t="str">
        <f t="shared" si="1"/>
        <v/>
      </c>
      <c r="H20" s="94"/>
    </row>
    <row r="21" spans="1:8" ht="15.75">
      <c r="A21" s="682">
        <v>12</v>
      </c>
      <c r="B21" s="686"/>
      <c r="C21" s="687"/>
      <c r="D21" s="688"/>
      <c r="E21" s="688"/>
      <c r="F21" s="688"/>
      <c r="G21" s="689" t="str">
        <f t="shared" si="1"/>
        <v/>
      </c>
      <c r="H21" s="94"/>
    </row>
    <row r="22" spans="1:8" ht="15.75">
      <c r="A22" s="682">
        <v>13</v>
      </c>
      <c r="B22" s="686"/>
      <c r="C22" s="687"/>
      <c r="D22" s="688"/>
      <c r="E22" s="688"/>
      <c r="F22" s="688"/>
      <c r="G22" s="689" t="str">
        <f t="shared" si="1"/>
        <v/>
      </c>
      <c r="H22" s="94"/>
    </row>
    <row r="23" spans="1:8" ht="15.75">
      <c r="A23" s="682">
        <v>14</v>
      </c>
      <c r="B23" s="686"/>
      <c r="C23" s="687"/>
      <c r="D23" s="688"/>
      <c r="E23" s="688"/>
      <c r="F23" s="688"/>
      <c r="G23" s="689" t="str">
        <f t="shared" si="1"/>
        <v/>
      </c>
      <c r="H23" s="94"/>
    </row>
    <row r="24" spans="1:8" ht="15.75">
      <c r="A24" s="682">
        <v>15</v>
      </c>
      <c r="B24" s="686"/>
      <c r="C24" s="687"/>
      <c r="D24" s="688"/>
      <c r="E24" s="688"/>
      <c r="F24" s="688"/>
      <c r="G24" s="689" t="str">
        <f t="shared" si="1"/>
        <v/>
      </c>
      <c r="H24" s="94"/>
    </row>
    <row r="25" spans="1:8" ht="15.75">
      <c r="A25" s="682">
        <v>16</v>
      </c>
      <c r="B25" s="686"/>
      <c r="C25" s="687"/>
      <c r="D25" s="688"/>
      <c r="E25" s="688"/>
      <c r="F25" s="688"/>
      <c r="G25" s="689" t="str">
        <f t="shared" si="1"/>
        <v/>
      </c>
      <c r="H25" s="94"/>
    </row>
    <row r="26" spans="1:8" ht="15.75">
      <c r="A26" s="682">
        <v>17</v>
      </c>
      <c r="B26" s="686"/>
      <c r="C26" s="687"/>
      <c r="D26" s="688"/>
      <c r="E26" s="688"/>
      <c r="F26" s="688"/>
      <c r="G26" s="689" t="str">
        <f t="shared" si="1"/>
        <v/>
      </c>
      <c r="H26" s="94"/>
    </row>
    <row r="27" spans="1:8" ht="15.75">
      <c r="A27" s="682">
        <v>18</v>
      </c>
      <c r="B27" s="686"/>
      <c r="C27" s="687"/>
      <c r="D27" s="688"/>
      <c r="E27" s="688"/>
      <c r="F27" s="688"/>
      <c r="G27" s="689" t="str">
        <f t="shared" si="1"/>
        <v/>
      </c>
      <c r="H27" s="94"/>
    </row>
    <row r="28" spans="1:8" ht="15.75">
      <c r="A28" s="682">
        <v>19</v>
      </c>
      <c r="B28" s="686"/>
      <c r="C28" s="687"/>
      <c r="D28" s="688"/>
      <c r="E28" s="688"/>
      <c r="F28" s="688"/>
      <c r="G28" s="689" t="str">
        <f t="shared" si="1"/>
        <v/>
      </c>
      <c r="H28" s="94"/>
    </row>
    <row r="29" spans="1:8" ht="15.75">
      <c r="A29" s="682">
        <v>20</v>
      </c>
      <c r="B29" s="686"/>
      <c r="C29" s="690"/>
      <c r="D29" s="691"/>
      <c r="E29" s="691"/>
      <c r="F29" s="691"/>
      <c r="G29" s="689" t="str">
        <f t="shared" si="1"/>
        <v/>
      </c>
      <c r="H29" s="94"/>
    </row>
    <row r="30" spans="1:8" ht="15.75">
      <c r="A30" s="682">
        <v>21</v>
      </c>
      <c r="B30" s="686"/>
      <c r="C30" s="690"/>
      <c r="D30" s="691"/>
      <c r="E30" s="691"/>
      <c r="F30" s="691"/>
      <c r="G30" s="689" t="str">
        <f t="shared" si="1"/>
        <v/>
      </c>
      <c r="H30" s="94"/>
    </row>
    <row r="31" spans="1:8" ht="15.75">
      <c r="A31" s="682">
        <v>22</v>
      </c>
      <c r="B31" s="686"/>
      <c r="C31" s="690"/>
      <c r="D31" s="691"/>
      <c r="E31" s="691"/>
      <c r="F31" s="691"/>
      <c r="G31" s="689" t="str">
        <f t="shared" si="1"/>
        <v/>
      </c>
      <c r="H31" s="94"/>
    </row>
    <row r="32" spans="1:8" ht="15.75">
      <c r="A32" s="682">
        <v>23</v>
      </c>
      <c r="B32" s="686"/>
      <c r="C32" s="690"/>
      <c r="D32" s="691"/>
      <c r="E32" s="691"/>
      <c r="F32" s="691"/>
      <c r="G32" s="689" t="str">
        <f t="shared" si="1"/>
        <v/>
      </c>
      <c r="H32" s="94"/>
    </row>
    <row r="33" spans="1:10" ht="15.75">
      <c r="A33" s="682">
        <v>24</v>
      </c>
      <c r="B33" s="686"/>
      <c r="C33" s="690"/>
      <c r="D33" s="691"/>
      <c r="E33" s="691"/>
      <c r="F33" s="691"/>
      <c r="G33" s="689" t="str">
        <f t="shared" si="1"/>
        <v/>
      </c>
      <c r="H33" s="94"/>
    </row>
    <row r="34" spans="1:10" ht="15.75">
      <c r="A34" s="682">
        <v>25</v>
      </c>
      <c r="B34" s="686"/>
      <c r="C34" s="690"/>
      <c r="D34" s="691"/>
      <c r="E34" s="691"/>
      <c r="F34" s="691"/>
      <c r="G34" s="689" t="str">
        <f t="shared" si="1"/>
        <v/>
      </c>
      <c r="H34" s="94"/>
    </row>
    <row r="35" spans="1:10" ht="15.75">
      <c r="A35" s="682">
        <v>26</v>
      </c>
      <c r="B35" s="686"/>
      <c r="C35" s="690"/>
      <c r="D35" s="691"/>
      <c r="E35" s="691"/>
      <c r="F35" s="691"/>
      <c r="G35" s="689" t="str">
        <f t="shared" si="1"/>
        <v/>
      </c>
      <c r="H35" s="94"/>
    </row>
    <row r="36" spans="1:10" ht="15.75">
      <c r="A36" s="682">
        <v>27</v>
      </c>
      <c r="B36" s="686"/>
      <c r="C36" s="690"/>
      <c r="D36" s="691"/>
      <c r="E36" s="691"/>
      <c r="F36" s="691"/>
      <c r="G36" s="689" t="str">
        <f t="shared" si="1"/>
        <v/>
      </c>
      <c r="H36" s="94"/>
    </row>
    <row r="37" spans="1:10" ht="15.75">
      <c r="A37" s="682">
        <v>28</v>
      </c>
      <c r="B37" s="686"/>
      <c r="C37" s="690"/>
      <c r="D37" s="691"/>
      <c r="E37" s="691"/>
      <c r="F37" s="691"/>
      <c r="G37" s="689" t="str">
        <f t="shared" si="1"/>
        <v/>
      </c>
      <c r="H37" s="94"/>
    </row>
    <row r="38" spans="1:10" ht="15.75">
      <c r="A38" s="682" t="s">
        <v>273</v>
      </c>
      <c r="B38" s="686"/>
      <c r="C38" s="690"/>
      <c r="D38" s="691"/>
      <c r="E38" s="691"/>
      <c r="F38" s="691"/>
      <c r="G38" s="689" t="str">
        <f>IF(ISBLANK(B38),"",#REF!+C38-D38)</f>
        <v/>
      </c>
      <c r="H38" s="94"/>
    </row>
    <row r="39" spans="1:10">
      <c r="A39" s="692" t="s">
        <v>310</v>
      </c>
      <c r="B39" s="693"/>
      <c r="C39" s="694"/>
      <c r="D39" s="695"/>
      <c r="E39" s="695"/>
      <c r="F39" s="696"/>
      <c r="G39" s="697" t="str">
        <f>G38</f>
        <v/>
      </c>
      <c r="H39" s="94"/>
    </row>
    <row r="43" spans="1:10">
      <c r="B43" s="148" t="s">
        <v>107</v>
      </c>
      <c r="F43" s="149"/>
    </row>
    <row r="44" spans="1:10">
      <c r="F44" s="617"/>
      <c r="G44" s="617"/>
      <c r="H44" s="617"/>
      <c r="I44" s="617"/>
      <c r="J44" s="617"/>
    </row>
    <row r="45" spans="1:10">
      <c r="C45" s="150"/>
      <c r="F45" s="150"/>
      <c r="G45" s="698"/>
      <c r="H45" s="617"/>
      <c r="I45" s="617"/>
      <c r="J45" s="617"/>
    </row>
    <row r="46" spans="1:10">
      <c r="A46" s="617"/>
      <c r="C46" s="152" t="s">
        <v>263</v>
      </c>
      <c r="F46" s="153" t="s">
        <v>268</v>
      </c>
      <c r="G46" s="698"/>
      <c r="H46" s="617"/>
      <c r="I46" s="617"/>
      <c r="J46" s="617"/>
    </row>
    <row r="47" spans="1:10">
      <c r="A47" s="617"/>
      <c r="C47" s="154" t="s">
        <v>139</v>
      </c>
      <c r="F47" s="146" t="s">
        <v>264</v>
      </c>
      <c r="G47" s="617"/>
      <c r="H47" s="617"/>
      <c r="I47" s="617"/>
      <c r="J47" s="617"/>
    </row>
    <row r="48" spans="1:10" s="617" customFormat="1">
      <c r="B48" s="146"/>
    </row>
    <row r="49" s="617" customFormat="1" ht="12.75"/>
    <row r="50" s="617" customFormat="1" ht="12.75"/>
    <row r="51" s="617" customFormat="1" ht="12.75"/>
    <row r="52" s="617" customFormat="1" ht="12.75"/>
  </sheetData>
  <dataValidations count="1">
    <dataValidation allowBlank="1" showInputMessage="1" showErrorMessage="1" prompt="თვე/დღე/წელი" sqref="B10:B38"/>
  </dataValidations>
  <printOptions gridLines="1"/>
  <pageMargins left="0.7" right="0.7" top="0.75" bottom="0.75" header="0.3" footer="0.3"/>
  <pageSetup scale="65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L53"/>
  <sheetViews>
    <sheetView showGridLines="0" view="pageBreakPreview" topLeftCell="A16" zoomScale="80" zoomScaleNormal="100" zoomScaleSheetLayoutView="80" workbookViewId="0">
      <selection activeCell="L2" sqref="L2"/>
    </sheetView>
  </sheetViews>
  <sheetFormatPr defaultRowHeight="12.75"/>
  <cols>
    <col min="1" max="1" width="53.5703125" style="23" customWidth="1"/>
    <col min="2" max="2" width="10.7109375" style="23" customWidth="1"/>
    <col min="3" max="3" width="12.42578125" style="23" customWidth="1"/>
    <col min="4" max="4" width="10.42578125" style="23" customWidth="1"/>
    <col min="5" max="5" width="13.140625" style="23" customWidth="1"/>
    <col min="6" max="6" width="10.42578125" style="23" customWidth="1"/>
    <col min="7" max="8" width="10.5703125" style="23" customWidth="1"/>
    <col min="9" max="9" width="9.85546875" style="23" customWidth="1"/>
    <col min="10" max="10" width="12.7109375" style="23" customWidth="1"/>
    <col min="11" max="11" width="0.7109375" style="23" customWidth="1"/>
    <col min="12" max="16384" width="9.140625" style="23"/>
  </cols>
  <sheetData>
    <row r="1" spans="1:12" s="21" customFormat="1" ht="15">
      <c r="A1" s="124" t="s">
        <v>299</v>
      </c>
      <c r="B1" s="125"/>
      <c r="C1" s="125"/>
      <c r="D1" s="125"/>
      <c r="E1" s="125"/>
      <c r="F1" s="67"/>
      <c r="G1" s="67"/>
      <c r="H1" s="67"/>
      <c r="I1" s="791" t="s">
        <v>109</v>
      </c>
      <c r="J1" s="791"/>
      <c r="K1" s="131"/>
    </row>
    <row r="2" spans="1:12" s="21" customFormat="1" ht="15">
      <c r="A2" s="94" t="s">
        <v>140</v>
      </c>
      <c r="B2" s="125"/>
      <c r="C2" s="125"/>
      <c r="D2" s="125"/>
      <c r="E2" s="125"/>
      <c r="F2" s="126"/>
      <c r="G2" s="127"/>
      <c r="H2" s="127"/>
      <c r="I2" s="777" t="str">
        <f>'ფორმა N1'!L2</f>
        <v>01.01.2019-31.12.2019</v>
      </c>
      <c r="J2" s="778"/>
      <c r="K2" s="131"/>
    </row>
    <row r="3" spans="1:12" s="21" customFormat="1" ht="15">
      <c r="A3" s="125"/>
      <c r="B3" s="125"/>
      <c r="C3" s="125"/>
      <c r="D3" s="125"/>
      <c r="E3" s="125"/>
      <c r="F3" s="126"/>
      <c r="G3" s="127"/>
      <c r="H3" s="127"/>
      <c r="I3" s="128"/>
      <c r="J3" s="64"/>
      <c r="K3" s="131"/>
    </row>
    <row r="4" spans="1:12" s="2" customFormat="1" ht="15">
      <c r="A4" s="65" t="str">
        <f>'ფორმა N2'!A4</f>
        <v>ანგარიშვალდებული პირის დასახელება:</v>
      </c>
      <c r="B4" s="65"/>
      <c r="C4" s="65"/>
      <c r="D4" s="65"/>
      <c r="E4" s="65"/>
      <c r="F4" s="66"/>
      <c r="G4" s="66"/>
      <c r="H4" s="66"/>
      <c r="I4" s="113"/>
      <c r="J4" s="65"/>
      <c r="K4" s="94"/>
      <c r="L4" s="21"/>
    </row>
    <row r="5" spans="1:12" s="2" customFormat="1" ht="15">
      <c r="A5" s="106" t="str">
        <f>'ფორმა N1'!A5</f>
        <v>მპგ მოძრაობა სახელმწიფო ხალხისთვის</v>
      </c>
      <c r="B5" s="107"/>
      <c r="C5" s="107"/>
      <c r="D5" s="107"/>
      <c r="E5" s="107"/>
      <c r="F5" s="50"/>
      <c r="G5" s="50"/>
      <c r="H5" s="50"/>
      <c r="I5" s="119"/>
      <c r="J5" s="50"/>
      <c r="K5" s="94"/>
    </row>
    <row r="6" spans="1:12" s="21" customFormat="1" ht="13.5">
      <c r="A6" s="129"/>
      <c r="B6" s="130"/>
      <c r="C6" s="130"/>
      <c r="D6" s="125"/>
      <c r="E6" s="125"/>
      <c r="F6" s="125"/>
      <c r="G6" s="125"/>
      <c r="H6" s="125"/>
      <c r="I6" s="125"/>
      <c r="J6" s="125"/>
      <c r="K6" s="131"/>
    </row>
    <row r="7" spans="1:12" ht="45" customHeight="1">
      <c r="A7" s="120"/>
      <c r="B7" s="793" t="s">
        <v>220</v>
      </c>
      <c r="C7" s="793"/>
      <c r="D7" s="793" t="s">
        <v>287</v>
      </c>
      <c r="E7" s="793"/>
      <c r="F7" s="793" t="s">
        <v>288</v>
      </c>
      <c r="G7" s="793"/>
      <c r="H7" s="372" t="s">
        <v>274</v>
      </c>
      <c r="I7" s="793" t="s">
        <v>223</v>
      </c>
      <c r="J7" s="793"/>
      <c r="K7" s="132"/>
    </row>
    <row r="8" spans="1:12" ht="15">
      <c r="A8" s="121" t="s">
        <v>115</v>
      </c>
      <c r="B8" s="122" t="s">
        <v>222</v>
      </c>
      <c r="C8" s="123" t="s">
        <v>221</v>
      </c>
      <c r="D8" s="122" t="s">
        <v>222</v>
      </c>
      <c r="E8" s="123" t="s">
        <v>221</v>
      </c>
      <c r="F8" s="122" t="s">
        <v>222</v>
      </c>
      <c r="G8" s="123" t="s">
        <v>221</v>
      </c>
      <c r="H8" s="123" t="s">
        <v>221</v>
      </c>
      <c r="I8" s="122" t="s">
        <v>222</v>
      </c>
      <c r="J8" s="123" t="s">
        <v>221</v>
      </c>
      <c r="K8" s="132"/>
    </row>
    <row r="9" spans="1:12" ht="15">
      <c r="A9" s="51" t="s">
        <v>116</v>
      </c>
      <c r="B9" s="71">
        <f>SUM(B10,B14,B17)</f>
        <v>5463.53</v>
      </c>
      <c r="C9" s="71">
        <f>SUM(C10,C14,C17)</f>
        <v>343107.8</v>
      </c>
      <c r="D9" s="71">
        <f t="shared" ref="D9:J9" si="0">SUM(D10,D14,D17)</f>
        <v>0</v>
      </c>
      <c r="E9" s="71">
        <f>SUM(E10,E14,E17)</f>
        <v>0</v>
      </c>
      <c r="F9" s="71">
        <f t="shared" si="0"/>
        <v>0</v>
      </c>
      <c r="G9" s="71">
        <f>SUM(G10,G14,G17)</f>
        <v>0</v>
      </c>
      <c r="H9" s="71">
        <f>SUM(H10,H14,H17)</f>
        <v>0</v>
      </c>
      <c r="I9" s="71">
        <f>SUM(I10,I14,I17)</f>
        <v>5463.53</v>
      </c>
      <c r="J9" s="71">
        <f t="shared" si="0"/>
        <v>343107.8</v>
      </c>
      <c r="K9" s="132"/>
    </row>
    <row r="10" spans="1:12" ht="15">
      <c r="A10" s="52" t="s">
        <v>117</v>
      </c>
      <c r="B10" s="120">
        <f>SUM(B11:B13)</f>
        <v>0</v>
      </c>
      <c r="C10" s="120">
        <f>SUM(C11:C13)</f>
        <v>0</v>
      </c>
      <c r="D10" s="120">
        <f t="shared" ref="D10:J10" si="1">SUM(D11:D13)</f>
        <v>0</v>
      </c>
      <c r="E10" s="120">
        <f>SUM(E11:E13)</f>
        <v>0</v>
      </c>
      <c r="F10" s="120">
        <f t="shared" si="1"/>
        <v>0</v>
      </c>
      <c r="G10" s="120">
        <f>SUM(G11:G13)</f>
        <v>0</v>
      </c>
      <c r="H10" s="120">
        <f>SUM(H11:H13)</f>
        <v>0</v>
      </c>
      <c r="I10" s="120">
        <f>SUM(I11:I13)</f>
        <v>0</v>
      </c>
      <c r="J10" s="120">
        <f t="shared" si="1"/>
        <v>0</v>
      </c>
      <c r="K10" s="132"/>
    </row>
    <row r="11" spans="1:12" ht="15">
      <c r="A11" s="52" t="s">
        <v>118</v>
      </c>
      <c r="B11" s="24"/>
      <c r="C11" s="24"/>
      <c r="D11" s="24"/>
      <c r="E11" s="24"/>
      <c r="F11" s="24"/>
      <c r="G11" s="24"/>
      <c r="H11" s="24"/>
      <c r="I11" s="24"/>
      <c r="J11" s="24"/>
      <c r="K11" s="132"/>
    </row>
    <row r="12" spans="1:12" ht="15">
      <c r="A12" s="52" t="s">
        <v>119</v>
      </c>
      <c r="B12" s="24"/>
      <c r="C12" s="24"/>
      <c r="D12" s="24"/>
      <c r="E12" s="24"/>
      <c r="F12" s="24"/>
      <c r="G12" s="24"/>
      <c r="H12" s="24"/>
      <c r="I12" s="24"/>
      <c r="J12" s="24"/>
      <c r="K12" s="132"/>
    </row>
    <row r="13" spans="1:12" ht="15">
      <c r="A13" s="52" t="s">
        <v>120</v>
      </c>
      <c r="B13" s="24"/>
      <c r="C13" s="24"/>
      <c r="D13" s="24"/>
      <c r="E13" s="24"/>
      <c r="F13" s="24"/>
      <c r="G13" s="24"/>
      <c r="H13" s="24"/>
      <c r="I13" s="24"/>
      <c r="J13" s="24"/>
      <c r="K13" s="132"/>
    </row>
    <row r="14" spans="1:12" ht="15">
      <c r="A14" s="52" t="s">
        <v>121</v>
      </c>
      <c r="B14" s="120">
        <f>SUM(B15:B16)</f>
        <v>5463.53</v>
      </c>
      <c r="C14" s="120">
        <f>SUM(C15:C16)</f>
        <v>343107.8</v>
      </c>
      <c r="D14" s="120">
        <f t="shared" ref="D14:J14" si="2">SUM(D15:D16)</f>
        <v>0</v>
      </c>
      <c r="E14" s="120">
        <f>SUM(E15:E16)</f>
        <v>0</v>
      </c>
      <c r="F14" s="120">
        <f t="shared" si="2"/>
        <v>0</v>
      </c>
      <c r="G14" s="120">
        <f>SUM(G15:G16)</f>
        <v>0</v>
      </c>
      <c r="H14" s="120">
        <f>SUM(H15:H16)</f>
        <v>0</v>
      </c>
      <c r="I14" s="120">
        <f>SUM(I15:I16)</f>
        <v>5463.53</v>
      </c>
      <c r="J14" s="120">
        <f t="shared" si="2"/>
        <v>343107.8</v>
      </c>
      <c r="K14" s="132"/>
    </row>
    <row r="15" spans="1:12" ht="15">
      <c r="A15" s="52" t="s">
        <v>122</v>
      </c>
      <c r="B15" s="24"/>
      <c r="C15" s="24"/>
      <c r="D15" s="24"/>
      <c r="E15" s="24"/>
      <c r="F15" s="24"/>
      <c r="G15" s="24"/>
      <c r="H15" s="24"/>
      <c r="I15" s="24"/>
      <c r="J15" s="24"/>
      <c r="K15" s="132"/>
    </row>
    <row r="16" spans="1:12" ht="15">
      <c r="A16" s="52" t="s">
        <v>123</v>
      </c>
      <c r="B16" s="24">
        <v>5463.53</v>
      </c>
      <c r="C16" s="24">
        <v>343107.8</v>
      </c>
      <c r="D16" s="24"/>
      <c r="E16" s="24"/>
      <c r="F16" s="24"/>
      <c r="G16" s="24"/>
      <c r="H16" s="24"/>
      <c r="I16" s="24">
        <f>B16+D16-F16</f>
        <v>5463.53</v>
      </c>
      <c r="J16" s="24">
        <f>C16+E16-G16</f>
        <v>343107.8</v>
      </c>
      <c r="K16" s="132"/>
    </row>
    <row r="17" spans="1:11" ht="15">
      <c r="A17" s="52" t="s">
        <v>124</v>
      </c>
      <c r="B17" s="120">
        <f>SUM(B18:B19,B22,B23)</f>
        <v>0</v>
      </c>
      <c r="C17" s="120">
        <f>SUM(C18:C19,C22,C23)</f>
        <v>0</v>
      </c>
      <c r="D17" s="120">
        <f t="shared" ref="D17:J17" si="3">SUM(D18:D19,D22,D23)</f>
        <v>0</v>
      </c>
      <c r="E17" s="120">
        <f>SUM(E18:E19,E22,E23)</f>
        <v>0</v>
      </c>
      <c r="F17" s="120">
        <f t="shared" si="3"/>
        <v>0</v>
      </c>
      <c r="G17" s="120">
        <f>SUM(G18:G19,G22,G23)</f>
        <v>0</v>
      </c>
      <c r="H17" s="120">
        <f>SUM(H18:H19,H22,H23)</f>
        <v>0</v>
      </c>
      <c r="I17" s="120">
        <f>SUM(I18:I19,I22,I23)</f>
        <v>0</v>
      </c>
      <c r="J17" s="120">
        <f t="shared" si="3"/>
        <v>0</v>
      </c>
      <c r="K17" s="132"/>
    </row>
    <row r="18" spans="1:11" ht="15">
      <c r="A18" s="52" t="s">
        <v>125</v>
      </c>
      <c r="B18" s="24"/>
      <c r="C18" s="24"/>
      <c r="D18" s="24"/>
      <c r="E18" s="24"/>
      <c r="F18" s="24"/>
      <c r="G18" s="24"/>
      <c r="H18" s="24"/>
      <c r="I18" s="24"/>
      <c r="J18" s="24"/>
      <c r="K18" s="132"/>
    </row>
    <row r="19" spans="1:11" ht="15">
      <c r="A19" s="52" t="s">
        <v>126</v>
      </c>
      <c r="B19" s="120">
        <f>SUM(B20:B21)</f>
        <v>0</v>
      </c>
      <c r="C19" s="120">
        <f>SUM(C20:C21)</f>
        <v>0</v>
      </c>
      <c r="D19" s="120">
        <f t="shared" ref="D19:J19" si="4">SUM(D20:D21)</f>
        <v>0</v>
      </c>
      <c r="E19" s="120">
        <f>SUM(E20:E21)</f>
        <v>0</v>
      </c>
      <c r="F19" s="120">
        <f t="shared" si="4"/>
        <v>0</v>
      </c>
      <c r="G19" s="120">
        <f>SUM(G20:G21)</f>
        <v>0</v>
      </c>
      <c r="H19" s="120">
        <f>SUM(H20:H21)</f>
        <v>0</v>
      </c>
      <c r="I19" s="120">
        <f>SUM(I20:I21)</f>
        <v>0</v>
      </c>
      <c r="J19" s="120">
        <f t="shared" si="4"/>
        <v>0</v>
      </c>
      <c r="K19" s="132"/>
    </row>
    <row r="20" spans="1:11" ht="15">
      <c r="A20" s="52" t="s">
        <v>127</v>
      </c>
      <c r="B20" s="24"/>
      <c r="C20" s="24"/>
      <c r="D20" s="24"/>
      <c r="E20" s="24"/>
      <c r="F20" s="24"/>
      <c r="G20" s="24"/>
      <c r="H20" s="24"/>
      <c r="I20" s="24"/>
      <c r="J20" s="24"/>
      <c r="K20" s="132"/>
    </row>
    <row r="21" spans="1:11" ht="15">
      <c r="A21" s="52" t="s">
        <v>128</v>
      </c>
      <c r="B21" s="24"/>
      <c r="C21" s="24"/>
      <c r="D21" s="24"/>
      <c r="E21" s="24"/>
      <c r="F21" s="24"/>
      <c r="G21" s="24"/>
      <c r="H21" s="24"/>
      <c r="I21" s="24"/>
      <c r="J21" s="24"/>
      <c r="K21" s="132"/>
    </row>
    <row r="22" spans="1:11" ht="15">
      <c r="A22" s="52" t="s">
        <v>129</v>
      </c>
      <c r="B22" s="24"/>
      <c r="C22" s="24"/>
      <c r="D22" s="24"/>
      <c r="E22" s="24"/>
      <c r="F22" s="24"/>
      <c r="G22" s="24"/>
      <c r="H22" s="24"/>
      <c r="I22" s="24"/>
      <c r="J22" s="24"/>
      <c r="K22" s="132"/>
    </row>
    <row r="23" spans="1:11" ht="15">
      <c r="A23" s="52" t="s">
        <v>130</v>
      </c>
      <c r="B23" s="24"/>
      <c r="C23" s="24"/>
      <c r="D23" s="24"/>
      <c r="E23" s="24"/>
      <c r="F23" s="24"/>
      <c r="G23" s="24"/>
      <c r="H23" s="24"/>
      <c r="I23" s="24"/>
      <c r="J23" s="24"/>
      <c r="K23" s="132"/>
    </row>
    <row r="24" spans="1:11" ht="15">
      <c r="A24" s="51" t="s">
        <v>131</v>
      </c>
      <c r="B24" s="71">
        <f>SUM(B25:B31)</f>
        <v>5</v>
      </c>
      <c r="C24" s="71">
        <f t="shared" ref="C24:J24" si="5">SUM(C25:C31)</f>
        <v>75</v>
      </c>
      <c r="D24" s="71">
        <f t="shared" si="5"/>
        <v>0</v>
      </c>
      <c r="E24" s="71">
        <f t="shared" si="5"/>
        <v>0</v>
      </c>
      <c r="F24" s="71">
        <f t="shared" si="5"/>
        <v>0</v>
      </c>
      <c r="G24" s="71">
        <f t="shared" si="5"/>
        <v>0</v>
      </c>
      <c r="H24" s="71">
        <f t="shared" si="5"/>
        <v>0</v>
      </c>
      <c r="I24" s="71">
        <f t="shared" si="5"/>
        <v>5</v>
      </c>
      <c r="J24" s="71">
        <f t="shared" si="5"/>
        <v>75</v>
      </c>
      <c r="K24" s="132"/>
    </row>
    <row r="25" spans="1:11" ht="15">
      <c r="A25" s="52" t="s">
        <v>253</v>
      </c>
      <c r="B25" s="24">
        <v>5</v>
      </c>
      <c r="C25" s="24">
        <v>75</v>
      </c>
      <c r="D25" s="24">
        <v>0</v>
      </c>
      <c r="E25" s="24">
        <v>0</v>
      </c>
      <c r="F25" s="24">
        <v>0</v>
      </c>
      <c r="G25" s="24">
        <v>0</v>
      </c>
      <c r="H25" s="24"/>
      <c r="I25" s="24">
        <f>B25+D25-F25</f>
        <v>5</v>
      </c>
      <c r="J25" s="24">
        <f>C25+E25-G25</f>
        <v>75</v>
      </c>
      <c r="K25" s="132"/>
    </row>
    <row r="26" spans="1:11" ht="15">
      <c r="A26" s="52" t="s">
        <v>254</v>
      </c>
      <c r="B26" s="24"/>
      <c r="C26" s="24"/>
      <c r="D26" s="24"/>
      <c r="E26" s="24"/>
      <c r="F26" s="24"/>
      <c r="G26" s="24"/>
      <c r="H26" s="24"/>
      <c r="I26" s="24"/>
      <c r="J26" s="24"/>
      <c r="K26" s="132"/>
    </row>
    <row r="27" spans="1:11" ht="15">
      <c r="A27" s="52" t="s">
        <v>255</v>
      </c>
      <c r="B27" s="24"/>
      <c r="C27" s="24"/>
      <c r="D27" s="24"/>
      <c r="E27" s="24"/>
      <c r="F27" s="24"/>
      <c r="G27" s="24"/>
      <c r="H27" s="24"/>
      <c r="I27" s="24"/>
      <c r="J27" s="24"/>
      <c r="K27" s="132"/>
    </row>
    <row r="28" spans="1:11" ht="15">
      <c r="A28" s="52" t="s">
        <v>256</v>
      </c>
      <c r="B28" s="24"/>
      <c r="C28" s="24"/>
      <c r="D28" s="24"/>
      <c r="E28" s="24"/>
      <c r="F28" s="24"/>
      <c r="G28" s="24"/>
      <c r="H28" s="24"/>
      <c r="I28" s="24"/>
      <c r="J28" s="24"/>
      <c r="K28" s="132"/>
    </row>
    <row r="29" spans="1:11" ht="15">
      <c r="A29" s="52" t="s">
        <v>257</v>
      </c>
      <c r="B29" s="24"/>
      <c r="C29" s="24"/>
      <c r="D29" s="24"/>
      <c r="E29" s="24"/>
      <c r="F29" s="24"/>
      <c r="G29" s="24"/>
      <c r="H29" s="24"/>
      <c r="I29" s="24"/>
      <c r="J29" s="24"/>
      <c r="K29" s="132"/>
    </row>
    <row r="30" spans="1:11" ht="15">
      <c r="A30" s="52" t="s">
        <v>258</v>
      </c>
      <c r="B30" s="24"/>
      <c r="C30" s="24"/>
      <c r="D30" s="24"/>
      <c r="E30" s="24"/>
      <c r="F30" s="24"/>
      <c r="G30" s="24"/>
      <c r="H30" s="24"/>
      <c r="I30" s="24"/>
      <c r="J30" s="24"/>
      <c r="K30" s="132"/>
    </row>
    <row r="31" spans="1:11" ht="15">
      <c r="A31" s="52" t="s">
        <v>259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/>
      <c r="I31" s="24">
        <f>B31+D31-F31</f>
        <v>0</v>
      </c>
      <c r="J31" s="24">
        <f>C31+E31-G31</f>
        <v>0</v>
      </c>
      <c r="K31" s="132"/>
    </row>
    <row r="32" spans="1:11" ht="15">
      <c r="A32" s="51" t="s">
        <v>132</v>
      </c>
      <c r="B32" s="71">
        <f>SUM(B33:B35)</f>
        <v>0</v>
      </c>
      <c r="C32" s="71">
        <f>SUM(C33:C35)</f>
        <v>0</v>
      </c>
      <c r="D32" s="71">
        <f t="shared" ref="D32:J32" si="6">SUM(D33:D35)</f>
        <v>0</v>
      </c>
      <c r="E32" s="71">
        <f>SUM(E33:E35)</f>
        <v>0</v>
      </c>
      <c r="F32" s="71">
        <f t="shared" si="6"/>
        <v>0</v>
      </c>
      <c r="G32" s="71">
        <f>SUM(G33:G35)</f>
        <v>0</v>
      </c>
      <c r="H32" s="71">
        <f>SUM(H33:H35)</f>
        <v>0</v>
      </c>
      <c r="I32" s="71">
        <f>SUM(I33:I35)</f>
        <v>0</v>
      </c>
      <c r="J32" s="71">
        <f t="shared" si="6"/>
        <v>0</v>
      </c>
      <c r="K32" s="132"/>
    </row>
    <row r="33" spans="1:11" ht="15">
      <c r="A33" s="52" t="s">
        <v>260</v>
      </c>
      <c r="B33" s="24"/>
      <c r="C33" s="24"/>
      <c r="D33" s="24"/>
      <c r="E33" s="24"/>
      <c r="F33" s="24"/>
      <c r="G33" s="24"/>
      <c r="H33" s="24"/>
      <c r="I33" s="24"/>
      <c r="J33" s="24"/>
      <c r="K33" s="132"/>
    </row>
    <row r="34" spans="1:11" ht="15">
      <c r="A34" s="52" t="s">
        <v>261</v>
      </c>
      <c r="B34" s="24"/>
      <c r="C34" s="24"/>
      <c r="D34" s="24"/>
      <c r="E34" s="24"/>
      <c r="F34" s="24"/>
      <c r="G34" s="24"/>
      <c r="H34" s="24"/>
      <c r="I34" s="24"/>
      <c r="J34" s="24"/>
      <c r="K34" s="132"/>
    </row>
    <row r="35" spans="1:11" ht="15">
      <c r="A35" s="52" t="s">
        <v>262</v>
      </c>
      <c r="B35" s="24"/>
      <c r="C35" s="24"/>
      <c r="D35" s="24"/>
      <c r="E35" s="24"/>
      <c r="F35" s="24"/>
      <c r="G35" s="24"/>
      <c r="H35" s="24"/>
      <c r="I35" s="24"/>
      <c r="J35" s="24"/>
      <c r="K35" s="132"/>
    </row>
    <row r="36" spans="1:11" ht="15">
      <c r="A36" s="51" t="s">
        <v>133</v>
      </c>
      <c r="B36" s="71">
        <f t="shared" ref="B36:J36" si="7">SUM(B37:B39,B42)</f>
        <v>0</v>
      </c>
      <c r="C36" s="71">
        <f t="shared" si="7"/>
        <v>0</v>
      </c>
      <c r="D36" s="71">
        <f t="shared" si="7"/>
        <v>0</v>
      </c>
      <c r="E36" s="71">
        <f t="shared" si="7"/>
        <v>0</v>
      </c>
      <c r="F36" s="71">
        <f t="shared" si="7"/>
        <v>0</v>
      </c>
      <c r="G36" s="71">
        <f t="shared" si="7"/>
        <v>0</v>
      </c>
      <c r="H36" s="71">
        <f t="shared" si="7"/>
        <v>0</v>
      </c>
      <c r="I36" s="71">
        <f t="shared" si="7"/>
        <v>0</v>
      </c>
      <c r="J36" s="71">
        <f t="shared" si="7"/>
        <v>0</v>
      </c>
      <c r="K36" s="132"/>
    </row>
    <row r="37" spans="1:11" ht="15">
      <c r="A37" s="52" t="s">
        <v>134</v>
      </c>
      <c r="B37" s="24"/>
      <c r="C37" s="24"/>
      <c r="D37" s="24"/>
      <c r="E37" s="24"/>
      <c r="F37" s="24"/>
      <c r="G37" s="24"/>
      <c r="H37" s="24"/>
      <c r="I37" s="24"/>
      <c r="J37" s="24"/>
      <c r="K37" s="132"/>
    </row>
    <row r="38" spans="1:11" ht="15">
      <c r="A38" s="52" t="s">
        <v>135</v>
      </c>
      <c r="B38" s="24"/>
      <c r="C38" s="24"/>
      <c r="D38" s="24"/>
      <c r="E38" s="24"/>
      <c r="F38" s="24"/>
      <c r="G38" s="24"/>
      <c r="H38" s="24"/>
      <c r="I38" s="24"/>
      <c r="J38" s="24"/>
      <c r="K38" s="132"/>
    </row>
    <row r="39" spans="1:11" ht="15">
      <c r="A39" s="52" t="s">
        <v>136</v>
      </c>
      <c r="B39" s="120">
        <f t="shared" ref="B39:J39" si="8">SUM(B40:B41)</f>
        <v>0</v>
      </c>
      <c r="C39" s="120">
        <f t="shared" si="8"/>
        <v>0</v>
      </c>
      <c r="D39" s="120">
        <f t="shared" si="8"/>
        <v>0</v>
      </c>
      <c r="E39" s="120">
        <f t="shared" si="8"/>
        <v>0</v>
      </c>
      <c r="F39" s="120">
        <f t="shared" si="8"/>
        <v>0</v>
      </c>
      <c r="G39" s="120">
        <f t="shared" si="8"/>
        <v>0</v>
      </c>
      <c r="H39" s="120">
        <f t="shared" si="8"/>
        <v>0</v>
      </c>
      <c r="I39" s="120">
        <f t="shared" si="8"/>
        <v>0</v>
      </c>
      <c r="J39" s="120">
        <f t="shared" si="8"/>
        <v>0</v>
      </c>
      <c r="K39" s="132"/>
    </row>
    <row r="40" spans="1:11" ht="30">
      <c r="A40" s="52" t="s">
        <v>403</v>
      </c>
      <c r="B40" s="24"/>
      <c r="C40" s="24"/>
      <c r="D40" s="24"/>
      <c r="E40" s="24"/>
      <c r="F40" s="24"/>
      <c r="G40" s="24"/>
      <c r="H40" s="24"/>
      <c r="I40" s="24"/>
      <c r="J40" s="24"/>
      <c r="K40" s="132"/>
    </row>
    <row r="41" spans="1:11" ht="15">
      <c r="A41" s="52" t="s">
        <v>137</v>
      </c>
      <c r="B41" s="24"/>
      <c r="C41" s="24"/>
      <c r="D41" s="24"/>
      <c r="E41" s="24"/>
      <c r="F41" s="24"/>
      <c r="G41" s="24"/>
      <c r="H41" s="24"/>
      <c r="I41" s="24"/>
      <c r="J41" s="24"/>
      <c r="K41" s="132"/>
    </row>
    <row r="42" spans="1:11" ht="15">
      <c r="A42" s="52" t="s">
        <v>138</v>
      </c>
      <c r="B42" s="24"/>
      <c r="C42" s="24"/>
      <c r="D42" s="24"/>
      <c r="E42" s="24"/>
      <c r="F42" s="24"/>
      <c r="G42" s="24"/>
      <c r="H42" s="24"/>
      <c r="I42" s="24"/>
      <c r="J42" s="24"/>
      <c r="K42" s="132"/>
    </row>
    <row r="43" spans="1:11" ht="15">
      <c r="A43" s="22"/>
      <c r="B43" s="22"/>
      <c r="C43" s="22"/>
      <c r="D43" s="22"/>
      <c r="E43" s="22"/>
      <c r="F43" s="22"/>
      <c r="G43" s="22"/>
      <c r="H43" s="22"/>
      <c r="I43" s="22"/>
      <c r="J43" s="22"/>
    </row>
    <row r="44" spans="1:11" s="21" customFormat="1"/>
    <row r="45" spans="1:11" s="21" customFormat="1">
      <c r="A45" s="23"/>
    </row>
    <row r="46" spans="1:11" s="2" customFormat="1" ht="15">
      <c r="A46" s="60" t="s">
        <v>107</v>
      </c>
      <c r="D46" s="369"/>
    </row>
    <row r="47" spans="1:11" s="2" customFormat="1" ht="15">
      <c r="D47"/>
      <c r="E47"/>
      <c r="F47"/>
      <c r="G47"/>
      <c r="I47"/>
    </row>
    <row r="48" spans="1:11" s="2" customFormat="1" ht="15">
      <c r="B48" s="59"/>
      <c r="C48" s="59"/>
      <c r="F48" s="59"/>
      <c r="G48" s="62"/>
      <c r="H48" s="59"/>
      <c r="I48"/>
      <c r="J48"/>
    </row>
    <row r="49" spans="1:10" s="2" customFormat="1" ht="15">
      <c r="B49" s="58" t="s">
        <v>263</v>
      </c>
      <c r="F49" s="12" t="s">
        <v>268</v>
      </c>
      <c r="G49" s="61"/>
      <c r="I49"/>
      <c r="J49"/>
    </row>
    <row r="50" spans="1:10" s="2" customFormat="1" ht="15">
      <c r="B50" s="55" t="s">
        <v>139</v>
      </c>
      <c r="F50" s="2" t="s">
        <v>264</v>
      </c>
      <c r="G50"/>
      <c r="I50"/>
      <c r="J50"/>
    </row>
    <row r="51" spans="1:10" customFormat="1" ht="15">
      <c r="A51" s="2"/>
      <c r="B51" s="23"/>
      <c r="H51" s="23"/>
    </row>
    <row r="52" spans="1:10" s="2" customFormat="1" ht="15">
      <c r="A52" s="11"/>
      <c r="B52" s="11"/>
      <c r="C52" s="11"/>
    </row>
    <row r="53" spans="1:10" ht="15">
      <c r="A53" s="22"/>
      <c r="B53" s="22"/>
      <c r="C53" s="22"/>
      <c r="D53" s="22"/>
      <c r="E53" s="22"/>
      <c r="F53" s="22"/>
      <c r="G53" s="22"/>
      <c r="H53" s="22"/>
      <c r="I53" s="22"/>
      <c r="J53" s="22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34"/>
  <sheetViews>
    <sheetView view="pageBreakPreview" zoomScale="80" zoomScaleNormal="80" zoomScaleSheetLayoutView="80" workbookViewId="0">
      <selection activeCell="L2" sqref="L2"/>
    </sheetView>
  </sheetViews>
  <sheetFormatPr defaultRowHeight="12.75"/>
  <cols>
    <col min="1" max="1" width="6" style="161" customWidth="1"/>
    <col min="2" max="2" width="21.140625" style="161" customWidth="1"/>
    <col min="3" max="3" width="25.140625" style="161" bestFit="1" customWidth="1"/>
    <col min="4" max="4" width="18.42578125" style="161" customWidth="1"/>
    <col min="5" max="5" width="19.5703125" style="161" customWidth="1"/>
    <col min="6" max="6" width="22" style="161" customWidth="1"/>
    <col min="7" max="7" width="25.28515625" style="161" customWidth="1"/>
    <col min="8" max="8" width="18.28515625" style="161" customWidth="1"/>
    <col min="9" max="9" width="20" style="161" customWidth="1"/>
    <col min="10" max="16384" width="9.140625" style="161"/>
  </cols>
  <sheetData>
    <row r="1" spans="1:9" ht="15">
      <c r="A1" s="155" t="s">
        <v>492</v>
      </c>
      <c r="B1" s="155"/>
      <c r="C1" s="156"/>
      <c r="D1" s="156"/>
      <c r="E1" s="156"/>
      <c r="F1" s="156"/>
      <c r="G1" s="156"/>
      <c r="H1" s="156"/>
      <c r="I1" s="313" t="s">
        <v>109</v>
      </c>
    </row>
    <row r="2" spans="1:9" ht="15">
      <c r="A2" s="135" t="s">
        <v>140</v>
      </c>
      <c r="B2" s="135"/>
      <c r="C2" s="156"/>
      <c r="D2" s="156"/>
      <c r="E2" s="156"/>
      <c r="F2" s="156"/>
      <c r="G2" s="156"/>
      <c r="H2" s="156"/>
      <c r="I2" s="310" t="str">
        <f>'ფორმა N1'!L2</f>
        <v>01.01.2019-31.12.2019</v>
      </c>
    </row>
    <row r="3" spans="1:9" ht="15">
      <c r="A3" s="156"/>
      <c r="B3" s="156"/>
      <c r="C3" s="156"/>
      <c r="D3" s="156"/>
      <c r="E3" s="156"/>
      <c r="F3" s="156"/>
      <c r="G3" s="156"/>
      <c r="H3" s="156"/>
      <c r="I3" s="128"/>
    </row>
    <row r="4" spans="1:9" ht="15">
      <c r="A4" s="103" t="s">
        <v>269</v>
      </c>
      <c r="B4" s="103"/>
      <c r="C4" s="103"/>
      <c r="D4" s="103"/>
      <c r="E4" s="322"/>
      <c r="F4" s="157"/>
      <c r="G4" s="156"/>
      <c r="H4" s="156"/>
      <c r="I4" s="157"/>
    </row>
    <row r="5" spans="1:9" s="327" customFormat="1" ht="15">
      <c r="A5" s="323" t="str">
        <f>'ფორმა N1'!A5</f>
        <v>მპგ მოძრაობა სახელმწიფო ხალხისთვის</v>
      </c>
      <c r="B5" s="323"/>
      <c r="C5" s="324"/>
      <c r="D5" s="324"/>
      <c r="E5" s="324"/>
      <c r="F5" s="325"/>
      <c r="G5" s="326"/>
      <c r="H5" s="326"/>
      <c r="I5" s="325"/>
    </row>
    <row r="6" spans="1:9" ht="13.5">
      <c r="A6" s="129"/>
      <c r="B6" s="129"/>
      <c r="C6" s="328"/>
      <c r="D6" s="328"/>
      <c r="E6" s="328"/>
      <c r="F6" s="156"/>
      <c r="G6" s="156"/>
      <c r="H6" s="156"/>
      <c r="I6" s="156"/>
    </row>
    <row r="7" spans="1:9" ht="60">
      <c r="A7" s="329" t="s">
        <v>64</v>
      </c>
      <c r="B7" s="329" t="s">
        <v>483</v>
      </c>
      <c r="C7" s="330" t="s">
        <v>484</v>
      </c>
      <c r="D7" s="330" t="s">
        <v>485</v>
      </c>
      <c r="E7" s="330" t="s">
        <v>486</v>
      </c>
      <c r="F7" s="330" t="s">
        <v>365</v>
      </c>
      <c r="G7" s="330" t="s">
        <v>487</v>
      </c>
      <c r="H7" s="330" t="s">
        <v>488</v>
      </c>
      <c r="I7" s="330" t="s">
        <v>489</v>
      </c>
    </row>
    <row r="8" spans="1:9" ht="15">
      <c r="A8" s="329">
        <v>1</v>
      </c>
      <c r="B8" s="329">
        <v>2</v>
      </c>
      <c r="C8" s="329">
        <v>3</v>
      </c>
      <c r="D8" s="330">
        <v>4</v>
      </c>
      <c r="E8" s="329">
        <v>5</v>
      </c>
      <c r="F8" s="330">
        <v>6</v>
      </c>
      <c r="G8" s="329">
        <v>7</v>
      </c>
      <c r="H8" s="330">
        <v>8</v>
      </c>
      <c r="I8" s="330">
        <v>9</v>
      </c>
    </row>
    <row r="9" spans="1:9" ht="45">
      <c r="A9" s="331">
        <v>1</v>
      </c>
      <c r="B9" s="24" t="s">
        <v>527</v>
      </c>
      <c r="C9" s="24" t="s">
        <v>1059</v>
      </c>
      <c r="D9" s="613" t="s">
        <v>1060</v>
      </c>
      <c r="E9" s="24" t="s">
        <v>2073</v>
      </c>
      <c r="F9" s="24">
        <v>115</v>
      </c>
      <c r="G9" s="24">
        <v>1530</v>
      </c>
      <c r="H9" s="614" t="s">
        <v>1057</v>
      </c>
      <c r="I9" s="165" t="s">
        <v>1056</v>
      </c>
    </row>
    <row r="10" spans="1:9" ht="15">
      <c r="A10" s="331">
        <v>2</v>
      </c>
      <c r="B10" s="331"/>
      <c r="C10" s="332"/>
      <c r="D10" s="332"/>
      <c r="E10" s="332"/>
      <c r="F10" s="332"/>
      <c r="G10" s="332"/>
      <c r="H10" s="332"/>
      <c r="I10" s="332"/>
    </row>
    <row r="11" spans="1:9" ht="15">
      <c r="A11" s="331">
        <v>3</v>
      </c>
      <c r="B11" s="331"/>
      <c r="C11" s="332"/>
      <c r="D11" s="332"/>
      <c r="E11" s="332"/>
      <c r="F11" s="332"/>
      <c r="G11" s="332"/>
      <c r="H11" s="332"/>
      <c r="I11" s="332"/>
    </row>
    <row r="12" spans="1:9" ht="15">
      <c r="A12" s="331">
        <v>4</v>
      </c>
      <c r="B12" s="331"/>
      <c r="C12" s="332"/>
      <c r="D12" s="332"/>
      <c r="E12" s="332"/>
      <c r="F12" s="332"/>
      <c r="G12" s="332"/>
      <c r="H12" s="332"/>
      <c r="I12" s="332"/>
    </row>
    <row r="13" spans="1:9" ht="15">
      <c r="A13" s="331">
        <v>5</v>
      </c>
      <c r="B13" s="331"/>
      <c r="C13" s="332"/>
      <c r="D13" s="332"/>
      <c r="E13" s="332"/>
      <c r="F13" s="332"/>
      <c r="G13" s="332"/>
      <c r="H13" s="332"/>
      <c r="I13" s="332"/>
    </row>
    <row r="14" spans="1:9" ht="15">
      <c r="A14" s="331">
        <v>6</v>
      </c>
      <c r="B14" s="331"/>
      <c r="C14" s="332"/>
      <c r="D14" s="332"/>
      <c r="E14" s="332"/>
      <c r="F14" s="332"/>
      <c r="G14" s="332"/>
      <c r="H14" s="332"/>
      <c r="I14" s="332"/>
    </row>
    <row r="15" spans="1:9" ht="15">
      <c r="A15" s="331">
        <v>7</v>
      </c>
      <c r="B15" s="331"/>
      <c r="C15" s="332"/>
      <c r="D15" s="332"/>
      <c r="E15" s="332"/>
      <c r="F15" s="332"/>
      <c r="G15" s="332"/>
      <c r="H15" s="332"/>
      <c r="I15" s="332"/>
    </row>
    <row r="16" spans="1:9" ht="15">
      <c r="A16" s="331">
        <v>8</v>
      </c>
      <c r="B16" s="331"/>
      <c r="C16" s="332"/>
      <c r="D16" s="332"/>
      <c r="E16" s="332"/>
      <c r="F16" s="332"/>
      <c r="G16" s="332"/>
      <c r="H16" s="332"/>
      <c r="I16" s="332"/>
    </row>
    <row r="17" spans="1:9" ht="15">
      <c r="A17" s="331">
        <v>9</v>
      </c>
      <c r="B17" s="331"/>
      <c r="C17" s="332"/>
      <c r="D17" s="332"/>
      <c r="E17" s="332"/>
      <c r="F17" s="332"/>
      <c r="G17" s="332"/>
      <c r="H17" s="332"/>
      <c r="I17" s="332"/>
    </row>
    <row r="18" spans="1:9" ht="15">
      <c r="A18" s="331">
        <v>10</v>
      </c>
      <c r="B18" s="331"/>
      <c r="C18" s="332"/>
      <c r="D18" s="332"/>
      <c r="E18" s="332"/>
      <c r="F18" s="332"/>
      <c r="G18" s="332"/>
      <c r="H18" s="332"/>
      <c r="I18" s="332"/>
    </row>
    <row r="19" spans="1:9" ht="15">
      <c r="A19" s="331">
        <v>11</v>
      </c>
      <c r="B19" s="331"/>
      <c r="C19" s="332"/>
      <c r="D19" s="332"/>
      <c r="E19" s="332"/>
      <c r="F19" s="332"/>
      <c r="G19" s="332"/>
      <c r="H19" s="332"/>
      <c r="I19" s="332"/>
    </row>
    <row r="20" spans="1:9" ht="15">
      <c r="A20" s="331">
        <v>12</v>
      </c>
      <c r="B20" s="331"/>
      <c r="C20" s="332"/>
      <c r="D20" s="332"/>
      <c r="E20" s="332"/>
      <c r="F20" s="332"/>
      <c r="G20" s="332"/>
      <c r="H20" s="332"/>
      <c r="I20" s="332"/>
    </row>
    <row r="21" spans="1:9" ht="15">
      <c r="A21" s="331">
        <v>13</v>
      </c>
      <c r="B21" s="331"/>
      <c r="C21" s="332"/>
      <c r="D21" s="332"/>
      <c r="E21" s="332"/>
      <c r="F21" s="332"/>
      <c r="G21" s="332"/>
      <c r="H21" s="332"/>
      <c r="I21" s="332"/>
    </row>
    <row r="22" spans="1:9" ht="15">
      <c r="A22" s="331">
        <v>14</v>
      </c>
      <c r="B22" s="331"/>
      <c r="C22" s="332"/>
      <c r="D22" s="332"/>
      <c r="E22" s="332"/>
      <c r="F22" s="332"/>
      <c r="G22" s="332"/>
      <c r="H22" s="332"/>
      <c r="I22" s="332"/>
    </row>
    <row r="23" spans="1:9" ht="15">
      <c r="A23" s="331">
        <v>15</v>
      </c>
      <c r="B23" s="331"/>
      <c r="C23" s="332"/>
      <c r="D23" s="332"/>
      <c r="E23" s="332"/>
      <c r="F23" s="332"/>
      <c r="G23" s="332"/>
      <c r="H23" s="332"/>
      <c r="I23" s="332"/>
    </row>
    <row r="24" spans="1:9" ht="15">
      <c r="A24" s="331">
        <v>16</v>
      </c>
      <c r="B24" s="331"/>
      <c r="C24" s="332"/>
      <c r="D24" s="332"/>
      <c r="E24" s="332"/>
      <c r="F24" s="332"/>
      <c r="G24" s="332"/>
      <c r="H24" s="332"/>
      <c r="I24" s="332"/>
    </row>
    <row r="25" spans="1:9" ht="15">
      <c r="A25" s="331">
        <v>17</v>
      </c>
      <c r="B25" s="331"/>
      <c r="C25" s="332"/>
      <c r="D25" s="332"/>
      <c r="E25" s="332"/>
      <c r="F25" s="332"/>
      <c r="G25" s="332"/>
      <c r="H25" s="332"/>
      <c r="I25" s="332"/>
    </row>
    <row r="26" spans="1:9" ht="15">
      <c r="A26" s="331">
        <v>18</v>
      </c>
      <c r="B26" s="331"/>
      <c r="C26" s="332"/>
      <c r="D26" s="332"/>
      <c r="E26" s="332"/>
      <c r="F26" s="332"/>
      <c r="G26" s="332"/>
      <c r="H26" s="332"/>
      <c r="I26" s="332"/>
    </row>
    <row r="27" spans="1:9" ht="15">
      <c r="A27" s="331" t="s">
        <v>273</v>
      </c>
      <c r="B27" s="158"/>
      <c r="C27" s="158"/>
      <c r="D27" s="158"/>
      <c r="E27" s="158"/>
      <c r="F27" s="158"/>
      <c r="G27" s="158"/>
      <c r="H27" s="158"/>
      <c r="I27" s="158"/>
    </row>
    <row r="28" spans="1:9">
      <c r="A28" s="158"/>
      <c r="B28" s="158"/>
      <c r="C28" s="158"/>
      <c r="D28" s="158"/>
      <c r="E28" s="158"/>
      <c r="F28" s="158"/>
      <c r="G28" s="158"/>
      <c r="H28" s="158"/>
      <c r="I28" s="158"/>
    </row>
    <row r="29" spans="1:9">
      <c r="A29" s="158"/>
      <c r="B29" s="333"/>
      <c r="C29" s="158"/>
      <c r="D29" s="158"/>
      <c r="E29" s="158"/>
      <c r="F29" s="158"/>
      <c r="G29" s="158"/>
      <c r="H29" s="158"/>
      <c r="I29" s="158"/>
    </row>
    <row r="30" spans="1:9" ht="15">
      <c r="A30" s="333"/>
      <c r="B30" s="19"/>
      <c r="C30" s="334" t="s">
        <v>107</v>
      </c>
      <c r="D30" s="19"/>
      <c r="E30" s="19"/>
      <c r="F30" s="17"/>
      <c r="G30" s="19"/>
      <c r="H30" s="19"/>
      <c r="I30" s="19"/>
    </row>
    <row r="31" spans="1:9" ht="15">
      <c r="A31" s="19"/>
      <c r="B31" s="19"/>
      <c r="C31" s="19"/>
      <c r="D31" s="794"/>
      <c r="E31" s="794"/>
      <c r="G31" s="160"/>
      <c r="H31" s="335"/>
    </row>
    <row r="32" spans="1:9" ht="15">
      <c r="A32" s="19"/>
      <c r="C32" s="19"/>
      <c r="D32" s="795" t="s">
        <v>263</v>
      </c>
      <c r="E32" s="795"/>
      <c r="G32" s="796" t="s">
        <v>490</v>
      </c>
      <c r="H32" s="796"/>
    </row>
    <row r="33" spans="3:8" ht="15">
      <c r="C33" s="19"/>
      <c r="D33" s="19"/>
      <c r="E33" s="19"/>
      <c r="G33" s="797"/>
      <c r="H33" s="797"/>
    </row>
    <row r="34" spans="3:8" ht="15">
      <c r="C34" s="19"/>
      <c r="D34" s="798" t="s">
        <v>139</v>
      </c>
      <c r="E34" s="798"/>
      <c r="G34" s="797"/>
      <c r="H34" s="797"/>
    </row>
  </sheetData>
  <mergeCells count="4">
    <mergeCell ref="D31:E31"/>
    <mergeCell ref="D32:E32"/>
    <mergeCell ref="G32:H34"/>
    <mergeCell ref="D34:E34"/>
  </mergeCells>
  <dataValidations count="1">
    <dataValidation type="list" allowBlank="1" showInputMessage="1" showErrorMessage="1" sqref="B9:B26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8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35"/>
  <sheetViews>
    <sheetView view="pageBreakPreview" zoomScale="80" zoomScaleNormal="100" zoomScaleSheetLayoutView="80" workbookViewId="0">
      <selection activeCell="L2" sqref="L2"/>
    </sheetView>
  </sheetViews>
  <sheetFormatPr defaultRowHeight="12.75"/>
  <cols>
    <col min="1" max="1" width="6.85546875" style="327" customWidth="1"/>
    <col min="2" max="2" width="14.85546875" style="327" customWidth="1"/>
    <col min="3" max="3" width="21.140625" style="327" customWidth="1"/>
    <col min="4" max="5" width="12.7109375" style="327" customWidth="1"/>
    <col min="6" max="6" width="13.42578125" style="327" bestFit="1" customWidth="1"/>
    <col min="7" max="7" width="15.28515625" style="327" customWidth="1"/>
    <col min="8" max="8" width="23.85546875" style="327" customWidth="1"/>
    <col min="9" max="9" width="12.140625" style="327" bestFit="1" customWidth="1"/>
    <col min="10" max="10" width="19" style="327" customWidth="1"/>
    <col min="11" max="11" width="21" style="327" customWidth="1"/>
    <col min="12" max="16384" width="9.140625" style="327"/>
  </cols>
  <sheetData>
    <row r="1" spans="1:12" s="161" customFormat="1" ht="15">
      <c r="A1" s="155" t="s">
        <v>300</v>
      </c>
      <c r="B1" s="155"/>
      <c r="C1" s="155"/>
      <c r="D1" s="156"/>
      <c r="E1" s="156"/>
      <c r="F1" s="156"/>
      <c r="G1" s="156"/>
      <c r="H1" s="156"/>
      <c r="I1" s="156"/>
      <c r="J1" s="156"/>
      <c r="K1" s="313" t="s">
        <v>109</v>
      </c>
    </row>
    <row r="2" spans="1:12" s="161" customFormat="1" ht="15">
      <c r="A2" s="135" t="s">
        <v>140</v>
      </c>
      <c r="B2" s="135"/>
      <c r="C2" s="135"/>
      <c r="D2" s="156"/>
      <c r="E2" s="156"/>
      <c r="F2" s="156"/>
      <c r="G2" s="156"/>
      <c r="H2" s="156"/>
      <c r="I2" s="156"/>
      <c r="J2" s="156"/>
      <c r="K2" s="310" t="str">
        <f>'ფორმა N1'!L2</f>
        <v>01.01.2019-31.12.2019</v>
      </c>
    </row>
    <row r="3" spans="1:12" s="161" customFormat="1" ht="15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28"/>
      <c r="L3" s="327"/>
    </row>
    <row r="4" spans="1:12" s="161" customFormat="1" ht="15">
      <c r="A4" s="103" t="s">
        <v>269</v>
      </c>
      <c r="B4" s="103"/>
      <c r="C4" s="103"/>
      <c r="D4" s="103"/>
      <c r="E4" s="103"/>
      <c r="F4" s="322"/>
      <c r="G4" s="157"/>
      <c r="H4" s="156"/>
      <c r="I4" s="156"/>
      <c r="J4" s="156"/>
      <c r="K4" s="156"/>
    </row>
    <row r="5" spans="1:12" ht="15">
      <c r="A5" s="323" t="str">
        <f>'ფორმა N1'!A5</f>
        <v>მპგ მოძრაობა სახელმწიფო ხალხისთვის</v>
      </c>
      <c r="B5" s="323"/>
      <c r="C5" s="323"/>
      <c r="D5" s="324"/>
      <c r="E5" s="324"/>
      <c r="F5" s="324"/>
      <c r="G5" s="325"/>
      <c r="H5" s="326"/>
      <c r="I5" s="326"/>
      <c r="J5" s="326"/>
      <c r="K5" s="325"/>
    </row>
    <row r="6" spans="1:12" s="161" customFormat="1" ht="13.5">
      <c r="A6" s="129"/>
      <c r="B6" s="129"/>
      <c r="C6" s="129"/>
      <c r="D6" s="328"/>
      <c r="E6" s="328"/>
      <c r="F6" s="328"/>
      <c r="G6" s="156"/>
      <c r="H6" s="156"/>
      <c r="I6" s="156"/>
      <c r="J6" s="156"/>
      <c r="K6" s="156"/>
    </row>
    <row r="7" spans="1:12" s="161" customFormat="1" ht="60">
      <c r="A7" s="329" t="s">
        <v>64</v>
      </c>
      <c r="B7" s="329" t="s">
        <v>483</v>
      </c>
      <c r="C7" s="329" t="s">
        <v>243</v>
      </c>
      <c r="D7" s="330" t="s">
        <v>240</v>
      </c>
      <c r="E7" s="330" t="s">
        <v>241</v>
      </c>
      <c r="F7" s="330" t="s">
        <v>340</v>
      </c>
      <c r="G7" s="330" t="s">
        <v>242</v>
      </c>
      <c r="H7" s="330" t="s">
        <v>491</v>
      </c>
      <c r="I7" s="330" t="s">
        <v>239</v>
      </c>
      <c r="J7" s="330" t="s">
        <v>488</v>
      </c>
      <c r="K7" s="330" t="s">
        <v>489</v>
      </c>
    </row>
    <row r="8" spans="1:12" s="161" customFormat="1" ht="15">
      <c r="A8" s="329">
        <v>1</v>
      </c>
      <c r="B8" s="329">
        <v>2</v>
      </c>
      <c r="C8" s="329">
        <v>3</v>
      </c>
      <c r="D8" s="330">
        <v>4</v>
      </c>
      <c r="E8" s="329">
        <v>5</v>
      </c>
      <c r="F8" s="330">
        <v>6</v>
      </c>
      <c r="G8" s="329">
        <v>7</v>
      </c>
      <c r="H8" s="330">
        <v>8</v>
      </c>
      <c r="I8" s="329">
        <v>9</v>
      </c>
      <c r="J8" s="329">
        <v>10</v>
      </c>
      <c r="K8" s="330">
        <v>11</v>
      </c>
    </row>
    <row r="9" spans="1:12" s="161" customFormat="1" ht="15">
      <c r="A9" s="331">
        <v>1</v>
      </c>
      <c r="B9" s="331"/>
      <c r="C9" s="331"/>
      <c r="D9" s="332"/>
      <c r="E9" s="332"/>
      <c r="F9" s="332"/>
      <c r="G9" s="332"/>
      <c r="H9" s="332"/>
      <c r="I9" s="332"/>
      <c r="J9" s="332"/>
      <c r="K9" s="332"/>
    </row>
    <row r="10" spans="1:12" s="161" customFormat="1" ht="15">
      <c r="A10" s="331">
        <v>2</v>
      </c>
      <c r="B10" s="331"/>
      <c r="C10" s="331"/>
      <c r="D10" s="332"/>
      <c r="E10" s="332"/>
      <c r="F10" s="332"/>
      <c r="G10" s="332"/>
      <c r="H10" s="332"/>
      <c r="I10" s="332"/>
      <c r="J10" s="332"/>
      <c r="K10" s="332"/>
    </row>
    <row r="11" spans="1:12" s="161" customFormat="1" ht="15">
      <c r="A11" s="331">
        <v>3</v>
      </c>
      <c r="B11" s="331"/>
      <c r="C11" s="331"/>
      <c r="D11" s="332"/>
      <c r="E11" s="332"/>
      <c r="F11" s="332"/>
      <c r="G11" s="332"/>
      <c r="H11" s="332"/>
      <c r="I11" s="332"/>
      <c r="J11" s="332"/>
      <c r="K11" s="332"/>
    </row>
    <row r="12" spans="1:12" s="161" customFormat="1" ht="15">
      <c r="A12" s="331">
        <v>4</v>
      </c>
      <c r="B12" s="331"/>
      <c r="C12" s="331"/>
      <c r="D12" s="332"/>
      <c r="E12" s="332"/>
      <c r="F12" s="332"/>
      <c r="G12" s="332"/>
      <c r="H12" s="332"/>
      <c r="I12" s="332"/>
      <c r="J12" s="332"/>
      <c r="K12" s="332"/>
    </row>
    <row r="13" spans="1:12" s="161" customFormat="1" ht="15">
      <c r="A13" s="331">
        <v>5</v>
      </c>
      <c r="B13" s="331"/>
      <c r="C13" s="331"/>
      <c r="D13" s="332"/>
      <c r="E13" s="332"/>
      <c r="F13" s="332"/>
      <c r="G13" s="332"/>
      <c r="H13" s="332"/>
      <c r="I13" s="332"/>
      <c r="J13" s="332"/>
      <c r="K13" s="332"/>
    </row>
    <row r="14" spans="1:12" s="161" customFormat="1" ht="15">
      <c r="A14" s="331">
        <v>6</v>
      </c>
      <c r="B14" s="331"/>
      <c r="C14" s="331"/>
      <c r="D14" s="332"/>
      <c r="E14" s="332"/>
      <c r="F14" s="332"/>
      <c r="G14" s="332"/>
      <c r="H14" s="332"/>
      <c r="I14" s="332"/>
      <c r="J14" s="332"/>
      <c r="K14" s="332"/>
    </row>
    <row r="15" spans="1:12" s="161" customFormat="1" ht="15">
      <c r="A15" s="331">
        <v>7</v>
      </c>
      <c r="B15" s="331"/>
      <c r="C15" s="331"/>
      <c r="D15" s="332"/>
      <c r="E15" s="332"/>
      <c r="F15" s="332"/>
      <c r="G15" s="332"/>
      <c r="H15" s="332"/>
      <c r="I15" s="332"/>
      <c r="J15" s="332"/>
      <c r="K15" s="332"/>
    </row>
    <row r="16" spans="1:12" s="161" customFormat="1" ht="15">
      <c r="A16" s="331">
        <v>8</v>
      </c>
      <c r="B16" s="331"/>
      <c r="C16" s="331"/>
      <c r="D16" s="332"/>
      <c r="E16" s="332"/>
      <c r="F16" s="332"/>
      <c r="G16" s="332"/>
      <c r="H16" s="332"/>
      <c r="I16" s="332"/>
      <c r="J16" s="332"/>
      <c r="K16" s="332"/>
    </row>
    <row r="17" spans="1:11" s="161" customFormat="1" ht="15">
      <c r="A17" s="331">
        <v>9</v>
      </c>
      <c r="B17" s="331"/>
      <c r="C17" s="331"/>
      <c r="D17" s="332"/>
      <c r="E17" s="332"/>
      <c r="F17" s="332"/>
      <c r="G17" s="332"/>
      <c r="H17" s="332"/>
      <c r="I17" s="332"/>
      <c r="J17" s="332"/>
      <c r="K17" s="332"/>
    </row>
    <row r="18" spans="1:11" s="161" customFormat="1" ht="15">
      <c r="A18" s="331">
        <v>10</v>
      </c>
      <c r="B18" s="331"/>
      <c r="C18" s="331"/>
      <c r="D18" s="332"/>
      <c r="E18" s="332"/>
      <c r="F18" s="332"/>
      <c r="G18" s="332"/>
      <c r="H18" s="332"/>
      <c r="I18" s="332"/>
      <c r="J18" s="332"/>
      <c r="K18" s="332"/>
    </row>
    <row r="19" spans="1:11" s="161" customFormat="1" ht="15">
      <c r="A19" s="331">
        <v>11</v>
      </c>
      <c r="B19" s="331"/>
      <c r="C19" s="331"/>
      <c r="D19" s="332"/>
      <c r="E19" s="332"/>
      <c r="F19" s="332"/>
      <c r="G19" s="332"/>
      <c r="H19" s="332"/>
      <c r="I19" s="332"/>
      <c r="J19" s="332"/>
      <c r="K19" s="332"/>
    </row>
    <row r="20" spans="1:11" s="161" customFormat="1" ht="15">
      <c r="A20" s="331">
        <v>12</v>
      </c>
      <c r="B20" s="331"/>
      <c r="C20" s="331"/>
      <c r="D20" s="332"/>
      <c r="E20" s="332"/>
      <c r="F20" s="332"/>
      <c r="G20" s="332"/>
      <c r="H20" s="332"/>
      <c r="I20" s="332"/>
      <c r="J20" s="332"/>
      <c r="K20" s="332"/>
    </row>
    <row r="21" spans="1:11" s="161" customFormat="1" ht="15">
      <c r="A21" s="331">
        <v>13</v>
      </c>
      <c r="B21" s="331"/>
      <c r="C21" s="331"/>
      <c r="D21" s="332"/>
      <c r="E21" s="332"/>
      <c r="F21" s="332"/>
      <c r="G21" s="332"/>
      <c r="H21" s="332"/>
      <c r="I21" s="332"/>
      <c r="J21" s="332"/>
      <c r="K21" s="332"/>
    </row>
    <row r="22" spans="1:11" s="161" customFormat="1" ht="15">
      <c r="A22" s="331">
        <v>14</v>
      </c>
      <c r="B22" s="331"/>
      <c r="C22" s="331"/>
      <c r="D22" s="332"/>
      <c r="E22" s="332"/>
      <c r="F22" s="332"/>
      <c r="G22" s="332"/>
      <c r="H22" s="332"/>
      <c r="I22" s="332"/>
      <c r="J22" s="332"/>
      <c r="K22" s="332"/>
    </row>
    <row r="23" spans="1:11" s="161" customFormat="1" ht="15">
      <c r="A23" s="331">
        <v>15</v>
      </c>
      <c r="B23" s="331"/>
      <c r="C23" s="331"/>
      <c r="D23" s="332"/>
      <c r="E23" s="332"/>
      <c r="F23" s="332"/>
      <c r="G23" s="332"/>
      <c r="H23" s="332"/>
      <c r="I23" s="332"/>
      <c r="J23" s="332"/>
      <c r="K23" s="332"/>
    </row>
    <row r="24" spans="1:11" s="161" customFormat="1" ht="15">
      <c r="A24" s="331">
        <v>16</v>
      </c>
      <c r="B24" s="331"/>
      <c r="C24" s="331"/>
      <c r="D24" s="332"/>
      <c r="E24" s="332"/>
      <c r="F24" s="332"/>
      <c r="G24" s="332"/>
      <c r="H24" s="332"/>
      <c r="I24" s="332"/>
      <c r="J24" s="332"/>
      <c r="K24" s="332"/>
    </row>
    <row r="25" spans="1:11" s="161" customFormat="1" ht="15">
      <c r="A25" s="331">
        <v>17</v>
      </c>
      <c r="B25" s="331"/>
      <c r="C25" s="331"/>
      <c r="D25" s="332"/>
      <c r="E25" s="332"/>
      <c r="F25" s="332"/>
      <c r="G25" s="332"/>
      <c r="H25" s="332"/>
      <c r="I25" s="332"/>
      <c r="J25" s="332"/>
      <c r="K25" s="332"/>
    </row>
    <row r="26" spans="1:11" s="161" customFormat="1" ht="15">
      <c r="A26" s="331">
        <v>18</v>
      </c>
      <c r="B26" s="331"/>
      <c r="C26" s="331"/>
      <c r="D26" s="332"/>
      <c r="E26" s="332"/>
      <c r="F26" s="332"/>
      <c r="G26" s="332"/>
      <c r="H26" s="332"/>
      <c r="I26" s="332"/>
      <c r="J26" s="332"/>
      <c r="K26" s="332"/>
    </row>
    <row r="27" spans="1:11" s="161" customFormat="1" ht="15">
      <c r="A27" s="331" t="s">
        <v>273</v>
      </c>
      <c r="B27" s="331"/>
      <c r="C27" s="331"/>
      <c r="D27" s="332"/>
      <c r="E27" s="332"/>
      <c r="F27" s="332"/>
      <c r="G27" s="332"/>
      <c r="H27" s="332"/>
      <c r="I27" s="332"/>
      <c r="J27" s="332"/>
      <c r="K27" s="332"/>
    </row>
    <row r="28" spans="1:11">
      <c r="A28" s="336"/>
      <c r="B28" s="336"/>
      <c r="C28" s="336"/>
      <c r="D28" s="336"/>
      <c r="E28" s="336"/>
      <c r="F28" s="336"/>
      <c r="G28" s="336"/>
      <c r="H28" s="336"/>
      <c r="I28" s="336"/>
      <c r="J28" s="336"/>
      <c r="K28" s="336"/>
    </row>
    <row r="29" spans="1:11">
      <c r="A29" s="336"/>
      <c r="B29" s="336"/>
      <c r="C29" s="336"/>
      <c r="D29" s="336"/>
      <c r="E29" s="336"/>
      <c r="F29" s="336"/>
      <c r="G29" s="336"/>
      <c r="H29" s="336"/>
      <c r="I29" s="336"/>
      <c r="J29" s="336"/>
      <c r="K29" s="336"/>
    </row>
    <row r="30" spans="1:11">
      <c r="A30" s="337"/>
      <c r="B30" s="337"/>
      <c r="C30" s="337"/>
      <c r="D30" s="336"/>
      <c r="E30" s="336"/>
      <c r="F30" s="336"/>
      <c r="G30" s="336"/>
      <c r="H30" s="336"/>
      <c r="I30" s="336"/>
      <c r="J30" s="336"/>
      <c r="K30" s="336"/>
    </row>
    <row r="31" spans="1:11" ht="15">
      <c r="A31" s="338"/>
      <c r="B31" s="338"/>
      <c r="C31" s="338"/>
      <c r="D31" s="339" t="s">
        <v>107</v>
      </c>
      <c r="E31" s="338"/>
      <c r="F31" s="338"/>
      <c r="G31" s="340"/>
      <c r="H31" s="338"/>
      <c r="I31" s="338"/>
      <c r="J31" s="338"/>
      <c r="K31" s="338"/>
    </row>
    <row r="32" spans="1:11" ht="15">
      <c r="A32" s="338"/>
      <c r="B32" s="338"/>
      <c r="C32" s="338"/>
      <c r="D32" s="338"/>
      <c r="E32" s="341"/>
      <c r="F32" s="338"/>
      <c r="H32" s="341"/>
      <c r="I32" s="341"/>
      <c r="J32" s="342"/>
    </row>
    <row r="33" spans="4:9" ht="15">
      <c r="D33" s="338"/>
      <c r="E33" s="343" t="s">
        <v>263</v>
      </c>
      <c r="F33" s="338"/>
      <c r="H33" s="344" t="s">
        <v>268</v>
      </c>
      <c r="I33" s="344"/>
    </row>
    <row r="34" spans="4:9" ht="15">
      <c r="D34" s="338"/>
      <c r="E34" s="345" t="s">
        <v>139</v>
      </c>
      <c r="F34" s="338"/>
      <c r="H34" s="338" t="s">
        <v>264</v>
      </c>
      <c r="I34" s="338"/>
    </row>
    <row r="35" spans="4:9" ht="15">
      <c r="D35" s="338"/>
      <c r="E35" s="345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35"/>
  <sheetViews>
    <sheetView view="pageBreakPreview" zoomScale="80" zoomScaleNormal="100" zoomScaleSheetLayoutView="80" workbookViewId="0">
      <selection activeCell="L2" sqref="L2"/>
    </sheetView>
  </sheetViews>
  <sheetFormatPr defaultRowHeight="12.75"/>
  <cols>
    <col min="1" max="1" width="11.7109375" style="147" customWidth="1"/>
    <col min="2" max="2" width="21.5703125" style="147" customWidth="1"/>
    <col min="3" max="3" width="19.140625" style="147" customWidth="1"/>
    <col min="4" max="4" width="23.7109375" style="147" customWidth="1"/>
    <col min="5" max="6" width="16.5703125" style="147" bestFit="1" customWidth="1"/>
    <col min="7" max="7" width="17" style="147" customWidth="1"/>
    <col min="8" max="8" width="19" style="147" customWidth="1"/>
    <col min="9" max="9" width="24.42578125" style="147" customWidth="1"/>
    <col min="10" max="16384" width="9.140625" style="147"/>
  </cols>
  <sheetData>
    <row r="1" spans="1:13" customFormat="1" ht="15">
      <c r="A1" s="124" t="s">
        <v>426</v>
      </c>
      <c r="B1" s="125"/>
      <c r="C1" s="125"/>
      <c r="D1" s="125"/>
      <c r="E1" s="125"/>
      <c r="F1" s="125"/>
      <c r="G1" s="125"/>
      <c r="H1" s="131"/>
      <c r="I1" s="67" t="s">
        <v>109</v>
      </c>
    </row>
    <row r="2" spans="1:13" customFormat="1" ht="15">
      <c r="A2" s="94" t="s">
        <v>140</v>
      </c>
      <c r="B2" s="125"/>
      <c r="C2" s="125"/>
      <c r="D2" s="125"/>
      <c r="E2" s="125"/>
      <c r="F2" s="125"/>
      <c r="G2" s="125"/>
      <c r="H2" s="131"/>
      <c r="I2" s="166" t="str">
        <f>'ფორმა N1'!L2</f>
        <v>01.01.2019-31.12.2019</v>
      </c>
    </row>
    <row r="3" spans="1:13" customFormat="1" ht="15">
      <c r="A3" s="125"/>
      <c r="B3" s="125"/>
      <c r="C3" s="125"/>
      <c r="D3" s="125"/>
      <c r="E3" s="125"/>
      <c r="F3" s="125"/>
      <c r="G3" s="125"/>
      <c r="H3" s="128"/>
      <c r="I3" s="128"/>
      <c r="M3" s="147"/>
    </row>
    <row r="4" spans="1:13" customFormat="1" ht="15">
      <c r="A4" s="65" t="str">
        <f>'ფორმა N2'!A4</f>
        <v>ანგარიშვალდებული პირის დასახელება:</v>
      </c>
      <c r="B4" s="65"/>
      <c r="C4" s="65"/>
      <c r="D4" s="125"/>
      <c r="E4" s="125"/>
      <c r="F4" s="125"/>
      <c r="G4" s="125"/>
      <c r="H4" s="125"/>
      <c r="I4" s="133"/>
    </row>
    <row r="5" spans="1:13" ht="15">
      <c r="A5" s="168" t="str">
        <f>'ფორმა N1'!A5</f>
        <v>მპგ მოძრაობა სახელმწიფო ხალხისთვის</v>
      </c>
      <c r="B5" s="69"/>
      <c r="C5" s="69"/>
      <c r="D5" s="170"/>
      <c r="E5" s="170"/>
      <c r="F5" s="170"/>
      <c r="G5" s="170"/>
      <c r="H5" s="170"/>
      <c r="I5" s="169"/>
    </row>
    <row r="6" spans="1:13" customFormat="1" ht="13.5">
      <c r="A6" s="129"/>
      <c r="B6" s="130"/>
      <c r="C6" s="130"/>
      <c r="D6" s="125"/>
      <c r="E6" s="125"/>
      <c r="F6" s="125"/>
      <c r="G6" s="125"/>
      <c r="H6" s="125"/>
      <c r="I6" s="125"/>
    </row>
    <row r="7" spans="1:13" customFormat="1" ht="75">
      <c r="A7" s="134" t="s">
        <v>64</v>
      </c>
      <c r="B7" s="123" t="s">
        <v>366</v>
      </c>
      <c r="C7" s="123" t="s">
        <v>367</v>
      </c>
      <c r="D7" s="123" t="s">
        <v>372</v>
      </c>
      <c r="E7" s="123" t="s">
        <v>373</v>
      </c>
      <c r="F7" s="123" t="s">
        <v>368</v>
      </c>
      <c r="G7" s="123" t="s">
        <v>369</v>
      </c>
      <c r="H7" s="123" t="s">
        <v>379</v>
      </c>
      <c r="I7" s="123" t="s">
        <v>370</v>
      </c>
    </row>
    <row r="8" spans="1:13" customFormat="1" ht="15">
      <c r="A8" s="121">
        <v>1</v>
      </c>
      <c r="B8" s="121">
        <v>2</v>
      </c>
      <c r="C8" s="123">
        <v>3</v>
      </c>
      <c r="D8" s="121">
        <v>6</v>
      </c>
      <c r="E8" s="123">
        <v>7</v>
      </c>
      <c r="F8" s="121">
        <v>8</v>
      </c>
      <c r="G8" s="121">
        <v>9</v>
      </c>
      <c r="H8" s="121">
        <v>10</v>
      </c>
      <c r="I8" s="123">
        <v>11</v>
      </c>
    </row>
    <row r="9" spans="1:13" customFormat="1" ht="15">
      <c r="A9" s="56">
        <v>1</v>
      </c>
      <c r="B9" s="24"/>
      <c r="C9" s="24"/>
      <c r="D9" s="24"/>
      <c r="E9" s="24"/>
      <c r="F9" s="165"/>
      <c r="G9" s="165"/>
      <c r="H9" s="165"/>
      <c r="I9" s="24"/>
    </row>
    <row r="10" spans="1:13" customFormat="1" ht="15">
      <c r="A10" s="56">
        <v>2</v>
      </c>
      <c r="B10" s="24"/>
      <c r="C10" s="24"/>
      <c r="D10" s="24"/>
      <c r="E10" s="24"/>
      <c r="F10" s="165"/>
      <c r="G10" s="165"/>
      <c r="H10" s="165"/>
      <c r="I10" s="24"/>
    </row>
    <row r="11" spans="1:13" customFormat="1" ht="15">
      <c r="A11" s="56">
        <v>3</v>
      </c>
      <c r="B11" s="24"/>
      <c r="C11" s="24"/>
      <c r="D11" s="24"/>
      <c r="E11" s="24"/>
      <c r="F11" s="165"/>
      <c r="G11" s="165"/>
      <c r="H11" s="165"/>
      <c r="I11" s="24"/>
    </row>
    <row r="12" spans="1:13" customFormat="1" ht="15">
      <c r="A12" s="56">
        <v>4</v>
      </c>
      <c r="B12" s="24"/>
      <c r="C12" s="24"/>
      <c r="D12" s="24"/>
      <c r="E12" s="24"/>
      <c r="F12" s="165"/>
      <c r="G12" s="165"/>
      <c r="H12" s="165"/>
      <c r="I12" s="24"/>
    </row>
    <row r="13" spans="1:13" customFormat="1" ht="15">
      <c r="A13" s="56">
        <v>5</v>
      </c>
      <c r="B13" s="24"/>
      <c r="C13" s="24"/>
      <c r="D13" s="24"/>
      <c r="E13" s="24"/>
      <c r="F13" s="165"/>
      <c r="G13" s="165"/>
      <c r="H13" s="165"/>
      <c r="I13" s="24"/>
    </row>
    <row r="14" spans="1:13" customFormat="1" ht="15">
      <c r="A14" s="56">
        <v>6</v>
      </c>
      <c r="B14" s="24"/>
      <c r="C14" s="24"/>
      <c r="D14" s="24"/>
      <c r="E14" s="24"/>
      <c r="F14" s="165"/>
      <c r="G14" s="165"/>
      <c r="H14" s="165"/>
      <c r="I14" s="24"/>
    </row>
    <row r="15" spans="1:13" customFormat="1" ht="15">
      <c r="A15" s="56">
        <v>7</v>
      </c>
      <c r="B15" s="24"/>
      <c r="C15" s="24"/>
      <c r="D15" s="24"/>
      <c r="E15" s="24"/>
      <c r="F15" s="165"/>
      <c r="G15" s="165"/>
      <c r="H15" s="165"/>
      <c r="I15" s="24"/>
    </row>
    <row r="16" spans="1:13" customFormat="1" ht="15">
      <c r="A16" s="56">
        <v>8</v>
      </c>
      <c r="B16" s="24"/>
      <c r="C16" s="24"/>
      <c r="D16" s="24"/>
      <c r="E16" s="24"/>
      <c r="F16" s="165"/>
      <c r="G16" s="165"/>
      <c r="H16" s="165"/>
      <c r="I16" s="24"/>
    </row>
    <row r="17" spans="1:9" customFormat="1" ht="15">
      <c r="A17" s="56">
        <v>9</v>
      </c>
      <c r="B17" s="24"/>
      <c r="C17" s="24"/>
      <c r="D17" s="24"/>
      <c r="E17" s="24"/>
      <c r="F17" s="165"/>
      <c r="G17" s="165"/>
      <c r="H17" s="165"/>
      <c r="I17" s="24"/>
    </row>
    <row r="18" spans="1:9" customFormat="1" ht="15">
      <c r="A18" s="56">
        <v>10</v>
      </c>
      <c r="B18" s="24"/>
      <c r="C18" s="24"/>
      <c r="D18" s="24"/>
      <c r="E18" s="24"/>
      <c r="F18" s="165"/>
      <c r="G18" s="165"/>
      <c r="H18" s="165"/>
      <c r="I18" s="24"/>
    </row>
    <row r="19" spans="1:9" customFormat="1" ht="15">
      <c r="A19" s="56">
        <v>11</v>
      </c>
      <c r="B19" s="24"/>
      <c r="C19" s="24"/>
      <c r="D19" s="24"/>
      <c r="E19" s="24"/>
      <c r="F19" s="165"/>
      <c r="G19" s="165"/>
      <c r="H19" s="165"/>
      <c r="I19" s="24"/>
    </row>
    <row r="20" spans="1:9" customFormat="1" ht="15">
      <c r="A20" s="56">
        <v>12</v>
      </c>
      <c r="B20" s="24"/>
      <c r="C20" s="24"/>
      <c r="D20" s="24"/>
      <c r="E20" s="24"/>
      <c r="F20" s="165"/>
      <c r="G20" s="165"/>
      <c r="H20" s="165"/>
      <c r="I20" s="24"/>
    </row>
    <row r="21" spans="1:9" customFormat="1" ht="15">
      <c r="A21" s="56">
        <v>13</v>
      </c>
      <c r="B21" s="24"/>
      <c r="C21" s="24"/>
      <c r="D21" s="24"/>
      <c r="E21" s="24"/>
      <c r="F21" s="165"/>
      <c r="G21" s="165"/>
      <c r="H21" s="165"/>
      <c r="I21" s="24"/>
    </row>
    <row r="22" spans="1:9" customFormat="1" ht="15">
      <c r="A22" s="56">
        <v>14</v>
      </c>
      <c r="B22" s="24"/>
      <c r="C22" s="24"/>
      <c r="D22" s="24"/>
      <c r="E22" s="24"/>
      <c r="F22" s="165"/>
      <c r="G22" s="165"/>
      <c r="H22" s="165"/>
      <c r="I22" s="24"/>
    </row>
    <row r="23" spans="1:9" customFormat="1" ht="15">
      <c r="A23" s="56">
        <v>15</v>
      </c>
      <c r="B23" s="24"/>
      <c r="C23" s="24"/>
      <c r="D23" s="24"/>
      <c r="E23" s="24"/>
      <c r="F23" s="165"/>
      <c r="G23" s="165"/>
      <c r="H23" s="165"/>
      <c r="I23" s="24"/>
    </row>
    <row r="24" spans="1:9" customFormat="1" ht="15">
      <c r="A24" s="56">
        <v>16</v>
      </c>
      <c r="B24" s="24"/>
      <c r="C24" s="24"/>
      <c r="D24" s="24"/>
      <c r="E24" s="24"/>
      <c r="F24" s="165"/>
      <c r="G24" s="165"/>
      <c r="H24" s="165"/>
      <c r="I24" s="24"/>
    </row>
    <row r="25" spans="1:9" customFormat="1" ht="15">
      <c r="A25" s="56">
        <v>17</v>
      </c>
      <c r="B25" s="24"/>
      <c r="C25" s="24"/>
      <c r="D25" s="24"/>
      <c r="E25" s="24"/>
      <c r="F25" s="165"/>
      <c r="G25" s="165"/>
      <c r="H25" s="165"/>
      <c r="I25" s="24"/>
    </row>
    <row r="26" spans="1:9" customFormat="1" ht="15">
      <c r="A26" s="56">
        <v>18</v>
      </c>
      <c r="B26" s="24"/>
      <c r="C26" s="24"/>
      <c r="D26" s="24"/>
      <c r="E26" s="24"/>
      <c r="F26" s="165"/>
      <c r="G26" s="165"/>
      <c r="H26" s="165"/>
      <c r="I26" s="24"/>
    </row>
    <row r="27" spans="1:9" customFormat="1" ht="15">
      <c r="A27" s="56" t="s">
        <v>273</v>
      </c>
      <c r="B27" s="24"/>
      <c r="C27" s="24"/>
      <c r="D27" s="24"/>
      <c r="E27" s="24"/>
      <c r="F27" s="165"/>
      <c r="G27" s="165"/>
      <c r="H27" s="165"/>
      <c r="I27" s="24"/>
    </row>
    <row r="28" spans="1:9">
      <c r="A28" s="172"/>
      <c r="B28" s="172"/>
      <c r="C28" s="172"/>
      <c r="D28" s="172"/>
      <c r="E28" s="172"/>
      <c r="F28" s="172"/>
      <c r="G28" s="172"/>
      <c r="H28" s="172"/>
      <c r="I28" s="172"/>
    </row>
    <row r="29" spans="1:9">
      <c r="A29" s="172"/>
      <c r="B29" s="172"/>
      <c r="C29" s="172"/>
      <c r="D29" s="172"/>
      <c r="E29" s="172"/>
      <c r="F29" s="172"/>
      <c r="G29" s="172"/>
      <c r="H29" s="172"/>
      <c r="I29" s="172"/>
    </row>
    <row r="30" spans="1:9">
      <c r="A30" s="173"/>
      <c r="B30" s="172"/>
      <c r="C30" s="172"/>
      <c r="D30" s="172"/>
      <c r="E30" s="172"/>
      <c r="F30" s="172"/>
      <c r="G30" s="172"/>
      <c r="H30" s="172"/>
      <c r="I30" s="172"/>
    </row>
    <row r="31" spans="1:9" ht="15">
      <c r="A31" s="146"/>
      <c r="B31" s="148" t="s">
        <v>107</v>
      </c>
      <c r="C31" s="146"/>
      <c r="D31" s="146"/>
      <c r="E31" s="149"/>
      <c r="F31" s="146"/>
      <c r="G31" s="146"/>
      <c r="H31" s="146"/>
      <c r="I31" s="146"/>
    </row>
    <row r="32" spans="1:9" ht="15">
      <c r="A32" s="146"/>
      <c r="B32" s="146"/>
      <c r="C32" s="150"/>
      <c r="D32" s="146"/>
      <c r="F32" s="150"/>
      <c r="G32" s="177"/>
    </row>
    <row r="33" spans="2:6" ht="15">
      <c r="B33" s="146"/>
      <c r="C33" s="152" t="s">
        <v>263</v>
      </c>
      <c r="D33" s="146"/>
      <c r="F33" s="153" t="s">
        <v>268</v>
      </c>
    </row>
    <row r="34" spans="2:6" ht="15">
      <c r="B34" s="146"/>
      <c r="C34" s="154" t="s">
        <v>139</v>
      </c>
      <c r="D34" s="146"/>
      <c r="F34" s="146" t="s">
        <v>264</v>
      </c>
    </row>
    <row r="35" spans="2:6" ht="15">
      <c r="B35" s="146"/>
      <c r="C35" s="154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0"/>
  <sheetViews>
    <sheetView view="pageBreakPreview" topLeftCell="A205" zoomScale="80" zoomScaleNormal="100" zoomScaleSheetLayoutView="80" workbookViewId="0">
      <selection activeCell="L2" sqref="L2"/>
    </sheetView>
  </sheetViews>
  <sheetFormatPr defaultColWidth="9.140625" defaultRowHeight="15"/>
  <cols>
    <col min="1" max="1" width="10" style="146" customWidth="1"/>
    <col min="2" max="2" width="20.28515625" style="146" customWidth="1"/>
    <col min="3" max="3" width="30" style="146" customWidth="1"/>
    <col min="4" max="4" width="29" style="146" customWidth="1"/>
    <col min="5" max="5" width="41.42578125" style="146" customWidth="1"/>
    <col min="6" max="6" width="20" style="146" customWidth="1"/>
    <col min="7" max="7" width="29.28515625" style="146" customWidth="1"/>
    <col min="8" max="8" width="27.140625" style="146" customWidth="1"/>
    <col min="9" max="11" width="15" style="146" customWidth="1"/>
    <col min="12" max="16384" width="9.140625" style="146"/>
  </cols>
  <sheetData>
    <row r="1" spans="1:10">
      <c r="A1" s="63" t="s">
        <v>384</v>
      </c>
      <c r="B1" s="65"/>
      <c r="C1" s="65"/>
      <c r="D1" s="65"/>
      <c r="E1" s="65"/>
      <c r="F1" s="65"/>
      <c r="G1" s="65"/>
      <c r="H1" s="65"/>
      <c r="I1" s="371" t="s">
        <v>198</v>
      </c>
      <c r="J1" s="143"/>
    </row>
    <row r="2" spans="1:10">
      <c r="A2" s="65" t="s">
        <v>140</v>
      </c>
      <c r="B2" s="65"/>
      <c r="C2" s="65"/>
      <c r="D2" s="65"/>
      <c r="E2" s="65"/>
      <c r="F2" s="65"/>
      <c r="G2" s="65"/>
      <c r="H2" s="65"/>
      <c r="I2" s="799" t="s">
        <v>1051</v>
      </c>
      <c r="J2" s="800"/>
    </row>
    <row r="3" spans="1:10">
      <c r="A3" s="65"/>
      <c r="B3" s="65"/>
      <c r="C3" s="65"/>
      <c r="D3" s="65"/>
      <c r="E3" s="65"/>
      <c r="F3" s="65"/>
      <c r="G3" s="65"/>
      <c r="H3" s="65"/>
      <c r="I3" s="91"/>
      <c r="J3" s="143"/>
    </row>
    <row r="4" spans="1:10">
      <c r="A4" s="66" t="str">
        <f>'[5]ფორმა N2'!A4</f>
        <v>ანგარიშვალდებული პირის დასახელება:</v>
      </c>
      <c r="B4" s="65"/>
      <c r="C4" s="65"/>
      <c r="D4" s="65"/>
      <c r="E4" s="65"/>
      <c r="F4" s="65"/>
      <c r="G4" s="65"/>
      <c r="H4" s="65"/>
      <c r="I4" s="65"/>
      <c r="J4" s="93"/>
    </row>
    <row r="5" spans="1:10">
      <c r="A5" s="168" t="str">
        <f>'[6]ფორმა N1'!D4</f>
        <v>მპგ მოძრაობა სახელმწიფო ხალხისთვის</v>
      </c>
      <c r="B5" s="168"/>
      <c r="C5" s="168"/>
      <c r="D5" s="168"/>
      <c r="E5" s="365"/>
      <c r="F5" s="168"/>
      <c r="G5" s="168"/>
      <c r="H5" s="168"/>
      <c r="I5" s="168"/>
      <c r="J5" s="153"/>
    </row>
    <row r="6" spans="1:10">
      <c r="A6" s="66"/>
      <c r="B6" s="65"/>
      <c r="C6" s="65"/>
      <c r="D6" s="65"/>
      <c r="E6" s="65"/>
      <c r="F6" s="65"/>
      <c r="G6" s="65"/>
      <c r="H6" s="65"/>
      <c r="I6" s="65"/>
      <c r="J6" s="93"/>
    </row>
    <row r="7" spans="1:10">
      <c r="A7" s="65"/>
      <c r="B7" s="65"/>
      <c r="C7" s="65"/>
      <c r="D7" s="65"/>
      <c r="E7" s="65"/>
      <c r="F7" s="65"/>
      <c r="G7" s="65"/>
      <c r="H7" s="65"/>
      <c r="I7" s="65"/>
      <c r="J7" s="94"/>
    </row>
    <row r="8" spans="1:10" ht="63.75" customHeight="1">
      <c r="A8" s="144" t="s">
        <v>64</v>
      </c>
      <c r="B8" s="304" t="s">
        <v>363</v>
      </c>
      <c r="C8" s="305" t="s">
        <v>404</v>
      </c>
      <c r="D8" s="305" t="s">
        <v>405</v>
      </c>
      <c r="E8" s="620" t="s">
        <v>364</v>
      </c>
      <c r="F8" s="305" t="s">
        <v>376</v>
      </c>
      <c r="G8" s="305" t="s">
        <v>377</v>
      </c>
      <c r="H8" s="305" t="s">
        <v>409</v>
      </c>
      <c r="I8" s="145" t="s">
        <v>378</v>
      </c>
      <c r="J8" s="94"/>
    </row>
    <row r="9" spans="1:10" ht="36">
      <c r="A9" s="377">
        <v>1</v>
      </c>
      <c r="B9" s="378" t="s">
        <v>529</v>
      </c>
      <c r="C9" s="379" t="s">
        <v>528</v>
      </c>
      <c r="D9" s="380">
        <v>405123174</v>
      </c>
      <c r="E9" s="621" t="s">
        <v>530</v>
      </c>
      <c r="F9" s="381">
        <v>38300</v>
      </c>
      <c r="G9" s="382"/>
      <c r="H9" s="383">
        <v>11160</v>
      </c>
      <c r="I9" s="384">
        <v>27140</v>
      </c>
      <c r="J9" s="94"/>
    </row>
    <row r="10" spans="1:10" ht="18">
      <c r="A10" s="377">
        <v>2</v>
      </c>
      <c r="B10" s="378" t="s">
        <v>529</v>
      </c>
      <c r="C10" s="385" t="s">
        <v>531</v>
      </c>
      <c r="D10" s="386">
        <v>419991021</v>
      </c>
      <c r="E10" s="622" t="s">
        <v>532</v>
      </c>
      <c r="F10" s="387">
        <v>1737.8</v>
      </c>
      <c r="G10" s="388"/>
      <c r="H10" s="388">
        <v>1650</v>
      </c>
      <c r="I10" s="389">
        <f>F10-H10</f>
        <v>87.799999999999955</v>
      </c>
      <c r="J10" s="94"/>
    </row>
    <row r="11" spans="1:10" ht="18">
      <c r="A11" s="377">
        <v>3</v>
      </c>
      <c r="B11" s="390" t="s">
        <v>533</v>
      </c>
      <c r="C11" s="391" t="s">
        <v>534</v>
      </c>
      <c r="D11" s="386">
        <v>400019494</v>
      </c>
      <c r="E11" s="622" t="s">
        <v>535</v>
      </c>
      <c r="F11" s="392">
        <v>1300</v>
      </c>
      <c r="G11" s="393"/>
      <c r="H11" s="388"/>
      <c r="I11" s="394">
        <v>1300</v>
      </c>
      <c r="J11" s="94"/>
    </row>
    <row r="12" spans="1:10" ht="18">
      <c r="A12" s="377">
        <v>4</v>
      </c>
      <c r="B12" s="390" t="s">
        <v>536</v>
      </c>
      <c r="C12" s="391" t="s">
        <v>537</v>
      </c>
      <c r="D12" s="386">
        <v>205166210</v>
      </c>
      <c r="E12" s="622" t="s">
        <v>538</v>
      </c>
      <c r="F12" s="392">
        <v>25</v>
      </c>
      <c r="G12" s="395"/>
      <c r="H12" s="388"/>
      <c r="I12" s="396">
        <v>25</v>
      </c>
      <c r="J12" s="94"/>
    </row>
    <row r="13" spans="1:10" ht="36">
      <c r="A13" s="377">
        <v>5</v>
      </c>
      <c r="B13" s="378" t="s">
        <v>529</v>
      </c>
      <c r="C13" s="379" t="s">
        <v>539</v>
      </c>
      <c r="D13" s="397">
        <v>406044301</v>
      </c>
      <c r="E13" s="623" t="s">
        <v>540</v>
      </c>
      <c r="F13" s="398">
        <v>1325</v>
      </c>
      <c r="G13" s="399">
        <v>1500</v>
      </c>
      <c r="H13" s="399">
        <v>790</v>
      </c>
      <c r="I13" s="400">
        <v>615</v>
      </c>
      <c r="J13" s="94"/>
    </row>
    <row r="14" spans="1:10" ht="54">
      <c r="A14" s="377">
        <v>6</v>
      </c>
      <c r="B14" s="378" t="s">
        <v>536</v>
      </c>
      <c r="C14" s="379" t="s">
        <v>541</v>
      </c>
      <c r="D14" s="397">
        <v>419983432</v>
      </c>
      <c r="E14" s="623" t="s">
        <v>542</v>
      </c>
      <c r="F14" s="398">
        <v>500</v>
      </c>
      <c r="G14" s="395"/>
      <c r="H14" s="399"/>
      <c r="I14" s="400">
        <v>500</v>
      </c>
      <c r="J14" s="94"/>
    </row>
    <row r="15" spans="1:10" ht="18">
      <c r="A15" s="377">
        <v>7</v>
      </c>
      <c r="B15" s="378" t="s">
        <v>543</v>
      </c>
      <c r="C15" s="401" t="s">
        <v>544</v>
      </c>
      <c r="D15" s="401">
        <v>205288099</v>
      </c>
      <c r="E15" s="624" t="s">
        <v>545</v>
      </c>
      <c r="F15" s="401">
        <v>25</v>
      </c>
      <c r="G15" s="399"/>
      <c r="H15" s="399"/>
      <c r="I15" s="400">
        <v>25</v>
      </c>
      <c r="J15" s="94"/>
    </row>
    <row r="16" spans="1:10" ht="72">
      <c r="A16" s="377">
        <v>8</v>
      </c>
      <c r="B16" s="378" t="s">
        <v>543</v>
      </c>
      <c r="C16" s="402" t="s">
        <v>546</v>
      </c>
      <c r="D16" s="401">
        <v>404502739</v>
      </c>
      <c r="E16" s="624" t="s">
        <v>547</v>
      </c>
      <c r="F16" s="401">
        <v>29185.1</v>
      </c>
      <c r="G16" s="398"/>
      <c r="H16" s="398"/>
      <c r="I16" s="403">
        <v>29185.1</v>
      </c>
      <c r="J16" s="94"/>
    </row>
    <row r="17" spans="1:10" ht="18">
      <c r="A17" s="377">
        <v>9</v>
      </c>
      <c r="B17" s="390" t="s">
        <v>548</v>
      </c>
      <c r="C17" s="404" t="s">
        <v>549</v>
      </c>
      <c r="D17" s="401">
        <v>205075014</v>
      </c>
      <c r="E17" s="625" t="s">
        <v>550</v>
      </c>
      <c r="F17" s="401">
        <v>885</v>
      </c>
      <c r="G17" s="405">
        <v>885</v>
      </c>
      <c r="H17" s="399"/>
      <c r="I17" s="403">
        <v>1770</v>
      </c>
      <c r="J17" s="94"/>
    </row>
    <row r="18" spans="1:10" ht="18">
      <c r="A18" s="377">
        <v>10</v>
      </c>
      <c r="B18" s="390" t="s">
        <v>548</v>
      </c>
      <c r="C18" s="404" t="s">
        <v>551</v>
      </c>
      <c r="D18" s="401">
        <v>203836233</v>
      </c>
      <c r="E18" s="625" t="s">
        <v>552</v>
      </c>
      <c r="F18" s="401"/>
      <c r="G18" s="398">
        <v>270.60000000000002</v>
      </c>
      <c r="H18" s="398">
        <v>3.5</v>
      </c>
      <c r="I18" s="403">
        <v>267.10000000000002</v>
      </c>
      <c r="J18" s="94"/>
    </row>
    <row r="19" spans="1:10" ht="36">
      <c r="A19" s="377">
        <v>11</v>
      </c>
      <c r="B19" s="390" t="s">
        <v>553</v>
      </c>
      <c r="C19" s="404" t="s">
        <v>554</v>
      </c>
      <c r="D19" s="401">
        <v>203841940</v>
      </c>
      <c r="E19" s="625" t="s">
        <v>555</v>
      </c>
      <c r="F19" s="401"/>
      <c r="G19" s="398">
        <v>1198.1099999999999</v>
      </c>
      <c r="H19" s="399">
        <v>840</v>
      </c>
      <c r="I19" s="400">
        <f>G19-H19</f>
        <v>358.1099999999999</v>
      </c>
      <c r="J19" s="94"/>
    </row>
    <row r="20" spans="1:10" ht="18">
      <c r="A20" s="377">
        <v>12</v>
      </c>
      <c r="B20" s="390" t="s">
        <v>556</v>
      </c>
      <c r="C20" s="406" t="s">
        <v>557</v>
      </c>
      <c r="D20" s="397">
        <v>419992146</v>
      </c>
      <c r="E20" s="625" t="s">
        <v>558</v>
      </c>
      <c r="F20" s="175"/>
      <c r="G20" s="398">
        <v>51</v>
      </c>
      <c r="H20" s="399"/>
      <c r="I20" s="400">
        <v>51</v>
      </c>
      <c r="J20" s="94"/>
    </row>
    <row r="21" spans="1:10" ht="18">
      <c r="A21" s="377">
        <v>13</v>
      </c>
      <c r="B21" s="390"/>
      <c r="C21" s="407" t="s">
        <v>559</v>
      </c>
      <c r="D21" s="397">
        <v>202913106</v>
      </c>
      <c r="E21" s="624" t="s">
        <v>560</v>
      </c>
      <c r="F21" s="398"/>
      <c r="G21" s="399">
        <v>27.3</v>
      </c>
      <c r="H21" s="399"/>
      <c r="I21" s="403">
        <v>27.3</v>
      </c>
      <c r="J21" s="94"/>
    </row>
    <row r="22" spans="1:10" ht="18">
      <c r="A22" s="377">
        <v>14</v>
      </c>
      <c r="B22" s="378" t="s">
        <v>561</v>
      </c>
      <c r="C22" s="407" t="s">
        <v>562</v>
      </c>
      <c r="D22" s="397">
        <v>404865151</v>
      </c>
      <c r="E22" s="624" t="s">
        <v>563</v>
      </c>
      <c r="F22" s="398"/>
      <c r="G22" s="399">
        <v>150</v>
      </c>
      <c r="H22" s="399"/>
      <c r="I22" s="403">
        <v>150</v>
      </c>
      <c r="J22" s="94"/>
    </row>
    <row r="23" spans="1:10" ht="36">
      <c r="A23" s="377">
        <v>15</v>
      </c>
      <c r="B23" s="378" t="s">
        <v>564</v>
      </c>
      <c r="C23" s="407" t="s">
        <v>565</v>
      </c>
      <c r="D23" s="397">
        <v>406105584</v>
      </c>
      <c r="E23" s="624" t="s">
        <v>566</v>
      </c>
      <c r="F23" s="398"/>
      <c r="G23" s="398">
        <v>234.6</v>
      </c>
      <c r="H23" s="399"/>
      <c r="I23" s="403">
        <v>234.6</v>
      </c>
      <c r="J23" s="94"/>
    </row>
    <row r="24" spans="1:10" ht="18">
      <c r="A24" s="377">
        <v>16</v>
      </c>
      <c r="B24" s="390" t="s">
        <v>567</v>
      </c>
      <c r="C24" s="407" t="s">
        <v>568</v>
      </c>
      <c r="D24" s="397">
        <v>245385355</v>
      </c>
      <c r="E24" s="624" t="s">
        <v>569</v>
      </c>
      <c r="F24" s="398">
        <v>201.5</v>
      </c>
      <c r="G24" s="399"/>
      <c r="H24" s="399"/>
      <c r="I24" s="403">
        <v>201.5</v>
      </c>
      <c r="J24" s="94"/>
    </row>
    <row r="25" spans="1:10">
      <c r="A25" s="377">
        <v>17</v>
      </c>
      <c r="B25" s="408" t="s">
        <v>570</v>
      </c>
      <c r="C25" s="409" t="s">
        <v>571</v>
      </c>
      <c r="D25" s="410">
        <v>204564113</v>
      </c>
      <c r="E25" s="411" t="s">
        <v>572</v>
      </c>
      <c r="F25" s="412">
        <v>118.8</v>
      </c>
      <c r="G25" s="413"/>
      <c r="H25" s="413"/>
      <c r="I25" s="414">
        <v>118.8</v>
      </c>
      <c r="J25" s="94"/>
    </row>
    <row r="26" spans="1:10">
      <c r="A26" s="377">
        <v>18</v>
      </c>
      <c r="B26" s="415" t="s">
        <v>573</v>
      </c>
      <c r="C26" s="416" t="s">
        <v>574</v>
      </c>
      <c r="D26" s="417">
        <v>204435511</v>
      </c>
      <c r="E26" s="418" t="s">
        <v>575</v>
      </c>
      <c r="F26" s="419">
        <v>56.07</v>
      </c>
      <c r="G26" s="418"/>
      <c r="H26" s="413"/>
      <c r="I26" s="414">
        <v>56.07</v>
      </c>
      <c r="J26" s="94"/>
    </row>
    <row r="27" spans="1:10">
      <c r="A27" s="377">
        <v>19</v>
      </c>
      <c r="B27" s="415" t="s">
        <v>576</v>
      </c>
      <c r="C27" s="416" t="s">
        <v>577</v>
      </c>
      <c r="D27" s="417">
        <v>406116028</v>
      </c>
      <c r="E27" s="418" t="s">
        <v>578</v>
      </c>
      <c r="F27" s="419">
        <v>406</v>
      </c>
      <c r="G27" s="418">
        <v>493</v>
      </c>
      <c r="H27" s="413">
        <v>406</v>
      </c>
      <c r="I27" s="414">
        <v>493</v>
      </c>
      <c r="J27" s="94"/>
    </row>
    <row r="28" spans="1:10" ht="25.5">
      <c r="A28" s="377">
        <v>20</v>
      </c>
      <c r="B28" s="420" t="s">
        <v>561</v>
      </c>
      <c r="C28" s="421" t="s">
        <v>579</v>
      </c>
      <c r="D28" s="422">
        <v>216314227</v>
      </c>
      <c r="E28" s="418" t="s">
        <v>580</v>
      </c>
      <c r="F28" s="419">
        <v>1180</v>
      </c>
      <c r="G28" s="418"/>
      <c r="H28" s="413"/>
      <c r="I28" s="414">
        <v>1180</v>
      </c>
      <c r="J28" s="94"/>
    </row>
    <row r="29" spans="1:10">
      <c r="A29" s="377">
        <v>21</v>
      </c>
      <c r="B29" s="420" t="s">
        <v>581</v>
      </c>
      <c r="C29" s="416" t="s">
        <v>582</v>
      </c>
      <c r="D29" s="417" t="s">
        <v>583</v>
      </c>
      <c r="E29" s="418" t="s">
        <v>584</v>
      </c>
      <c r="F29" s="419">
        <v>350</v>
      </c>
      <c r="G29" s="418"/>
      <c r="H29" s="413"/>
      <c r="I29" s="414">
        <v>350</v>
      </c>
      <c r="J29" s="94"/>
    </row>
    <row r="30" spans="1:10">
      <c r="A30" s="377">
        <v>22</v>
      </c>
      <c r="B30" s="420" t="s">
        <v>564</v>
      </c>
      <c r="C30" s="416" t="s">
        <v>585</v>
      </c>
      <c r="D30" s="417" t="s">
        <v>586</v>
      </c>
      <c r="E30" s="418" t="s">
        <v>584</v>
      </c>
      <c r="F30" s="419">
        <v>400</v>
      </c>
      <c r="G30" s="418"/>
      <c r="H30" s="413"/>
      <c r="I30" s="414">
        <v>400</v>
      </c>
      <c r="J30" s="94"/>
    </row>
    <row r="31" spans="1:10">
      <c r="A31" s="377">
        <v>23</v>
      </c>
      <c r="B31" s="420" t="s">
        <v>587</v>
      </c>
      <c r="C31" s="416" t="s">
        <v>588</v>
      </c>
      <c r="D31" s="417" t="s">
        <v>589</v>
      </c>
      <c r="E31" s="418"/>
      <c r="F31" s="419">
        <v>600</v>
      </c>
      <c r="G31" s="418"/>
      <c r="H31" s="413"/>
      <c r="I31" s="414">
        <v>600</v>
      </c>
      <c r="J31" s="94"/>
    </row>
    <row r="32" spans="1:10">
      <c r="A32" s="377">
        <v>24</v>
      </c>
      <c r="B32" s="415" t="s">
        <v>573</v>
      </c>
      <c r="C32" s="416" t="s">
        <v>590</v>
      </c>
      <c r="D32" s="417">
        <v>404416324</v>
      </c>
      <c r="E32" s="418" t="s">
        <v>591</v>
      </c>
      <c r="F32" s="419">
        <v>31579.200000000001</v>
      </c>
      <c r="G32" s="418">
        <v>1032</v>
      </c>
      <c r="H32" s="418">
        <v>31992</v>
      </c>
      <c r="I32" s="414">
        <v>619.20000000000005</v>
      </c>
      <c r="J32" s="94"/>
    </row>
    <row r="33" spans="1:12">
      <c r="A33" s="377">
        <v>25</v>
      </c>
      <c r="B33" s="415" t="s">
        <v>592</v>
      </c>
      <c r="C33" s="416" t="s">
        <v>593</v>
      </c>
      <c r="D33" s="417">
        <v>205261107</v>
      </c>
      <c r="E33" s="418" t="s">
        <v>591</v>
      </c>
      <c r="F33" s="419">
        <v>1212</v>
      </c>
      <c r="G33" s="418"/>
      <c r="H33" s="418"/>
      <c r="I33" s="414">
        <v>1212</v>
      </c>
      <c r="J33" s="94"/>
    </row>
    <row r="34" spans="1:12">
      <c r="A34" s="377">
        <v>26</v>
      </c>
      <c r="B34" s="415" t="s">
        <v>594</v>
      </c>
      <c r="C34" s="416" t="s">
        <v>595</v>
      </c>
      <c r="D34" s="417">
        <v>204964039</v>
      </c>
      <c r="E34" s="418" t="s">
        <v>596</v>
      </c>
      <c r="F34" s="419">
        <v>620</v>
      </c>
      <c r="G34" s="418"/>
      <c r="H34" s="418"/>
      <c r="I34" s="414">
        <v>620</v>
      </c>
      <c r="J34" s="94"/>
    </row>
    <row r="35" spans="1:12" ht="25.5">
      <c r="A35" s="377">
        <v>27</v>
      </c>
      <c r="B35" s="415" t="s">
        <v>597</v>
      </c>
      <c r="C35" s="416" t="s">
        <v>598</v>
      </c>
      <c r="D35" s="417">
        <v>216312915</v>
      </c>
      <c r="E35" s="418" t="s">
        <v>599</v>
      </c>
      <c r="F35" s="423"/>
      <c r="G35" s="413">
        <v>1340</v>
      </c>
      <c r="H35" s="413">
        <v>850</v>
      </c>
      <c r="I35" s="414">
        <v>490</v>
      </c>
      <c r="J35" s="94"/>
    </row>
    <row r="36" spans="1:12">
      <c r="A36" s="377">
        <v>28</v>
      </c>
      <c r="B36" s="415" t="s">
        <v>600</v>
      </c>
      <c r="C36" s="416" t="s">
        <v>601</v>
      </c>
      <c r="D36" s="417">
        <v>405026216</v>
      </c>
      <c r="E36" s="418" t="s">
        <v>602</v>
      </c>
      <c r="F36" s="419">
        <v>15999</v>
      </c>
      <c r="G36" s="418"/>
      <c r="H36" s="418">
        <v>8000</v>
      </c>
      <c r="I36" s="414">
        <v>7999</v>
      </c>
      <c r="J36" s="94"/>
    </row>
    <row r="37" spans="1:12">
      <c r="A37" s="377">
        <v>29</v>
      </c>
      <c r="B37" s="420" t="s">
        <v>561</v>
      </c>
      <c r="C37" s="416" t="s">
        <v>603</v>
      </c>
      <c r="D37" s="417" t="s">
        <v>604</v>
      </c>
      <c r="E37" s="418" t="s">
        <v>605</v>
      </c>
      <c r="F37" s="419"/>
      <c r="G37" s="418">
        <v>322.38</v>
      </c>
      <c r="H37" s="418"/>
      <c r="I37" s="414">
        <v>322.38</v>
      </c>
      <c r="J37" s="94"/>
    </row>
    <row r="38" spans="1:12">
      <c r="A38" s="377">
        <v>30</v>
      </c>
      <c r="B38" s="424" t="s">
        <v>573</v>
      </c>
      <c r="C38" s="416" t="s">
        <v>606</v>
      </c>
      <c r="D38" s="417">
        <v>415080227</v>
      </c>
      <c r="E38" s="418" t="s">
        <v>591</v>
      </c>
      <c r="F38" s="419">
        <v>225</v>
      </c>
      <c r="G38" s="418">
        <v>465</v>
      </c>
      <c r="H38" s="413"/>
      <c r="I38" s="414">
        <v>690</v>
      </c>
      <c r="J38" s="94"/>
    </row>
    <row r="39" spans="1:12" ht="30">
      <c r="A39" s="377">
        <v>31</v>
      </c>
      <c r="B39" s="425" t="s">
        <v>607</v>
      </c>
      <c r="C39" s="426" t="s">
        <v>608</v>
      </c>
      <c r="D39" s="427" t="s">
        <v>609</v>
      </c>
      <c r="E39" s="428" t="s">
        <v>610</v>
      </c>
      <c r="F39" s="423">
        <v>527.89</v>
      </c>
      <c r="G39" s="428">
        <v>2877.12</v>
      </c>
      <c r="H39" s="428">
        <v>3398.01</v>
      </c>
      <c r="I39" s="428">
        <v>7</v>
      </c>
    </row>
    <row r="40" spans="1:12" ht="30">
      <c r="A40" s="377">
        <v>32</v>
      </c>
      <c r="B40" s="415" t="s">
        <v>611</v>
      </c>
      <c r="C40" s="416" t="s">
        <v>612</v>
      </c>
      <c r="D40" s="417">
        <v>203866824</v>
      </c>
      <c r="E40" s="418" t="s">
        <v>613</v>
      </c>
      <c r="F40" s="419"/>
      <c r="G40" s="418">
        <v>14.63</v>
      </c>
      <c r="H40" s="418"/>
      <c r="I40" s="414">
        <v>14.63</v>
      </c>
    </row>
    <row r="41" spans="1:12">
      <c r="A41" s="377">
        <v>33</v>
      </c>
      <c r="B41" s="415" t="s">
        <v>614</v>
      </c>
      <c r="C41" s="416" t="s">
        <v>615</v>
      </c>
      <c r="D41" s="417"/>
      <c r="E41" s="418" t="s">
        <v>613</v>
      </c>
      <c r="F41" s="419"/>
      <c r="G41" s="418">
        <v>611.96</v>
      </c>
      <c r="H41" s="418">
        <f>G41-I41</f>
        <v>609.96</v>
      </c>
      <c r="I41" s="414">
        <v>2</v>
      </c>
    </row>
    <row r="42" spans="1:12" ht="25.5">
      <c r="A42" s="377">
        <v>34</v>
      </c>
      <c r="B42" s="429" t="s">
        <v>616</v>
      </c>
      <c r="C42" s="430" t="s">
        <v>617</v>
      </c>
      <c r="D42" s="431" t="s">
        <v>618</v>
      </c>
      <c r="E42" s="430" t="s">
        <v>619</v>
      </c>
      <c r="F42" s="432">
        <v>11850</v>
      </c>
      <c r="G42" s="433"/>
      <c r="H42" s="433"/>
      <c r="I42" s="434">
        <v>11850</v>
      </c>
    </row>
    <row r="43" spans="1:12" ht="25.5">
      <c r="A43" s="377">
        <v>35</v>
      </c>
      <c r="B43" s="429" t="s">
        <v>620</v>
      </c>
      <c r="C43" s="435" t="s">
        <v>621</v>
      </c>
      <c r="D43" s="417">
        <v>406108590</v>
      </c>
      <c r="E43" s="418" t="s">
        <v>622</v>
      </c>
      <c r="F43" s="419">
        <v>8500</v>
      </c>
      <c r="G43" s="418"/>
      <c r="H43" s="418">
        <v>3000</v>
      </c>
      <c r="I43" s="414">
        <v>5500</v>
      </c>
      <c r="J43" s="147"/>
      <c r="K43" s="147"/>
      <c r="L43" s="147"/>
    </row>
    <row r="44" spans="1:12" ht="25.5">
      <c r="A44" s="377">
        <v>36</v>
      </c>
      <c r="B44" s="429" t="s">
        <v>623</v>
      </c>
      <c r="C44" s="435" t="s">
        <v>624</v>
      </c>
      <c r="D44" s="417">
        <v>406123760</v>
      </c>
      <c r="E44" s="418" t="s">
        <v>625</v>
      </c>
      <c r="F44" s="419">
        <v>7454</v>
      </c>
      <c r="G44" s="418"/>
      <c r="H44" s="418">
        <v>1500</v>
      </c>
      <c r="I44" s="414">
        <v>5954</v>
      </c>
      <c r="J44" s="147"/>
      <c r="K44" s="147"/>
      <c r="L44" s="147"/>
    </row>
    <row r="45" spans="1:12">
      <c r="A45" s="377">
        <v>37</v>
      </c>
      <c r="B45" s="424" t="s">
        <v>626</v>
      </c>
      <c r="C45" s="435" t="s">
        <v>627</v>
      </c>
      <c r="D45" s="417" t="s">
        <v>628</v>
      </c>
      <c r="E45" s="418" t="s">
        <v>629</v>
      </c>
      <c r="F45" s="419">
        <v>12600</v>
      </c>
      <c r="G45" s="418"/>
      <c r="H45" s="418"/>
      <c r="I45" s="414">
        <v>12600</v>
      </c>
      <c r="J45" s="147"/>
      <c r="K45" s="147"/>
      <c r="L45" s="147"/>
    </row>
    <row r="46" spans="1:12">
      <c r="A46" s="377">
        <v>38</v>
      </c>
      <c r="B46" s="424" t="s">
        <v>630</v>
      </c>
      <c r="C46" s="435" t="s">
        <v>631</v>
      </c>
      <c r="D46" s="417">
        <v>205235618</v>
      </c>
      <c r="E46" s="418" t="s">
        <v>569</v>
      </c>
      <c r="F46" s="419">
        <v>1097.2</v>
      </c>
      <c r="G46" s="418"/>
      <c r="H46" s="418"/>
      <c r="I46" s="414">
        <v>1097.2</v>
      </c>
      <c r="J46" s="147"/>
      <c r="K46" s="147"/>
      <c r="L46" s="147"/>
    </row>
    <row r="47" spans="1:12" s="147" customFormat="1">
      <c r="A47" s="377">
        <v>39</v>
      </c>
      <c r="B47" s="424" t="s">
        <v>632</v>
      </c>
      <c r="C47" s="436" t="s">
        <v>633</v>
      </c>
      <c r="D47" s="437">
        <v>205286199</v>
      </c>
      <c r="E47" s="436" t="s">
        <v>535</v>
      </c>
      <c r="F47" s="438">
        <v>2200</v>
      </c>
      <c r="G47" s="436"/>
      <c r="H47" s="436">
        <v>1100</v>
      </c>
      <c r="I47" s="439">
        <v>1100</v>
      </c>
    </row>
    <row r="48" spans="1:12" s="147" customFormat="1" ht="39" customHeight="1">
      <c r="A48" s="377">
        <v>40</v>
      </c>
      <c r="B48" s="424" t="s">
        <v>634</v>
      </c>
      <c r="C48" s="440" t="s">
        <v>635</v>
      </c>
      <c r="D48" s="441">
        <v>205232728</v>
      </c>
      <c r="E48" s="442" t="s">
        <v>636</v>
      </c>
      <c r="F48" s="443">
        <v>3572.7</v>
      </c>
      <c r="G48" s="442"/>
      <c r="H48" s="442">
        <v>2000</v>
      </c>
      <c r="I48" s="444">
        <v>1572.7</v>
      </c>
    </row>
    <row r="49" spans="1:9" s="147" customFormat="1">
      <c r="A49" s="377">
        <v>41</v>
      </c>
      <c r="B49" s="424" t="s">
        <v>637</v>
      </c>
      <c r="C49" s="445" t="s">
        <v>638</v>
      </c>
      <c r="D49" s="446" t="s">
        <v>639</v>
      </c>
      <c r="E49" s="447" t="s">
        <v>640</v>
      </c>
      <c r="F49" s="448">
        <v>10656.55</v>
      </c>
      <c r="G49" s="447"/>
      <c r="H49" s="447"/>
      <c r="I49" s="449">
        <v>10565.55</v>
      </c>
    </row>
    <row r="50" spans="1:9" s="147" customFormat="1" ht="45">
      <c r="A50" s="377">
        <v>42</v>
      </c>
      <c r="B50" s="424" t="s">
        <v>641</v>
      </c>
      <c r="C50" s="445" t="s">
        <v>642</v>
      </c>
      <c r="D50" s="446">
        <v>404437720</v>
      </c>
      <c r="E50" s="447" t="s">
        <v>643</v>
      </c>
      <c r="F50" s="448">
        <v>14794.74</v>
      </c>
      <c r="G50" s="447">
        <v>4000</v>
      </c>
      <c r="H50" s="447">
        <v>12500</v>
      </c>
      <c r="I50" s="449">
        <v>6294.74</v>
      </c>
    </row>
    <row r="51" spans="1:9" s="147" customFormat="1">
      <c r="A51" s="377">
        <v>43</v>
      </c>
      <c r="B51" s="450" t="s">
        <v>644</v>
      </c>
      <c r="C51" s="451" t="s">
        <v>645</v>
      </c>
      <c r="D51" s="452" t="s">
        <v>646</v>
      </c>
      <c r="E51" s="453" t="s">
        <v>647</v>
      </c>
      <c r="F51" s="454">
        <v>800</v>
      </c>
      <c r="G51" s="453"/>
      <c r="H51" s="453"/>
      <c r="I51" s="455">
        <v>800</v>
      </c>
    </row>
    <row r="52" spans="1:9" ht="45">
      <c r="A52" s="377">
        <v>44</v>
      </c>
      <c r="B52" s="456" t="s">
        <v>648</v>
      </c>
      <c r="C52" s="435" t="s">
        <v>649</v>
      </c>
      <c r="D52" s="457">
        <v>404404122</v>
      </c>
      <c r="E52" s="458" t="s">
        <v>650</v>
      </c>
      <c r="F52" s="412">
        <v>219649.85</v>
      </c>
      <c r="G52" s="459">
        <v>223079.18</v>
      </c>
      <c r="H52" s="413">
        <v>405998</v>
      </c>
      <c r="I52" s="414">
        <v>36731.03</v>
      </c>
    </row>
    <row r="53" spans="1:9" ht="30">
      <c r="A53" s="377">
        <v>45</v>
      </c>
      <c r="B53" s="460" t="s">
        <v>651</v>
      </c>
      <c r="C53" s="435" t="s">
        <v>528</v>
      </c>
      <c r="D53" s="417" t="s">
        <v>652</v>
      </c>
      <c r="E53" s="461" t="s">
        <v>653</v>
      </c>
      <c r="F53" s="462">
        <v>34429.4</v>
      </c>
      <c r="G53" s="463"/>
      <c r="H53" s="464">
        <v>5530</v>
      </c>
      <c r="I53" s="465">
        <f>F53-H53</f>
        <v>28899.4</v>
      </c>
    </row>
    <row r="54" spans="1:9" ht="30">
      <c r="A54" s="377">
        <v>46</v>
      </c>
      <c r="B54" s="466">
        <v>42539</v>
      </c>
      <c r="C54" s="467" t="s">
        <v>654</v>
      </c>
      <c r="D54" s="468" t="s">
        <v>655</v>
      </c>
      <c r="E54" s="469" t="s">
        <v>656</v>
      </c>
      <c r="F54" s="470">
        <v>0</v>
      </c>
      <c r="G54" s="471">
        <v>0</v>
      </c>
      <c r="H54" s="472">
        <v>1180</v>
      </c>
      <c r="I54" s="473">
        <v>0</v>
      </c>
    </row>
    <row r="55" spans="1:9">
      <c r="A55" s="377">
        <v>47</v>
      </c>
      <c r="B55" s="424" t="s">
        <v>657</v>
      </c>
      <c r="C55" s="445" t="s">
        <v>658</v>
      </c>
      <c r="D55" s="446">
        <v>37804160481</v>
      </c>
      <c r="E55" s="447" t="s">
        <v>659</v>
      </c>
      <c r="F55" s="448">
        <v>4300</v>
      </c>
      <c r="G55" s="442"/>
      <c r="H55" s="442"/>
      <c r="I55" s="449">
        <v>4300</v>
      </c>
    </row>
    <row r="56" spans="1:9">
      <c r="A56" s="377">
        <v>48</v>
      </c>
      <c r="B56" s="424" t="s">
        <v>660</v>
      </c>
      <c r="C56" s="445" t="s">
        <v>661</v>
      </c>
      <c r="D56" s="446" t="s">
        <v>662</v>
      </c>
      <c r="E56" s="447" t="s">
        <v>663</v>
      </c>
      <c r="F56" s="448">
        <v>3519.52</v>
      </c>
      <c r="G56" s="447"/>
      <c r="H56" s="447"/>
      <c r="I56" s="449">
        <v>3519.52</v>
      </c>
    </row>
    <row r="57" spans="1:9" ht="15.75">
      <c r="A57" s="377">
        <v>49</v>
      </c>
      <c r="B57" s="456" t="s">
        <v>664</v>
      </c>
      <c r="C57" s="435" t="s">
        <v>665</v>
      </c>
      <c r="D57" s="457">
        <v>27001007904</v>
      </c>
      <c r="E57" s="474" t="s">
        <v>666</v>
      </c>
      <c r="F57" s="412">
        <v>468.32</v>
      </c>
      <c r="G57" s="475"/>
      <c r="H57" s="413"/>
      <c r="I57" s="414">
        <v>468.32</v>
      </c>
    </row>
    <row r="58" spans="1:9">
      <c r="A58" s="377">
        <v>50</v>
      </c>
      <c r="B58" s="429" t="s">
        <v>667</v>
      </c>
      <c r="C58" s="435" t="s">
        <v>668</v>
      </c>
      <c r="D58" s="476" t="s">
        <v>669</v>
      </c>
      <c r="E58" s="474" t="s">
        <v>670</v>
      </c>
      <c r="F58" s="412"/>
      <c r="G58" s="477">
        <v>50</v>
      </c>
      <c r="H58" s="413"/>
      <c r="I58" s="414">
        <v>50</v>
      </c>
    </row>
    <row r="59" spans="1:9">
      <c r="A59" s="377">
        <v>51</v>
      </c>
      <c r="B59" s="429"/>
      <c r="C59" s="435" t="s">
        <v>671</v>
      </c>
      <c r="D59" s="478" t="s">
        <v>672</v>
      </c>
      <c r="E59" s="474"/>
      <c r="F59" s="412"/>
      <c r="G59" s="477">
        <v>494.5</v>
      </c>
      <c r="H59" s="413"/>
      <c r="I59" s="414">
        <v>494.5</v>
      </c>
    </row>
    <row r="60" spans="1:9">
      <c r="A60" s="377">
        <v>52</v>
      </c>
      <c r="B60" s="424"/>
      <c r="C60" s="430" t="s">
        <v>673</v>
      </c>
      <c r="D60" s="431" t="s">
        <v>674</v>
      </c>
      <c r="E60" s="430" t="s">
        <v>675</v>
      </c>
      <c r="F60" s="432"/>
      <c r="G60" s="433">
        <v>21750.400000000001</v>
      </c>
      <c r="H60" s="433">
        <v>10800</v>
      </c>
      <c r="I60" s="479">
        <v>10950.4</v>
      </c>
    </row>
    <row r="61" spans="1:9" ht="38.25">
      <c r="A61" s="377">
        <v>53</v>
      </c>
      <c r="B61" s="424" t="s">
        <v>676</v>
      </c>
      <c r="C61" s="435" t="s">
        <v>677</v>
      </c>
      <c r="D61" s="417">
        <v>202283135</v>
      </c>
      <c r="E61" s="418" t="s">
        <v>678</v>
      </c>
      <c r="F61" s="419">
        <v>101267.31</v>
      </c>
      <c r="G61" s="480">
        <v>130081.62</v>
      </c>
      <c r="H61" s="481">
        <v>104900</v>
      </c>
      <c r="I61" s="482">
        <v>126448.93</v>
      </c>
    </row>
    <row r="62" spans="1:9" ht="18">
      <c r="A62" s="377">
        <v>54</v>
      </c>
      <c r="B62" s="390" t="s">
        <v>679</v>
      </c>
      <c r="C62" s="379" t="s">
        <v>680</v>
      </c>
      <c r="D62" s="483">
        <v>204568119</v>
      </c>
      <c r="E62" s="626" t="s">
        <v>681</v>
      </c>
      <c r="F62" s="484"/>
      <c r="G62" s="485">
        <v>3375</v>
      </c>
      <c r="H62" s="485">
        <v>2250</v>
      </c>
      <c r="I62" s="486">
        <v>1125</v>
      </c>
    </row>
    <row r="63" spans="1:9" ht="18">
      <c r="A63" s="377">
        <v>55</v>
      </c>
      <c r="B63" s="390" t="s">
        <v>682</v>
      </c>
      <c r="C63" s="487" t="s">
        <v>683</v>
      </c>
      <c r="D63" s="483">
        <v>1011019836</v>
      </c>
      <c r="E63" s="626" t="s">
        <v>684</v>
      </c>
      <c r="F63" s="484"/>
      <c r="G63" s="485">
        <v>8304</v>
      </c>
      <c r="H63" s="485">
        <v>5520</v>
      </c>
      <c r="I63" s="486">
        <v>2784</v>
      </c>
    </row>
    <row r="64" spans="1:9" ht="33.75" customHeight="1">
      <c r="A64" s="377">
        <v>56</v>
      </c>
      <c r="B64" s="378" t="s">
        <v>682</v>
      </c>
      <c r="C64" s="487" t="s">
        <v>685</v>
      </c>
      <c r="D64" s="488">
        <v>61001009868</v>
      </c>
      <c r="E64" s="626" t="s">
        <v>686</v>
      </c>
      <c r="F64" s="484"/>
      <c r="G64" s="485">
        <v>8710</v>
      </c>
      <c r="H64" s="485">
        <v>7899.13</v>
      </c>
      <c r="I64" s="486">
        <v>0</v>
      </c>
    </row>
    <row r="65" spans="1:9" ht="18">
      <c r="A65" s="377">
        <v>57</v>
      </c>
      <c r="B65" s="378" t="s">
        <v>682</v>
      </c>
      <c r="C65" s="487" t="s">
        <v>687</v>
      </c>
      <c r="D65" s="489">
        <v>1027024934</v>
      </c>
      <c r="E65" s="626" t="s">
        <v>688</v>
      </c>
      <c r="F65" s="484"/>
      <c r="G65" s="485">
        <v>6968</v>
      </c>
      <c r="H65" s="485">
        <v>4648</v>
      </c>
      <c r="I65" s="486">
        <v>2320</v>
      </c>
    </row>
    <row r="66" spans="1:9" ht="18">
      <c r="A66" s="377">
        <v>58</v>
      </c>
      <c r="B66" s="378" t="s">
        <v>682</v>
      </c>
      <c r="C66" s="487" t="s">
        <v>689</v>
      </c>
      <c r="D66" s="483">
        <v>1019010719</v>
      </c>
      <c r="E66" s="626" t="s">
        <v>690</v>
      </c>
      <c r="F66" s="484"/>
      <c r="G66" s="485">
        <v>10452</v>
      </c>
      <c r="H66" s="485">
        <v>6972</v>
      </c>
      <c r="I66" s="486">
        <v>3480</v>
      </c>
    </row>
    <row r="67" spans="1:9" ht="18">
      <c r="A67" s="377">
        <v>59</v>
      </c>
      <c r="B67" s="378" t="s">
        <v>682</v>
      </c>
      <c r="C67" s="487" t="s">
        <v>691</v>
      </c>
      <c r="D67" s="483">
        <v>7001018039</v>
      </c>
      <c r="E67" s="626" t="s">
        <v>692</v>
      </c>
      <c r="F67" s="484"/>
      <c r="G67" s="485">
        <v>3480</v>
      </c>
      <c r="H67" s="485">
        <v>2320</v>
      </c>
      <c r="I67" s="486">
        <v>1160</v>
      </c>
    </row>
    <row r="68" spans="1:9" ht="18">
      <c r="A68" s="377">
        <v>60</v>
      </c>
      <c r="B68" s="378" t="s">
        <v>682</v>
      </c>
      <c r="C68" s="487" t="s">
        <v>693</v>
      </c>
      <c r="D68" s="490">
        <v>1008022978</v>
      </c>
      <c r="E68" s="626" t="s">
        <v>694</v>
      </c>
      <c r="F68" s="484"/>
      <c r="G68" s="485">
        <v>1875</v>
      </c>
      <c r="H68" s="485">
        <v>2625.39</v>
      </c>
      <c r="I68" s="486">
        <v>0</v>
      </c>
    </row>
    <row r="69" spans="1:9" ht="18">
      <c r="A69" s="377">
        <v>61</v>
      </c>
      <c r="B69" s="378" t="s">
        <v>682</v>
      </c>
      <c r="C69" s="487" t="s">
        <v>695</v>
      </c>
      <c r="D69" s="490">
        <v>1033000100</v>
      </c>
      <c r="E69" s="626" t="s">
        <v>694</v>
      </c>
      <c r="F69" s="484"/>
      <c r="G69" s="485">
        <v>2625</v>
      </c>
      <c r="H69" s="485">
        <v>3641.55</v>
      </c>
      <c r="I69" s="486">
        <v>0</v>
      </c>
    </row>
    <row r="70" spans="1:9" ht="18">
      <c r="A70" s="377">
        <v>62</v>
      </c>
      <c r="B70" s="378" t="s">
        <v>682</v>
      </c>
      <c r="C70" s="487" t="s">
        <v>696</v>
      </c>
      <c r="D70" s="483">
        <v>1021005033</v>
      </c>
      <c r="E70" s="626" t="s">
        <v>690</v>
      </c>
      <c r="F70" s="484"/>
      <c r="G70" s="485">
        <v>7688</v>
      </c>
      <c r="H70" s="485">
        <v>5136</v>
      </c>
      <c r="I70" s="486">
        <v>2552</v>
      </c>
    </row>
    <row r="71" spans="1:9">
      <c r="A71" s="377">
        <v>63</v>
      </c>
      <c r="B71" s="378" t="s">
        <v>697</v>
      </c>
      <c r="C71" s="491" t="s">
        <v>698</v>
      </c>
      <c r="D71" s="492">
        <v>14001004307</v>
      </c>
      <c r="E71" s="493" t="s">
        <v>699</v>
      </c>
      <c r="F71" s="494"/>
      <c r="G71" s="493">
        <v>1875</v>
      </c>
      <c r="H71" s="493">
        <v>1250</v>
      </c>
      <c r="I71" s="495">
        <v>625</v>
      </c>
    </row>
    <row r="72" spans="1:9">
      <c r="A72" s="377">
        <v>64</v>
      </c>
      <c r="B72" s="378" t="s">
        <v>697</v>
      </c>
      <c r="C72" s="491" t="s">
        <v>700</v>
      </c>
      <c r="D72" s="492">
        <v>1009011236</v>
      </c>
      <c r="E72" s="493" t="s">
        <v>701</v>
      </c>
      <c r="F72" s="494"/>
      <c r="G72" s="493">
        <v>11484</v>
      </c>
      <c r="H72" s="493">
        <v>7656</v>
      </c>
      <c r="I72" s="495">
        <v>3828</v>
      </c>
    </row>
    <row r="73" spans="1:9">
      <c r="A73" s="377">
        <v>65</v>
      </c>
      <c r="B73" s="378" t="s">
        <v>697</v>
      </c>
      <c r="C73" s="491" t="s">
        <v>702</v>
      </c>
      <c r="D73" s="492">
        <v>59001101395</v>
      </c>
      <c r="E73" s="493" t="s">
        <v>703</v>
      </c>
      <c r="F73" s="496"/>
      <c r="G73" s="493">
        <v>9758</v>
      </c>
      <c r="H73" s="493">
        <v>6510</v>
      </c>
      <c r="I73" s="495">
        <v>3248</v>
      </c>
    </row>
    <row r="74" spans="1:9">
      <c r="A74" s="377">
        <v>66</v>
      </c>
      <c r="B74" s="378" t="s">
        <v>697</v>
      </c>
      <c r="C74" s="491" t="s">
        <v>704</v>
      </c>
      <c r="D74" s="492">
        <v>45001013925</v>
      </c>
      <c r="E74" s="493" t="s">
        <v>705</v>
      </c>
      <c r="F74" s="496"/>
      <c r="G74" s="493">
        <v>2625</v>
      </c>
      <c r="H74" s="493">
        <v>1750</v>
      </c>
      <c r="I74" s="495">
        <v>875</v>
      </c>
    </row>
    <row r="75" spans="1:9" ht="18">
      <c r="A75" s="377">
        <v>67</v>
      </c>
      <c r="B75" s="378" t="s">
        <v>682</v>
      </c>
      <c r="C75" s="487" t="s">
        <v>706</v>
      </c>
      <c r="D75" s="483">
        <v>47001029377</v>
      </c>
      <c r="E75" s="626" t="s">
        <v>707</v>
      </c>
      <c r="F75" s="484"/>
      <c r="G75" s="485">
        <v>4879</v>
      </c>
      <c r="H75" s="485">
        <v>3255</v>
      </c>
      <c r="I75" s="486">
        <v>1624</v>
      </c>
    </row>
    <row r="76" spans="1:9" ht="18">
      <c r="A76" s="377">
        <v>68</v>
      </c>
      <c r="B76" s="378" t="s">
        <v>682</v>
      </c>
      <c r="C76" s="487" t="s">
        <v>708</v>
      </c>
      <c r="D76" s="483">
        <v>35001010859</v>
      </c>
      <c r="E76" s="626" t="s">
        <v>709</v>
      </c>
      <c r="F76" s="484"/>
      <c r="G76" s="485">
        <v>5001</v>
      </c>
      <c r="H76" s="485">
        <v>3334</v>
      </c>
      <c r="I76" s="486">
        <v>1667</v>
      </c>
    </row>
    <row r="77" spans="1:9" ht="18">
      <c r="A77" s="377">
        <v>69</v>
      </c>
      <c r="B77" s="378" t="s">
        <v>682</v>
      </c>
      <c r="C77" s="487" t="s">
        <v>710</v>
      </c>
      <c r="D77" s="483">
        <v>35001067646</v>
      </c>
      <c r="E77" s="626" t="s">
        <v>711</v>
      </c>
      <c r="F77" s="484"/>
      <c r="G77" s="485">
        <v>2499</v>
      </c>
      <c r="H77" s="485">
        <v>1666</v>
      </c>
      <c r="I77" s="486">
        <v>833</v>
      </c>
    </row>
    <row r="78" spans="1:9">
      <c r="A78" s="377">
        <v>70</v>
      </c>
      <c r="B78" s="378" t="s">
        <v>697</v>
      </c>
      <c r="C78" s="491" t="s">
        <v>712</v>
      </c>
      <c r="D78" s="492">
        <v>42001003756</v>
      </c>
      <c r="E78" s="493" t="s">
        <v>713</v>
      </c>
      <c r="F78" s="496"/>
      <c r="G78" s="493">
        <v>4356.25</v>
      </c>
      <c r="H78" s="493">
        <v>2906.25</v>
      </c>
      <c r="I78" s="495">
        <v>1450</v>
      </c>
    </row>
    <row r="79" spans="1:9">
      <c r="A79" s="377">
        <v>71</v>
      </c>
      <c r="B79" s="378" t="s">
        <v>697</v>
      </c>
      <c r="C79" s="491" t="s">
        <v>714</v>
      </c>
      <c r="D79" s="492">
        <v>33001004331</v>
      </c>
      <c r="E79" s="493" t="s">
        <v>715</v>
      </c>
      <c r="F79" s="496"/>
      <c r="G79" s="493">
        <v>6970</v>
      </c>
      <c r="H79" s="493">
        <v>4650</v>
      </c>
      <c r="I79" s="495">
        <v>2320</v>
      </c>
    </row>
    <row r="80" spans="1:9" ht="18">
      <c r="A80" s="377">
        <v>72</v>
      </c>
      <c r="B80" s="378" t="s">
        <v>682</v>
      </c>
      <c r="C80" s="487" t="s">
        <v>716</v>
      </c>
      <c r="D80" s="483">
        <v>9001000474</v>
      </c>
      <c r="E80" s="626" t="s">
        <v>717</v>
      </c>
      <c r="F80" s="484"/>
      <c r="G80" s="484">
        <v>2375.64</v>
      </c>
      <c r="H80" s="484">
        <v>1625.64</v>
      </c>
      <c r="I80" s="486">
        <v>750</v>
      </c>
    </row>
    <row r="81" spans="1:9">
      <c r="A81" s="377">
        <v>73</v>
      </c>
      <c r="B81" s="378" t="s">
        <v>697</v>
      </c>
      <c r="C81" s="491" t="s">
        <v>718</v>
      </c>
      <c r="D81" s="492">
        <v>19001003131</v>
      </c>
      <c r="E81" s="493" t="s">
        <v>719</v>
      </c>
      <c r="F81" s="496"/>
      <c r="G81" s="493">
        <v>9061</v>
      </c>
      <c r="H81" s="493">
        <v>7245</v>
      </c>
      <c r="I81" s="495">
        <v>1816</v>
      </c>
    </row>
    <row r="82" spans="1:9">
      <c r="A82" s="377">
        <v>74</v>
      </c>
      <c r="B82" s="497" t="s">
        <v>697</v>
      </c>
      <c r="C82" s="491" t="s">
        <v>720</v>
      </c>
      <c r="D82" s="492">
        <v>415589571</v>
      </c>
      <c r="E82" s="493" t="s">
        <v>721</v>
      </c>
      <c r="F82" s="498"/>
      <c r="G82" s="495">
        <v>1250</v>
      </c>
      <c r="H82" s="495">
        <v>1125</v>
      </c>
      <c r="I82" s="495">
        <v>125</v>
      </c>
    </row>
    <row r="83" spans="1:9" ht="18">
      <c r="A83" s="377">
        <v>75</v>
      </c>
      <c r="B83" s="390" t="s">
        <v>682</v>
      </c>
      <c r="C83" s="487" t="s">
        <v>722</v>
      </c>
      <c r="D83" s="483">
        <v>38001006136</v>
      </c>
      <c r="E83" s="626" t="s">
        <v>723</v>
      </c>
      <c r="F83" s="484"/>
      <c r="G83" s="485">
        <v>1250</v>
      </c>
      <c r="H83" s="485">
        <v>625</v>
      </c>
      <c r="I83" s="486">
        <v>625</v>
      </c>
    </row>
    <row r="84" spans="1:9">
      <c r="A84" s="377">
        <v>76</v>
      </c>
      <c r="B84" s="408" t="s">
        <v>697</v>
      </c>
      <c r="C84" s="499" t="s">
        <v>724</v>
      </c>
      <c r="D84" s="492">
        <v>26001005414</v>
      </c>
      <c r="E84" s="493" t="s">
        <v>725</v>
      </c>
      <c r="F84" s="494"/>
      <c r="G84" s="493">
        <v>3000</v>
      </c>
      <c r="H84" s="493">
        <v>2000</v>
      </c>
      <c r="I84" s="495">
        <v>1000</v>
      </c>
    </row>
    <row r="85" spans="1:9">
      <c r="A85" s="377">
        <v>77</v>
      </c>
      <c r="B85" s="424" t="s">
        <v>697</v>
      </c>
      <c r="C85" s="499" t="s">
        <v>726</v>
      </c>
      <c r="D85" s="492">
        <v>204533175</v>
      </c>
      <c r="E85" s="493" t="s">
        <v>694</v>
      </c>
      <c r="F85" s="494"/>
      <c r="G85" s="493">
        <v>2400</v>
      </c>
      <c r="H85" s="493">
        <v>1600</v>
      </c>
      <c r="I85" s="495">
        <v>800</v>
      </c>
    </row>
    <row r="86" spans="1:9" ht="18">
      <c r="A86" s="377">
        <v>78</v>
      </c>
      <c r="B86" s="378" t="s">
        <v>682</v>
      </c>
      <c r="C86" s="487" t="s">
        <v>727</v>
      </c>
      <c r="D86" s="483">
        <v>231954249</v>
      </c>
      <c r="E86" s="626" t="s">
        <v>728</v>
      </c>
      <c r="F86" s="484"/>
      <c r="G86" s="485">
        <v>2100</v>
      </c>
      <c r="H86" s="485">
        <v>1400</v>
      </c>
      <c r="I86" s="486">
        <v>700</v>
      </c>
    </row>
    <row r="87" spans="1:9" ht="54">
      <c r="A87" s="377">
        <v>79</v>
      </c>
      <c r="B87" s="378" t="s">
        <v>682</v>
      </c>
      <c r="C87" s="487" t="s">
        <v>729</v>
      </c>
      <c r="D87" s="483">
        <v>221291144</v>
      </c>
      <c r="E87" s="626" t="s">
        <v>730</v>
      </c>
      <c r="F87" s="484"/>
      <c r="G87" s="485">
        <v>2700</v>
      </c>
      <c r="H87" s="485">
        <v>1800</v>
      </c>
      <c r="I87" s="486">
        <v>900</v>
      </c>
    </row>
    <row r="88" spans="1:9">
      <c r="A88" s="377">
        <v>80</v>
      </c>
      <c r="B88" s="424" t="s">
        <v>697</v>
      </c>
      <c r="C88" s="499" t="s">
        <v>731</v>
      </c>
      <c r="D88" s="492">
        <v>248385787</v>
      </c>
      <c r="E88" s="493" t="s">
        <v>694</v>
      </c>
      <c r="F88" s="494"/>
      <c r="G88" s="493">
        <v>3271.4</v>
      </c>
      <c r="H88" s="493">
        <v>2181</v>
      </c>
      <c r="I88" s="495">
        <v>1090.4000000000001</v>
      </c>
    </row>
    <row r="89" spans="1:9" ht="30">
      <c r="A89" s="377">
        <v>81</v>
      </c>
      <c r="B89" s="424" t="s">
        <v>697</v>
      </c>
      <c r="C89" s="499" t="s">
        <v>732</v>
      </c>
      <c r="D89" s="492">
        <v>447860020</v>
      </c>
      <c r="E89" s="493" t="s">
        <v>694</v>
      </c>
      <c r="F89" s="494"/>
      <c r="G89" s="493">
        <v>3120</v>
      </c>
      <c r="H89" s="493">
        <v>2080</v>
      </c>
      <c r="I89" s="495">
        <v>1040</v>
      </c>
    </row>
    <row r="90" spans="1:9">
      <c r="A90" s="377">
        <v>82</v>
      </c>
      <c r="B90" s="424" t="s">
        <v>697</v>
      </c>
      <c r="C90" s="499" t="s">
        <v>733</v>
      </c>
      <c r="D90" s="492" t="s">
        <v>734</v>
      </c>
      <c r="E90" s="493" t="s">
        <v>735</v>
      </c>
      <c r="F90" s="494"/>
      <c r="G90" s="493">
        <v>3750</v>
      </c>
      <c r="H90" s="493">
        <v>2500</v>
      </c>
      <c r="I90" s="495">
        <v>1250</v>
      </c>
    </row>
    <row r="91" spans="1:9" ht="18">
      <c r="A91" s="377">
        <v>83</v>
      </c>
      <c r="B91" s="378" t="s">
        <v>682</v>
      </c>
      <c r="C91" s="487" t="s">
        <v>736</v>
      </c>
      <c r="D91" s="500" t="s">
        <v>737</v>
      </c>
      <c r="E91" s="626" t="s">
        <v>738</v>
      </c>
      <c r="F91" s="484"/>
      <c r="G91" s="485">
        <v>3750</v>
      </c>
      <c r="H91" s="485">
        <v>5183.3999999999996</v>
      </c>
      <c r="I91" s="486">
        <v>0</v>
      </c>
    </row>
    <row r="92" spans="1:9">
      <c r="A92" s="377">
        <v>84</v>
      </c>
      <c r="B92" s="424" t="s">
        <v>697</v>
      </c>
      <c r="C92" s="491" t="s">
        <v>739</v>
      </c>
      <c r="D92" s="492">
        <v>61004008339</v>
      </c>
      <c r="E92" s="493" t="s">
        <v>740</v>
      </c>
      <c r="F92" s="494"/>
      <c r="G92" s="493">
        <v>3612.08</v>
      </c>
      <c r="H92" s="493">
        <v>2408</v>
      </c>
      <c r="I92" s="498">
        <v>1204.08</v>
      </c>
    </row>
    <row r="93" spans="1:9">
      <c r="A93" s="377">
        <v>85</v>
      </c>
      <c r="B93" s="424" t="s">
        <v>697</v>
      </c>
      <c r="C93" s="491" t="s">
        <v>741</v>
      </c>
      <c r="D93" s="492">
        <v>2001019883</v>
      </c>
      <c r="E93" s="493" t="s">
        <v>742</v>
      </c>
      <c r="F93" s="494"/>
      <c r="G93" s="493">
        <v>3000</v>
      </c>
      <c r="H93" s="493">
        <v>2000</v>
      </c>
      <c r="I93" s="495">
        <v>1000</v>
      </c>
    </row>
    <row r="94" spans="1:9" ht="18">
      <c r="A94" s="377">
        <v>86</v>
      </c>
      <c r="B94" s="378" t="s">
        <v>743</v>
      </c>
      <c r="C94" s="487" t="s">
        <v>744</v>
      </c>
      <c r="D94" s="500" t="s">
        <v>745</v>
      </c>
      <c r="E94" s="626" t="s">
        <v>527</v>
      </c>
      <c r="F94" s="484"/>
      <c r="G94" s="485">
        <v>8472</v>
      </c>
      <c r="H94" s="485">
        <v>6972</v>
      </c>
      <c r="I94" s="486">
        <v>1500</v>
      </c>
    </row>
    <row r="95" spans="1:9" ht="36">
      <c r="A95" s="377">
        <v>87</v>
      </c>
      <c r="B95" s="378" t="s">
        <v>743</v>
      </c>
      <c r="C95" s="487" t="s">
        <v>746</v>
      </c>
      <c r="D95" s="501" t="s">
        <v>747</v>
      </c>
      <c r="E95" s="626" t="s">
        <v>694</v>
      </c>
      <c r="F95" s="484"/>
      <c r="G95" s="484">
        <v>13802.8</v>
      </c>
      <c r="H95" s="484">
        <v>9162.7999999999993</v>
      </c>
      <c r="I95" s="486">
        <v>4640</v>
      </c>
    </row>
    <row r="96" spans="1:9">
      <c r="A96" s="377">
        <v>88</v>
      </c>
      <c r="B96" s="424" t="s">
        <v>697</v>
      </c>
      <c r="C96" s="499" t="s">
        <v>748</v>
      </c>
      <c r="D96" s="492">
        <v>52001017729</v>
      </c>
      <c r="E96" s="493" t="s">
        <v>749</v>
      </c>
      <c r="F96" s="494"/>
      <c r="G96" s="493">
        <v>1800</v>
      </c>
      <c r="H96" s="493">
        <v>1200</v>
      </c>
      <c r="I96" s="495">
        <v>600</v>
      </c>
    </row>
    <row r="97" spans="1:9" ht="32.25" customHeight="1">
      <c r="A97" s="377">
        <v>89</v>
      </c>
      <c r="B97" s="378" t="s">
        <v>682</v>
      </c>
      <c r="C97" s="487" t="s">
        <v>750</v>
      </c>
      <c r="D97" s="483">
        <v>1008009067</v>
      </c>
      <c r="E97" s="626" t="s">
        <v>751</v>
      </c>
      <c r="F97" s="484"/>
      <c r="G97" s="485">
        <v>8361</v>
      </c>
      <c r="H97" s="485">
        <v>13337.15</v>
      </c>
      <c r="I97" s="486"/>
    </row>
    <row r="98" spans="1:9" ht="18">
      <c r="A98" s="377">
        <v>90</v>
      </c>
      <c r="B98" s="378" t="s">
        <v>548</v>
      </c>
      <c r="C98" s="487" t="s">
        <v>752</v>
      </c>
      <c r="D98" s="483">
        <v>206028485</v>
      </c>
      <c r="E98" s="626" t="s">
        <v>527</v>
      </c>
      <c r="F98" s="484"/>
      <c r="G98" s="485">
        <v>2400</v>
      </c>
      <c r="H98" s="485">
        <v>1600</v>
      </c>
      <c r="I98" s="486">
        <v>800</v>
      </c>
    </row>
    <row r="99" spans="1:9">
      <c r="A99" s="377">
        <v>91</v>
      </c>
      <c r="B99" s="424" t="s">
        <v>697</v>
      </c>
      <c r="C99" s="499" t="s">
        <v>753</v>
      </c>
      <c r="D99" s="492">
        <v>25001000955</v>
      </c>
      <c r="E99" s="493" t="s">
        <v>754</v>
      </c>
      <c r="F99" s="494"/>
      <c r="G99" s="493">
        <v>2257.6799999999998</v>
      </c>
      <c r="H99" s="493">
        <v>1506</v>
      </c>
      <c r="I99" s="495">
        <v>751.68</v>
      </c>
    </row>
    <row r="100" spans="1:9" ht="18">
      <c r="A100" s="377">
        <v>92</v>
      </c>
      <c r="B100" s="378" t="s">
        <v>755</v>
      </c>
      <c r="C100" s="487" t="s">
        <v>756</v>
      </c>
      <c r="D100" s="483">
        <v>40001007609</v>
      </c>
      <c r="E100" s="626" t="s">
        <v>757</v>
      </c>
      <c r="F100" s="484"/>
      <c r="G100" s="485">
        <v>3060</v>
      </c>
      <c r="H100" s="485">
        <v>1960</v>
      </c>
      <c r="I100" s="486">
        <v>1100</v>
      </c>
    </row>
    <row r="101" spans="1:9" ht="18">
      <c r="A101" s="377">
        <v>93</v>
      </c>
      <c r="B101" s="378" t="s">
        <v>758</v>
      </c>
      <c r="C101" s="487" t="s">
        <v>759</v>
      </c>
      <c r="D101" s="500" t="s">
        <v>760</v>
      </c>
      <c r="E101" s="626" t="s">
        <v>761</v>
      </c>
      <c r="F101" s="484"/>
      <c r="G101" s="484">
        <v>1470.8</v>
      </c>
      <c r="H101" s="485">
        <v>914</v>
      </c>
      <c r="I101" s="502">
        <v>556.79999999999995</v>
      </c>
    </row>
    <row r="102" spans="1:9" s="597" customFormat="1">
      <c r="A102" s="377">
        <v>94</v>
      </c>
      <c r="B102" s="591" t="s">
        <v>548</v>
      </c>
      <c r="C102" s="592" t="s">
        <v>762</v>
      </c>
      <c r="D102" s="593">
        <v>19001030986</v>
      </c>
      <c r="E102" s="594" t="s">
        <v>719</v>
      </c>
      <c r="F102" s="595"/>
      <c r="G102" s="594">
        <v>3310</v>
      </c>
      <c r="H102" s="594">
        <v>3510</v>
      </c>
      <c r="I102" s="596"/>
    </row>
    <row r="103" spans="1:9">
      <c r="A103" s="377">
        <v>95</v>
      </c>
      <c r="B103" s="503" t="s">
        <v>548</v>
      </c>
      <c r="C103" s="499" t="s">
        <v>763</v>
      </c>
      <c r="D103" s="492" t="s">
        <v>764</v>
      </c>
      <c r="E103" s="493" t="s">
        <v>765</v>
      </c>
      <c r="F103" s="494"/>
      <c r="G103" s="493">
        <v>1600</v>
      </c>
      <c r="H103" s="493">
        <v>800</v>
      </c>
      <c r="I103" s="495">
        <v>800</v>
      </c>
    </row>
    <row r="104" spans="1:9">
      <c r="A104" s="377">
        <v>96</v>
      </c>
      <c r="B104" s="503" t="s">
        <v>766</v>
      </c>
      <c r="C104" s="499" t="s">
        <v>767</v>
      </c>
      <c r="D104" s="492" t="s">
        <v>768</v>
      </c>
      <c r="E104" s="493" t="s">
        <v>769</v>
      </c>
      <c r="F104" s="494"/>
      <c r="G104" s="493">
        <v>2263</v>
      </c>
      <c r="H104" s="493">
        <v>1335</v>
      </c>
      <c r="I104" s="495">
        <v>928</v>
      </c>
    </row>
    <row r="105" spans="1:9" ht="18">
      <c r="A105" s="377">
        <v>97</v>
      </c>
      <c r="B105" s="378" t="s">
        <v>770</v>
      </c>
      <c r="C105" s="487" t="s">
        <v>771</v>
      </c>
      <c r="D105" s="483">
        <v>60001046176</v>
      </c>
      <c r="E105" s="626" t="s">
        <v>772</v>
      </c>
      <c r="F105" s="484"/>
      <c r="G105" s="485">
        <v>300</v>
      </c>
      <c r="H105" s="485"/>
      <c r="I105" s="486">
        <v>300</v>
      </c>
    </row>
    <row r="106" spans="1:9" ht="18">
      <c r="A106" s="377">
        <v>98</v>
      </c>
      <c r="B106" s="378"/>
      <c r="C106" s="487" t="s">
        <v>773</v>
      </c>
      <c r="D106" s="483"/>
      <c r="E106" s="626" t="s">
        <v>774</v>
      </c>
      <c r="F106" s="484"/>
      <c r="G106" s="485">
        <v>1875</v>
      </c>
      <c r="H106" s="485">
        <v>1250</v>
      </c>
      <c r="I106" s="486">
        <v>625</v>
      </c>
    </row>
    <row r="107" spans="1:9" ht="18">
      <c r="A107" s="377">
        <v>99</v>
      </c>
      <c r="B107" s="378"/>
      <c r="C107" s="487" t="s">
        <v>775</v>
      </c>
      <c r="D107" s="483"/>
      <c r="E107" s="626" t="s">
        <v>527</v>
      </c>
      <c r="F107" s="484"/>
      <c r="G107" s="485">
        <v>2000</v>
      </c>
      <c r="H107" s="485">
        <v>1000</v>
      </c>
      <c r="I107" s="486">
        <v>1000</v>
      </c>
    </row>
    <row r="108" spans="1:9">
      <c r="A108" s="377">
        <v>100</v>
      </c>
      <c r="B108" s="504" t="s">
        <v>697</v>
      </c>
      <c r="C108" s="505" t="s">
        <v>776</v>
      </c>
      <c r="D108" s="506">
        <v>1017007990</v>
      </c>
      <c r="E108" s="627" t="s">
        <v>777</v>
      </c>
      <c r="F108" s="507"/>
      <c r="G108" s="508">
        <v>3000</v>
      </c>
      <c r="H108" s="508">
        <v>2200</v>
      </c>
      <c r="I108" s="505">
        <v>800</v>
      </c>
    </row>
    <row r="109" spans="1:9">
      <c r="A109" s="377">
        <v>101</v>
      </c>
      <c r="B109" s="504" t="s">
        <v>697</v>
      </c>
      <c r="C109" s="505" t="s">
        <v>778</v>
      </c>
      <c r="D109" s="506">
        <v>4001002669</v>
      </c>
      <c r="E109" s="627" t="s">
        <v>779</v>
      </c>
      <c r="F109" s="507"/>
      <c r="G109" s="508">
        <v>1875</v>
      </c>
      <c r="H109" s="508">
        <v>1375</v>
      </c>
      <c r="I109" s="505">
        <v>500</v>
      </c>
    </row>
    <row r="110" spans="1:9">
      <c r="A110" s="377">
        <v>102</v>
      </c>
      <c r="B110" s="504" t="s">
        <v>697</v>
      </c>
      <c r="C110" s="505" t="s">
        <v>780</v>
      </c>
      <c r="D110" s="506">
        <v>5001003979</v>
      </c>
      <c r="E110" s="627" t="s">
        <v>781</v>
      </c>
      <c r="F110" s="507"/>
      <c r="G110" s="508">
        <v>1875</v>
      </c>
      <c r="H110" s="508">
        <v>1375</v>
      </c>
      <c r="I110" s="505">
        <v>500</v>
      </c>
    </row>
    <row r="111" spans="1:9" ht="18">
      <c r="A111" s="377">
        <v>103</v>
      </c>
      <c r="B111" s="504" t="s">
        <v>697</v>
      </c>
      <c r="C111" s="509" t="s">
        <v>782</v>
      </c>
      <c r="D111" s="510">
        <v>10001042444</v>
      </c>
      <c r="E111" s="628" t="s">
        <v>783</v>
      </c>
      <c r="F111" s="511"/>
      <c r="G111" s="512">
        <v>6000</v>
      </c>
      <c r="H111" s="512">
        <v>4400</v>
      </c>
      <c r="I111" s="513">
        <v>1600</v>
      </c>
    </row>
    <row r="112" spans="1:9">
      <c r="A112" s="377">
        <v>104</v>
      </c>
      <c r="B112" s="504" t="s">
        <v>697</v>
      </c>
      <c r="C112" s="505" t="s">
        <v>784</v>
      </c>
      <c r="D112" s="506">
        <v>11001027880</v>
      </c>
      <c r="E112" s="627" t="s">
        <v>785</v>
      </c>
      <c r="F112" s="507"/>
      <c r="G112" s="508">
        <v>2625</v>
      </c>
      <c r="H112" s="508">
        <v>1925</v>
      </c>
      <c r="I112" s="505">
        <v>700</v>
      </c>
    </row>
    <row r="113" spans="1:9">
      <c r="A113" s="377">
        <v>105</v>
      </c>
      <c r="B113" s="504" t="s">
        <v>697</v>
      </c>
      <c r="C113" s="505" t="s">
        <v>786</v>
      </c>
      <c r="D113" s="506">
        <v>1001012012</v>
      </c>
      <c r="E113" s="627" t="s">
        <v>787</v>
      </c>
      <c r="F113" s="507"/>
      <c r="G113" s="508">
        <v>4500</v>
      </c>
      <c r="H113" s="508">
        <v>3300</v>
      </c>
      <c r="I113" s="505">
        <v>1200</v>
      </c>
    </row>
    <row r="114" spans="1:9">
      <c r="A114" s="377">
        <v>106</v>
      </c>
      <c r="B114" s="504" t="s">
        <v>697</v>
      </c>
      <c r="C114" s="505" t="s">
        <v>788</v>
      </c>
      <c r="D114" s="506">
        <v>1011025293</v>
      </c>
      <c r="E114" s="627" t="s">
        <v>787</v>
      </c>
      <c r="F114" s="507"/>
      <c r="G114" s="508">
        <v>2250</v>
      </c>
      <c r="H114" s="508">
        <v>1650</v>
      </c>
      <c r="I114" s="505">
        <v>600</v>
      </c>
    </row>
    <row r="115" spans="1:9">
      <c r="A115" s="377">
        <v>107</v>
      </c>
      <c r="B115" s="504" t="s">
        <v>697</v>
      </c>
      <c r="C115" s="505" t="s">
        <v>789</v>
      </c>
      <c r="D115" s="506" t="s">
        <v>790</v>
      </c>
      <c r="E115" s="627" t="s">
        <v>787</v>
      </c>
      <c r="F115" s="507"/>
      <c r="G115" s="508">
        <v>2250</v>
      </c>
      <c r="H115" s="508">
        <v>1650</v>
      </c>
      <c r="I115" s="505">
        <v>600</v>
      </c>
    </row>
    <row r="116" spans="1:9">
      <c r="A116" s="377">
        <v>108</v>
      </c>
      <c r="B116" s="504" t="s">
        <v>697</v>
      </c>
      <c r="C116" s="505" t="s">
        <v>791</v>
      </c>
      <c r="D116" s="506">
        <v>13001012641</v>
      </c>
      <c r="E116" s="627" t="s">
        <v>792</v>
      </c>
      <c r="F116" s="507"/>
      <c r="G116" s="508">
        <v>3000</v>
      </c>
      <c r="H116" s="508">
        <v>2200</v>
      </c>
      <c r="I116" s="505">
        <v>800</v>
      </c>
    </row>
    <row r="117" spans="1:9" ht="18">
      <c r="A117" s="377">
        <v>109</v>
      </c>
      <c r="B117" s="504" t="s">
        <v>697</v>
      </c>
      <c r="C117" s="511" t="s">
        <v>793</v>
      </c>
      <c r="D117" s="510">
        <v>61007004173</v>
      </c>
      <c r="E117" s="628" t="s">
        <v>701</v>
      </c>
      <c r="F117" s="511"/>
      <c r="G117" s="514">
        <v>4426.26</v>
      </c>
      <c r="H117" s="514">
        <v>3236.1</v>
      </c>
      <c r="I117" s="515">
        <v>1190.1600000000001</v>
      </c>
    </row>
    <row r="118" spans="1:9">
      <c r="A118" s="377">
        <v>110</v>
      </c>
      <c r="B118" s="504" t="s">
        <v>697</v>
      </c>
      <c r="C118" s="505" t="s">
        <v>794</v>
      </c>
      <c r="D118" s="506">
        <v>1025002181</v>
      </c>
      <c r="E118" s="627" t="s">
        <v>795</v>
      </c>
      <c r="F118" s="507"/>
      <c r="G118" s="508">
        <v>3750</v>
      </c>
      <c r="H118" s="508">
        <v>2750</v>
      </c>
      <c r="I118" s="505">
        <v>1000</v>
      </c>
    </row>
    <row r="119" spans="1:9">
      <c r="A119" s="377">
        <v>111</v>
      </c>
      <c r="B119" s="504" t="s">
        <v>697</v>
      </c>
      <c r="C119" s="505" t="s">
        <v>796</v>
      </c>
      <c r="D119" s="506" t="s">
        <v>797</v>
      </c>
      <c r="E119" s="627" t="s">
        <v>798</v>
      </c>
      <c r="F119" s="507"/>
      <c r="G119" s="508">
        <v>1875</v>
      </c>
      <c r="H119" s="508">
        <v>1375</v>
      </c>
      <c r="I119" s="505">
        <v>500</v>
      </c>
    </row>
    <row r="120" spans="1:9" ht="18">
      <c r="A120" s="377">
        <v>112</v>
      </c>
      <c r="B120" s="504" t="s">
        <v>697</v>
      </c>
      <c r="C120" s="511" t="s">
        <v>799</v>
      </c>
      <c r="D120" s="510">
        <v>61001007106</v>
      </c>
      <c r="E120" s="628" t="s">
        <v>701</v>
      </c>
      <c r="F120" s="511"/>
      <c r="G120" s="512">
        <v>11322.84</v>
      </c>
      <c r="H120" s="512">
        <v>8306.84</v>
      </c>
      <c r="I120" s="515">
        <v>3016</v>
      </c>
    </row>
    <row r="121" spans="1:9" ht="18">
      <c r="A121" s="377">
        <v>113</v>
      </c>
      <c r="B121" s="504" t="s">
        <v>697</v>
      </c>
      <c r="C121" s="511" t="s">
        <v>800</v>
      </c>
      <c r="D121" s="510" t="s">
        <v>801</v>
      </c>
      <c r="E121" s="628" t="s">
        <v>802</v>
      </c>
      <c r="F121" s="511"/>
      <c r="G121" s="512">
        <v>1875</v>
      </c>
      <c r="H121" s="512">
        <v>1375</v>
      </c>
      <c r="I121" s="515">
        <v>500</v>
      </c>
    </row>
    <row r="122" spans="1:9" ht="18">
      <c r="A122" s="377">
        <v>114</v>
      </c>
      <c r="B122" s="504" t="s">
        <v>697</v>
      </c>
      <c r="C122" s="516" t="s">
        <v>803</v>
      </c>
      <c r="D122" s="517" t="s">
        <v>804</v>
      </c>
      <c r="E122" s="629" t="s">
        <v>805</v>
      </c>
      <c r="F122" s="507"/>
      <c r="G122" s="508">
        <v>3525.62</v>
      </c>
      <c r="H122" s="508">
        <v>2597.62</v>
      </c>
      <c r="I122" s="505">
        <v>928</v>
      </c>
    </row>
    <row r="123" spans="1:9" ht="18">
      <c r="A123" s="377">
        <v>115</v>
      </c>
      <c r="B123" s="504" t="s">
        <v>806</v>
      </c>
      <c r="C123" s="511" t="s">
        <v>807</v>
      </c>
      <c r="D123" s="510">
        <v>17001011615</v>
      </c>
      <c r="E123" s="630" t="s">
        <v>808</v>
      </c>
      <c r="F123" s="511"/>
      <c r="G123" s="512">
        <v>1125</v>
      </c>
      <c r="H123" s="512">
        <v>825</v>
      </c>
      <c r="I123" s="515">
        <v>300</v>
      </c>
    </row>
    <row r="124" spans="1:9" ht="18">
      <c r="A124" s="377">
        <v>116</v>
      </c>
      <c r="B124" s="504" t="s">
        <v>697</v>
      </c>
      <c r="C124" s="511" t="s">
        <v>809</v>
      </c>
      <c r="D124" s="510">
        <v>17001003608</v>
      </c>
      <c r="E124" s="630" t="s">
        <v>810</v>
      </c>
      <c r="F124" s="511"/>
      <c r="G124" s="512">
        <v>3000</v>
      </c>
      <c r="H124" s="512">
        <v>2200</v>
      </c>
      <c r="I124" s="515">
        <v>800</v>
      </c>
    </row>
    <row r="125" spans="1:9" ht="18">
      <c r="A125" s="377">
        <v>117</v>
      </c>
      <c r="B125" s="504" t="s">
        <v>743</v>
      </c>
      <c r="C125" s="505" t="s">
        <v>811</v>
      </c>
      <c r="D125" s="518">
        <v>35001056789</v>
      </c>
      <c r="E125" s="627" t="s">
        <v>812</v>
      </c>
      <c r="F125" s="507"/>
      <c r="G125" s="508">
        <v>1160</v>
      </c>
      <c r="H125" s="508">
        <v>232</v>
      </c>
      <c r="I125" s="519">
        <v>928</v>
      </c>
    </row>
    <row r="126" spans="1:9" ht="18">
      <c r="A126" s="377">
        <v>118</v>
      </c>
      <c r="B126" s="504" t="s">
        <v>697</v>
      </c>
      <c r="C126" s="511" t="s">
        <v>813</v>
      </c>
      <c r="D126" s="510">
        <v>23001005017</v>
      </c>
      <c r="E126" s="628" t="s">
        <v>814</v>
      </c>
      <c r="F126" s="511"/>
      <c r="G126" s="512">
        <v>2500</v>
      </c>
      <c r="H126" s="512">
        <v>2000</v>
      </c>
      <c r="I126" s="515">
        <v>500</v>
      </c>
    </row>
    <row r="127" spans="1:9">
      <c r="A127" s="377">
        <v>119</v>
      </c>
      <c r="B127" s="504" t="s">
        <v>697</v>
      </c>
      <c r="C127" s="520" t="s">
        <v>815</v>
      </c>
      <c r="D127" s="521">
        <v>24001048479</v>
      </c>
      <c r="E127" s="627" t="s">
        <v>816</v>
      </c>
      <c r="F127" s="507"/>
      <c r="G127" s="508">
        <v>4500</v>
      </c>
      <c r="H127" s="508">
        <v>3300</v>
      </c>
      <c r="I127" s="505">
        <v>1200</v>
      </c>
    </row>
    <row r="128" spans="1:9">
      <c r="A128" s="377">
        <v>120</v>
      </c>
      <c r="B128" s="522" t="s">
        <v>697</v>
      </c>
      <c r="C128" s="523" t="s">
        <v>817</v>
      </c>
      <c r="D128" s="524">
        <v>27001001219</v>
      </c>
      <c r="E128" s="631" t="s">
        <v>818</v>
      </c>
      <c r="F128" s="525"/>
      <c r="G128" s="526">
        <v>1312.5</v>
      </c>
      <c r="H128" s="526">
        <v>962.5</v>
      </c>
      <c r="I128" s="527">
        <v>350</v>
      </c>
    </row>
    <row r="129" spans="1:9">
      <c r="A129" s="377">
        <v>121</v>
      </c>
      <c r="B129" s="504" t="s">
        <v>819</v>
      </c>
      <c r="C129" s="505" t="s">
        <v>820</v>
      </c>
      <c r="D129" s="524" t="s">
        <v>821</v>
      </c>
      <c r="E129" s="627" t="s">
        <v>822</v>
      </c>
      <c r="F129" s="507"/>
      <c r="G129" s="508">
        <v>990</v>
      </c>
      <c r="H129" s="508">
        <v>640</v>
      </c>
      <c r="I129" s="505">
        <v>350</v>
      </c>
    </row>
    <row r="130" spans="1:9">
      <c r="A130" s="377">
        <v>122</v>
      </c>
      <c r="B130" s="504" t="s">
        <v>697</v>
      </c>
      <c r="C130" s="505" t="s">
        <v>823</v>
      </c>
      <c r="D130" s="524" t="s">
        <v>824</v>
      </c>
      <c r="E130" s="627" t="s">
        <v>825</v>
      </c>
      <c r="F130" s="507"/>
      <c r="G130" s="508">
        <v>3000</v>
      </c>
      <c r="H130" s="508">
        <v>2200</v>
      </c>
      <c r="I130" s="505">
        <v>800</v>
      </c>
    </row>
    <row r="131" spans="1:9">
      <c r="A131" s="377">
        <v>123</v>
      </c>
      <c r="B131" s="504" t="s">
        <v>697</v>
      </c>
      <c r="C131" s="505" t="s">
        <v>826</v>
      </c>
      <c r="D131" s="524" t="s">
        <v>827</v>
      </c>
      <c r="E131" s="627" t="s">
        <v>828</v>
      </c>
      <c r="F131" s="507"/>
      <c r="G131" s="508">
        <v>9085</v>
      </c>
      <c r="H131" s="508">
        <v>6069</v>
      </c>
      <c r="I131" s="505">
        <v>3016</v>
      </c>
    </row>
    <row r="132" spans="1:9">
      <c r="A132" s="377">
        <v>124</v>
      </c>
      <c r="B132" s="504" t="s">
        <v>697</v>
      </c>
      <c r="C132" s="505" t="s">
        <v>829</v>
      </c>
      <c r="D132" s="524" t="s">
        <v>830</v>
      </c>
      <c r="E132" s="627" t="s">
        <v>831</v>
      </c>
      <c r="F132" s="507"/>
      <c r="G132" s="508">
        <v>3750</v>
      </c>
      <c r="H132" s="508">
        <v>2750</v>
      </c>
      <c r="I132" s="505">
        <v>1000</v>
      </c>
    </row>
    <row r="133" spans="1:9">
      <c r="A133" s="377">
        <v>125</v>
      </c>
      <c r="B133" s="504" t="s">
        <v>743</v>
      </c>
      <c r="C133" s="505" t="s">
        <v>832</v>
      </c>
      <c r="D133" s="524" t="s">
        <v>833</v>
      </c>
      <c r="E133" s="627" t="s">
        <v>834</v>
      </c>
      <c r="F133" s="507"/>
      <c r="G133" s="508">
        <v>500</v>
      </c>
      <c r="H133" s="508">
        <v>100</v>
      </c>
      <c r="I133" s="505">
        <v>400</v>
      </c>
    </row>
    <row r="134" spans="1:9">
      <c r="A134" s="377">
        <v>126</v>
      </c>
      <c r="B134" s="504" t="s">
        <v>697</v>
      </c>
      <c r="C134" s="505" t="s">
        <v>835</v>
      </c>
      <c r="D134" s="524" t="s">
        <v>836</v>
      </c>
      <c r="E134" s="627" t="s">
        <v>527</v>
      </c>
      <c r="F134" s="507"/>
      <c r="G134" s="508">
        <v>937.5</v>
      </c>
      <c r="H134" s="508">
        <v>687.5</v>
      </c>
      <c r="I134" s="505">
        <v>250</v>
      </c>
    </row>
    <row r="135" spans="1:9">
      <c r="A135" s="377">
        <v>127</v>
      </c>
      <c r="B135" s="504" t="s">
        <v>697</v>
      </c>
      <c r="C135" s="505" t="s">
        <v>837</v>
      </c>
      <c r="D135" s="528">
        <v>36001020527</v>
      </c>
      <c r="E135" s="627" t="s">
        <v>838</v>
      </c>
      <c r="F135" s="507"/>
      <c r="G135" s="508">
        <v>4000</v>
      </c>
      <c r="H135" s="508">
        <v>3200</v>
      </c>
      <c r="I135" s="505">
        <v>800</v>
      </c>
    </row>
    <row r="136" spans="1:9">
      <c r="A136" s="377">
        <v>128</v>
      </c>
      <c r="B136" s="504" t="s">
        <v>697</v>
      </c>
      <c r="C136" s="505" t="s">
        <v>839</v>
      </c>
      <c r="D136" s="528">
        <v>39001010767</v>
      </c>
      <c r="E136" s="627" t="s">
        <v>840</v>
      </c>
      <c r="F136" s="507"/>
      <c r="G136" s="508">
        <v>2625</v>
      </c>
      <c r="H136" s="508">
        <v>1925</v>
      </c>
      <c r="I136" s="505">
        <v>700</v>
      </c>
    </row>
    <row r="137" spans="1:9">
      <c r="A137" s="377">
        <v>129</v>
      </c>
      <c r="B137" s="504" t="s">
        <v>697</v>
      </c>
      <c r="C137" s="505" t="s">
        <v>841</v>
      </c>
      <c r="D137" s="506">
        <v>43001028583</v>
      </c>
      <c r="E137" s="627" t="s">
        <v>842</v>
      </c>
      <c r="F137" s="507"/>
      <c r="G137" s="508">
        <v>6091.38</v>
      </c>
      <c r="H137" s="508">
        <v>4467.38</v>
      </c>
      <c r="I137" s="505">
        <v>1624</v>
      </c>
    </row>
    <row r="138" spans="1:9">
      <c r="A138" s="377">
        <v>130</v>
      </c>
      <c r="B138" s="504" t="s">
        <v>697</v>
      </c>
      <c r="C138" s="505" t="s">
        <v>843</v>
      </c>
      <c r="D138" s="506">
        <v>61008001280</v>
      </c>
      <c r="E138" s="627" t="s">
        <v>844</v>
      </c>
      <c r="F138" s="507"/>
      <c r="G138" s="508">
        <v>3191.25</v>
      </c>
      <c r="H138" s="508">
        <v>2340.25</v>
      </c>
      <c r="I138" s="505">
        <v>851</v>
      </c>
    </row>
    <row r="139" spans="1:9">
      <c r="A139" s="377">
        <v>131</v>
      </c>
      <c r="B139" s="504" t="s">
        <v>697</v>
      </c>
      <c r="C139" s="505" t="s">
        <v>845</v>
      </c>
      <c r="D139" s="506"/>
      <c r="E139" s="627" t="s">
        <v>765</v>
      </c>
      <c r="F139" s="507"/>
      <c r="G139" s="508">
        <v>14529</v>
      </c>
      <c r="H139" s="508">
        <v>10654.6</v>
      </c>
      <c r="I139" s="505">
        <v>3874</v>
      </c>
    </row>
    <row r="140" spans="1:9">
      <c r="A140" s="377">
        <v>132</v>
      </c>
      <c r="B140" s="504" t="s">
        <v>697</v>
      </c>
      <c r="C140" s="505" t="s">
        <v>846</v>
      </c>
      <c r="D140" s="506">
        <v>46001004676</v>
      </c>
      <c r="E140" s="627" t="s">
        <v>847</v>
      </c>
      <c r="F140" s="507"/>
      <c r="G140" s="508">
        <v>2700</v>
      </c>
      <c r="H140" s="508">
        <v>1980</v>
      </c>
      <c r="I140" s="505">
        <v>720</v>
      </c>
    </row>
    <row r="141" spans="1:9">
      <c r="A141" s="377">
        <v>133</v>
      </c>
      <c r="B141" s="504" t="s">
        <v>697</v>
      </c>
      <c r="C141" s="505" t="s">
        <v>848</v>
      </c>
      <c r="D141" s="506">
        <v>48001002277</v>
      </c>
      <c r="E141" s="627" t="s">
        <v>849</v>
      </c>
      <c r="F141" s="507"/>
      <c r="G141" s="508">
        <v>2437</v>
      </c>
      <c r="H141" s="508">
        <v>1787.5</v>
      </c>
      <c r="I141" s="505">
        <v>650</v>
      </c>
    </row>
    <row r="142" spans="1:9">
      <c r="A142" s="377">
        <v>134</v>
      </c>
      <c r="B142" s="504" t="s">
        <v>697</v>
      </c>
      <c r="C142" s="505" t="s">
        <v>850</v>
      </c>
      <c r="D142" s="506" t="s">
        <v>851</v>
      </c>
      <c r="E142" s="627" t="s">
        <v>852</v>
      </c>
      <c r="F142" s="507"/>
      <c r="G142" s="508">
        <v>1406.25</v>
      </c>
      <c r="H142" s="508">
        <v>1031.25</v>
      </c>
      <c r="I142" s="505">
        <v>375</v>
      </c>
    </row>
    <row r="143" spans="1:9">
      <c r="A143" s="377">
        <v>135</v>
      </c>
      <c r="B143" s="504" t="s">
        <v>697</v>
      </c>
      <c r="C143" s="505" t="s">
        <v>853</v>
      </c>
      <c r="D143" s="506">
        <v>51001007197</v>
      </c>
      <c r="E143" s="627" t="s">
        <v>854</v>
      </c>
      <c r="F143" s="507"/>
      <c r="G143" s="508">
        <v>3000</v>
      </c>
      <c r="H143" s="508">
        <v>2200</v>
      </c>
      <c r="I143" s="505">
        <v>800</v>
      </c>
    </row>
    <row r="144" spans="1:9">
      <c r="A144" s="377">
        <v>136</v>
      </c>
      <c r="B144" s="504" t="s">
        <v>697</v>
      </c>
      <c r="C144" s="505" t="s">
        <v>855</v>
      </c>
      <c r="D144" s="506">
        <v>40001016967</v>
      </c>
      <c r="E144" s="627" t="s">
        <v>856</v>
      </c>
      <c r="F144" s="507"/>
      <c r="G144" s="508">
        <v>1875</v>
      </c>
      <c r="H144" s="508">
        <v>1375</v>
      </c>
      <c r="I144" s="505">
        <v>500</v>
      </c>
    </row>
    <row r="145" spans="1:9">
      <c r="A145" s="377">
        <v>137</v>
      </c>
      <c r="B145" s="504" t="s">
        <v>697</v>
      </c>
      <c r="C145" s="505" t="s">
        <v>857</v>
      </c>
      <c r="D145" s="506">
        <v>57001021002</v>
      </c>
      <c r="E145" s="627" t="s">
        <v>858</v>
      </c>
      <c r="F145" s="507"/>
      <c r="G145" s="508">
        <v>3750</v>
      </c>
      <c r="H145" s="508">
        <v>2750</v>
      </c>
      <c r="I145" s="505">
        <v>1000</v>
      </c>
    </row>
    <row r="146" spans="1:9">
      <c r="A146" s="377">
        <v>138</v>
      </c>
      <c r="B146" s="504" t="s">
        <v>697</v>
      </c>
      <c r="C146" s="505" t="s">
        <v>859</v>
      </c>
      <c r="D146" s="506">
        <v>58001005478</v>
      </c>
      <c r="E146" s="627" t="s">
        <v>860</v>
      </c>
      <c r="F146" s="507"/>
      <c r="G146" s="508">
        <v>3750</v>
      </c>
      <c r="H146" s="508">
        <v>2750</v>
      </c>
      <c r="I146" s="505">
        <v>1000</v>
      </c>
    </row>
    <row r="147" spans="1:9">
      <c r="A147" s="377">
        <v>139</v>
      </c>
      <c r="B147" s="504" t="s">
        <v>697</v>
      </c>
      <c r="C147" s="505" t="s">
        <v>861</v>
      </c>
      <c r="D147" s="506">
        <v>55001007224</v>
      </c>
      <c r="E147" s="627" t="s">
        <v>862</v>
      </c>
      <c r="F147" s="507"/>
      <c r="G147" s="508">
        <v>3000</v>
      </c>
      <c r="H147" s="508">
        <v>2200</v>
      </c>
      <c r="I147" s="505">
        <v>800</v>
      </c>
    </row>
    <row r="148" spans="1:9">
      <c r="A148" s="377">
        <v>140</v>
      </c>
      <c r="B148" s="504" t="s">
        <v>697</v>
      </c>
      <c r="C148" s="505" t="s">
        <v>863</v>
      </c>
      <c r="D148" s="506">
        <v>61009007673</v>
      </c>
      <c r="E148" s="627" t="s">
        <v>864</v>
      </c>
      <c r="F148" s="507"/>
      <c r="G148" s="508">
        <v>2017.5</v>
      </c>
      <c r="H148" s="508">
        <v>1479.5</v>
      </c>
      <c r="I148" s="505">
        <v>538</v>
      </c>
    </row>
    <row r="149" spans="1:9" ht="18">
      <c r="A149" s="377">
        <v>141</v>
      </c>
      <c r="B149" s="378" t="s">
        <v>682</v>
      </c>
      <c r="C149" s="401" t="s">
        <v>865</v>
      </c>
      <c r="D149" s="401" t="s">
        <v>515</v>
      </c>
      <c r="E149" s="624" t="s">
        <v>866</v>
      </c>
      <c r="F149" s="529">
        <v>10000</v>
      </c>
      <c r="G149" s="485"/>
      <c r="H149" s="485"/>
      <c r="I149" s="530">
        <v>10000</v>
      </c>
    </row>
    <row r="150" spans="1:9" ht="18">
      <c r="A150" s="377">
        <v>142</v>
      </c>
      <c r="B150" s="378" t="s">
        <v>682</v>
      </c>
      <c r="C150" s="401" t="s">
        <v>867</v>
      </c>
      <c r="D150" s="401" t="s">
        <v>868</v>
      </c>
      <c r="E150" s="624" t="s">
        <v>866</v>
      </c>
      <c r="F150" s="529">
        <v>3000</v>
      </c>
      <c r="G150" s="485"/>
      <c r="H150" s="485"/>
      <c r="I150" s="530">
        <v>3000</v>
      </c>
    </row>
    <row r="151" spans="1:9" ht="18">
      <c r="A151" s="377">
        <v>143</v>
      </c>
      <c r="B151" s="378" t="s">
        <v>682</v>
      </c>
      <c r="C151" s="401" t="s">
        <v>869</v>
      </c>
      <c r="D151" s="401" t="s">
        <v>518</v>
      </c>
      <c r="E151" s="624" t="s">
        <v>866</v>
      </c>
      <c r="F151" s="529">
        <v>5000</v>
      </c>
      <c r="G151" s="485"/>
      <c r="H151" s="485"/>
      <c r="I151" s="530">
        <v>5000</v>
      </c>
    </row>
    <row r="152" spans="1:9" ht="18">
      <c r="A152" s="377">
        <v>144</v>
      </c>
      <c r="B152" s="378" t="s">
        <v>682</v>
      </c>
      <c r="C152" s="401" t="s">
        <v>870</v>
      </c>
      <c r="D152" s="401" t="s">
        <v>871</v>
      </c>
      <c r="E152" s="624" t="s">
        <v>866</v>
      </c>
      <c r="F152" s="529">
        <v>10000</v>
      </c>
      <c r="G152" s="485"/>
      <c r="H152" s="485"/>
      <c r="I152" s="530">
        <v>10000</v>
      </c>
    </row>
    <row r="153" spans="1:9" ht="18">
      <c r="A153" s="377">
        <v>145</v>
      </c>
      <c r="B153" s="378" t="s">
        <v>682</v>
      </c>
      <c r="C153" s="401" t="s">
        <v>872</v>
      </c>
      <c r="D153" s="401" t="s">
        <v>873</v>
      </c>
      <c r="E153" s="624" t="s">
        <v>866</v>
      </c>
      <c r="F153" s="529">
        <v>4000</v>
      </c>
      <c r="G153" s="485"/>
      <c r="H153" s="485"/>
      <c r="I153" s="530">
        <v>4000</v>
      </c>
    </row>
    <row r="154" spans="1:9" ht="18">
      <c r="A154" s="377">
        <v>146</v>
      </c>
      <c r="B154" s="378" t="s">
        <v>682</v>
      </c>
      <c r="C154" s="401" t="s">
        <v>874</v>
      </c>
      <c r="D154" s="401" t="s">
        <v>875</v>
      </c>
      <c r="E154" s="624" t="s">
        <v>866</v>
      </c>
      <c r="F154" s="529">
        <v>7500</v>
      </c>
      <c r="G154" s="485"/>
      <c r="H154" s="485"/>
      <c r="I154" s="530">
        <v>7500</v>
      </c>
    </row>
    <row r="155" spans="1:9" ht="18">
      <c r="A155" s="377">
        <v>147</v>
      </c>
      <c r="B155" s="378" t="s">
        <v>682</v>
      </c>
      <c r="C155" s="401" t="s">
        <v>876</v>
      </c>
      <c r="D155" s="401" t="s">
        <v>877</v>
      </c>
      <c r="E155" s="624" t="s">
        <v>866</v>
      </c>
      <c r="F155" s="529">
        <v>2000</v>
      </c>
      <c r="G155" s="485"/>
      <c r="H155" s="485"/>
      <c r="I155" s="530">
        <v>2000</v>
      </c>
    </row>
    <row r="156" spans="1:9" ht="18">
      <c r="A156" s="377">
        <v>148</v>
      </c>
      <c r="B156" s="378" t="s">
        <v>682</v>
      </c>
      <c r="C156" s="401" t="s">
        <v>878</v>
      </c>
      <c r="D156" s="401" t="s">
        <v>879</v>
      </c>
      <c r="E156" s="624" t="s">
        <v>866</v>
      </c>
      <c r="F156" s="529">
        <v>7000</v>
      </c>
      <c r="G156" s="485"/>
      <c r="H156" s="485"/>
      <c r="I156" s="530">
        <v>7000</v>
      </c>
    </row>
    <row r="157" spans="1:9" ht="18">
      <c r="A157" s="377">
        <v>149</v>
      </c>
      <c r="B157" s="378" t="s">
        <v>682</v>
      </c>
      <c r="C157" s="401" t="s">
        <v>880</v>
      </c>
      <c r="D157" s="401" t="s">
        <v>881</v>
      </c>
      <c r="E157" s="624" t="s">
        <v>866</v>
      </c>
      <c r="F157" s="529">
        <v>2500</v>
      </c>
      <c r="G157" s="485"/>
      <c r="H157" s="485"/>
      <c r="I157" s="530">
        <v>2500</v>
      </c>
    </row>
    <row r="158" spans="1:9" ht="18">
      <c r="A158" s="377">
        <v>150</v>
      </c>
      <c r="B158" s="390" t="s">
        <v>682</v>
      </c>
      <c r="C158" s="401" t="s">
        <v>882</v>
      </c>
      <c r="D158" s="401" t="s">
        <v>883</v>
      </c>
      <c r="E158" s="624" t="s">
        <v>866</v>
      </c>
      <c r="F158" s="529">
        <v>2500</v>
      </c>
      <c r="G158" s="485"/>
      <c r="H158" s="485"/>
      <c r="I158" s="530">
        <v>2500</v>
      </c>
    </row>
    <row r="159" spans="1:9" ht="18">
      <c r="A159" s="377">
        <v>151</v>
      </c>
      <c r="B159" s="390" t="s">
        <v>682</v>
      </c>
      <c r="C159" s="401" t="s">
        <v>884</v>
      </c>
      <c r="D159" s="401" t="s">
        <v>885</v>
      </c>
      <c r="E159" s="624" t="s">
        <v>866</v>
      </c>
      <c r="F159" s="529">
        <v>6000</v>
      </c>
      <c r="G159" s="485"/>
      <c r="H159" s="485"/>
      <c r="I159" s="530">
        <v>6000</v>
      </c>
    </row>
    <row r="160" spans="1:9" ht="18">
      <c r="A160" s="377">
        <v>152</v>
      </c>
      <c r="B160" s="390" t="s">
        <v>682</v>
      </c>
      <c r="C160" s="401" t="s">
        <v>886</v>
      </c>
      <c r="D160" s="401" t="s">
        <v>887</v>
      </c>
      <c r="E160" s="624" t="s">
        <v>866</v>
      </c>
      <c r="F160" s="529">
        <v>600</v>
      </c>
      <c r="G160" s="485"/>
      <c r="H160" s="485"/>
      <c r="I160" s="530">
        <v>600</v>
      </c>
    </row>
    <row r="161" spans="1:9" ht="18">
      <c r="A161" s="377">
        <v>153</v>
      </c>
      <c r="B161" s="390" t="s">
        <v>682</v>
      </c>
      <c r="C161" s="401" t="s">
        <v>888</v>
      </c>
      <c r="D161" s="401" t="s">
        <v>889</v>
      </c>
      <c r="E161" s="624" t="s">
        <v>866</v>
      </c>
      <c r="F161" s="529">
        <v>600</v>
      </c>
      <c r="G161" s="485"/>
      <c r="H161" s="485"/>
      <c r="I161" s="530">
        <v>600</v>
      </c>
    </row>
    <row r="162" spans="1:9" ht="18">
      <c r="A162" s="377">
        <v>154</v>
      </c>
      <c r="B162" s="390" t="s">
        <v>682</v>
      </c>
      <c r="C162" s="401" t="s">
        <v>890</v>
      </c>
      <c r="D162" s="401" t="s">
        <v>891</v>
      </c>
      <c r="E162" s="624" t="s">
        <v>866</v>
      </c>
      <c r="F162" s="529">
        <v>3000</v>
      </c>
      <c r="G162" s="485"/>
      <c r="H162" s="485"/>
      <c r="I162" s="530">
        <v>3000</v>
      </c>
    </row>
    <row r="163" spans="1:9" ht="18">
      <c r="A163" s="377">
        <v>155</v>
      </c>
      <c r="B163" s="390" t="s">
        <v>682</v>
      </c>
      <c r="C163" s="401" t="s">
        <v>892</v>
      </c>
      <c r="D163" s="401" t="s">
        <v>893</v>
      </c>
      <c r="E163" s="624" t="s">
        <v>866</v>
      </c>
      <c r="F163" s="529">
        <v>1000</v>
      </c>
      <c r="G163" s="485"/>
      <c r="H163" s="485"/>
      <c r="I163" s="530">
        <v>1000</v>
      </c>
    </row>
    <row r="164" spans="1:9" ht="18">
      <c r="A164" s="377">
        <v>156</v>
      </c>
      <c r="B164" s="390" t="s">
        <v>682</v>
      </c>
      <c r="C164" s="401" t="s">
        <v>894</v>
      </c>
      <c r="D164" s="401" t="s">
        <v>895</v>
      </c>
      <c r="E164" s="624" t="s">
        <v>866</v>
      </c>
      <c r="F164" s="529">
        <v>3000</v>
      </c>
      <c r="G164" s="531"/>
      <c r="H164" s="485"/>
      <c r="I164" s="530">
        <v>3000</v>
      </c>
    </row>
    <row r="165" spans="1:9" ht="18">
      <c r="A165" s="377">
        <v>157</v>
      </c>
      <c r="B165" s="390" t="s">
        <v>682</v>
      </c>
      <c r="C165" s="401" t="s">
        <v>896</v>
      </c>
      <c r="D165" s="401" t="s">
        <v>897</v>
      </c>
      <c r="E165" s="624" t="s">
        <v>866</v>
      </c>
      <c r="F165" s="529">
        <v>3000</v>
      </c>
      <c r="G165" s="531"/>
      <c r="H165" s="485"/>
      <c r="I165" s="530">
        <v>3000</v>
      </c>
    </row>
    <row r="166" spans="1:9" ht="18">
      <c r="A166" s="377">
        <v>158</v>
      </c>
      <c r="B166" s="390" t="s">
        <v>682</v>
      </c>
      <c r="C166" s="401" t="s">
        <v>898</v>
      </c>
      <c r="D166" s="401" t="s">
        <v>899</v>
      </c>
      <c r="E166" s="624" t="s">
        <v>866</v>
      </c>
      <c r="F166" s="529">
        <v>5000</v>
      </c>
      <c r="G166" s="485"/>
      <c r="H166" s="485"/>
      <c r="I166" s="530">
        <v>5000</v>
      </c>
    </row>
    <row r="167" spans="1:9" ht="15.75">
      <c r="A167" s="377">
        <v>159</v>
      </c>
      <c r="B167" s="532" t="s">
        <v>657</v>
      </c>
      <c r="C167" s="533" t="s">
        <v>671</v>
      </c>
      <c r="D167" s="478" t="s">
        <v>672</v>
      </c>
      <c r="E167" s="534" t="s">
        <v>334</v>
      </c>
      <c r="F167" s="412">
        <v>10000</v>
      </c>
      <c r="G167" s="475"/>
      <c r="H167" s="413"/>
      <c r="I167" s="535">
        <v>10000</v>
      </c>
    </row>
    <row r="168" spans="1:9" ht="15.75">
      <c r="A168" s="377">
        <v>160</v>
      </c>
      <c r="B168" s="532" t="s">
        <v>657</v>
      </c>
      <c r="C168" s="536" t="s">
        <v>900</v>
      </c>
      <c r="D168" s="537" t="s">
        <v>877</v>
      </c>
      <c r="E168" s="534" t="s">
        <v>334</v>
      </c>
      <c r="F168" s="412">
        <v>1000</v>
      </c>
      <c r="G168" s="475"/>
      <c r="H168" s="413"/>
      <c r="I168" s="535">
        <v>1000</v>
      </c>
    </row>
    <row r="169" spans="1:9" ht="15.75">
      <c r="A169" s="377">
        <v>161</v>
      </c>
      <c r="B169" s="532" t="s">
        <v>657</v>
      </c>
      <c r="C169" s="538" t="s">
        <v>901</v>
      </c>
      <c r="D169" s="537" t="s">
        <v>902</v>
      </c>
      <c r="E169" s="534" t="s">
        <v>334</v>
      </c>
      <c r="F169" s="412">
        <v>1400</v>
      </c>
      <c r="G169" s="475"/>
      <c r="H169" s="413"/>
      <c r="I169" s="535">
        <v>1400</v>
      </c>
    </row>
    <row r="170" spans="1:9" ht="15.75">
      <c r="A170" s="377">
        <v>162</v>
      </c>
      <c r="B170" s="532" t="s">
        <v>657</v>
      </c>
      <c r="C170" s="538" t="s">
        <v>867</v>
      </c>
      <c r="D170" s="537" t="s">
        <v>868</v>
      </c>
      <c r="E170" s="534" t="s">
        <v>334</v>
      </c>
      <c r="F170" s="412">
        <v>1500</v>
      </c>
      <c r="G170" s="475"/>
      <c r="H170" s="413"/>
      <c r="I170" s="535">
        <v>1500</v>
      </c>
    </row>
    <row r="171" spans="1:9" ht="15.75">
      <c r="A171" s="377">
        <v>163</v>
      </c>
      <c r="B171" s="532" t="s">
        <v>903</v>
      </c>
      <c r="C171" s="538" t="s">
        <v>904</v>
      </c>
      <c r="D171" s="537" t="s">
        <v>905</v>
      </c>
      <c r="E171" s="534" t="s">
        <v>334</v>
      </c>
      <c r="F171" s="412">
        <v>100</v>
      </c>
      <c r="G171" s="475"/>
      <c r="H171" s="413"/>
      <c r="I171" s="535">
        <v>100</v>
      </c>
    </row>
    <row r="172" spans="1:9" ht="15.75">
      <c r="A172" s="377">
        <v>164</v>
      </c>
      <c r="B172" s="532" t="s">
        <v>903</v>
      </c>
      <c r="C172" s="538" t="s">
        <v>906</v>
      </c>
      <c r="D172" s="537">
        <v>39001040068</v>
      </c>
      <c r="E172" s="534" t="s">
        <v>334</v>
      </c>
      <c r="F172" s="412">
        <v>100</v>
      </c>
      <c r="G172" s="475"/>
      <c r="H172" s="539"/>
      <c r="I172" s="535">
        <v>100</v>
      </c>
    </row>
    <row r="173" spans="1:9" ht="15.75">
      <c r="A173" s="377">
        <v>165</v>
      </c>
      <c r="B173" s="532" t="s">
        <v>657</v>
      </c>
      <c r="C173" s="538" t="s">
        <v>907</v>
      </c>
      <c r="D173" s="537" t="s">
        <v>908</v>
      </c>
      <c r="E173" s="534" t="s">
        <v>334</v>
      </c>
      <c r="F173" s="412">
        <v>200</v>
      </c>
      <c r="G173" s="475"/>
      <c r="H173" s="413"/>
      <c r="I173" s="535">
        <v>200</v>
      </c>
    </row>
    <row r="174" spans="1:9" ht="15.75">
      <c r="A174" s="377">
        <v>166</v>
      </c>
      <c r="B174" s="532" t="s">
        <v>657</v>
      </c>
      <c r="C174" s="538" t="s">
        <v>909</v>
      </c>
      <c r="D174" s="537" t="s">
        <v>910</v>
      </c>
      <c r="E174" s="534" t="s">
        <v>334</v>
      </c>
      <c r="F174" s="412">
        <v>300</v>
      </c>
      <c r="G174" s="475"/>
      <c r="H174" s="413"/>
      <c r="I174" s="535">
        <v>300</v>
      </c>
    </row>
    <row r="175" spans="1:9" ht="15.75">
      <c r="A175" s="377">
        <v>167</v>
      </c>
      <c r="B175" s="532" t="s">
        <v>657</v>
      </c>
      <c r="C175" s="538" t="s">
        <v>911</v>
      </c>
      <c r="D175" s="537" t="s">
        <v>912</v>
      </c>
      <c r="E175" s="534" t="s">
        <v>334</v>
      </c>
      <c r="F175" s="412">
        <v>800</v>
      </c>
      <c r="G175" s="475"/>
      <c r="H175" s="413"/>
      <c r="I175" s="535">
        <v>800</v>
      </c>
    </row>
    <row r="176" spans="1:9" ht="15.75">
      <c r="A176" s="377">
        <v>168</v>
      </c>
      <c r="B176" s="532" t="s">
        <v>657</v>
      </c>
      <c r="C176" s="538" t="s">
        <v>913</v>
      </c>
      <c r="D176" s="537" t="s">
        <v>914</v>
      </c>
      <c r="E176" s="534" t="s">
        <v>334</v>
      </c>
      <c r="F176" s="412">
        <v>800</v>
      </c>
      <c r="G176" s="475"/>
      <c r="H176" s="413"/>
      <c r="I176" s="535">
        <v>800</v>
      </c>
    </row>
    <row r="177" spans="1:9" ht="15.75">
      <c r="A177" s="377">
        <v>169</v>
      </c>
      <c r="B177" s="532" t="s">
        <v>657</v>
      </c>
      <c r="C177" s="538" t="s">
        <v>915</v>
      </c>
      <c r="D177" s="537" t="s">
        <v>916</v>
      </c>
      <c r="E177" s="534" t="s">
        <v>334</v>
      </c>
      <c r="F177" s="412">
        <v>150</v>
      </c>
      <c r="G177" s="475"/>
      <c r="H177" s="413"/>
      <c r="I177" s="535">
        <v>150</v>
      </c>
    </row>
    <row r="178" spans="1:9" ht="15.75">
      <c r="A178" s="377">
        <v>170</v>
      </c>
      <c r="B178" s="532" t="s">
        <v>657</v>
      </c>
      <c r="C178" s="538" t="s">
        <v>917</v>
      </c>
      <c r="D178" s="537" t="s">
        <v>918</v>
      </c>
      <c r="E178" s="534" t="s">
        <v>334</v>
      </c>
      <c r="F178" s="412">
        <v>900</v>
      </c>
      <c r="G178" s="475"/>
      <c r="H178" s="413"/>
      <c r="I178" s="535">
        <v>900</v>
      </c>
    </row>
    <row r="179" spans="1:9" ht="15.75">
      <c r="A179" s="377">
        <v>171</v>
      </c>
      <c r="B179" s="532" t="s">
        <v>657</v>
      </c>
      <c r="C179" s="538" t="s">
        <v>919</v>
      </c>
      <c r="D179" s="537" t="s">
        <v>920</v>
      </c>
      <c r="E179" s="534" t="s">
        <v>334</v>
      </c>
      <c r="F179" s="412">
        <v>800</v>
      </c>
      <c r="G179" s="475"/>
      <c r="H179" s="413"/>
      <c r="I179" s="535">
        <v>800</v>
      </c>
    </row>
    <row r="180" spans="1:9" ht="15.75">
      <c r="A180" s="377">
        <v>172</v>
      </c>
      <c r="B180" s="532" t="s">
        <v>657</v>
      </c>
      <c r="C180" s="538" t="s">
        <v>921</v>
      </c>
      <c r="D180" s="537" t="s">
        <v>922</v>
      </c>
      <c r="E180" s="534" t="s">
        <v>334</v>
      </c>
      <c r="F180" s="412">
        <v>800</v>
      </c>
      <c r="G180" s="475"/>
      <c r="H180" s="413"/>
      <c r="I180" s="535">
        <v>800</v>
      </c>
    </row>
    <row r="181" spans="1:9" ht="15.75">
      <c r="A181" s="377">
        <v>173</v>
      </c>
      <c r="B181" s="532" t="s">
        <v>657</v>
      </c>
      <c r="C181" s="538" t="s">
        <v>923</v>
      </c>
      <c r="D181" s="537" t="s">
        <v>924</v>
      </c>
      <c r="E181" s="534" t="s">
        <v>334</v>
      </c>
      <c r="F181" s="412">
        <v>150</v>
      </c>
      <c r="G181" s="475"/>
      <c r="H181" s="413"/>
      <c r="I181" s="535">
        <v>150</v>
      </c>
    </row>
    <row r="182" spans="1:9" ht="15.75">
      <c r="A182" s="377">
        <v>174</v>
      </c>
      <c r="B182" s="532" t="s">
        <v>657</v>
      </c>
      <c r="C182" s="538" t="s">
        <v>925</v>
      </c>
      <c r="D182" s="537" t="s">
        <v>926</v>
      </c>
      <c r="E182" s="534" t="s">
        <v>334</v>
      </c>
      <c r="F182" s="412">
        <v>800</v>
      </c>
      <c r="G182" s="475"/>
      <c r="H182" s="413"/>
      <c r="I182" s="535">
        <v>800</v>
      </c>
    </row>
    <row r="183" spans="1:9" ht="15.75">
      <c r="A183" s="377">
        <v>175</v>
      </c>
      <c r="B183" s="540" t="s">
        <v>657</v>
      </c>
      <c r="C183" s="538" t="s">
        <v>927</v>
      </c>
      <c r="D183" s="541" t="s">
        <v>928</v>
      </c>
      <c r="E183" s="534" t="s">
        <v>334</v>
      </c>
      <c r="F183" s="412">
        <v>150</v>
      </c>
      <c r="G183" s="475"/>
      <c r="H183" s="413"/>
      <c r="I183" s="535">
        <v>150</v>
      </c>
    </row>
    <row r="184" spans="1:9" ht="15.75">
      <c r="A184" s="377">
        <v>176</v>
      </c>
      <c r="B184" s="532" t="s">
        <v>657</v>
      </c>
      <c r="C184" s="542" t="s">
        <v>929</v>
      </c>
      <c r="D184" s="537" t="s">
        <v>930</v>
      </c>
      <c r="E184" s="534" t="s">
        <v>334</v>
      </c>
      <c r="F184" s="412">
        <v>150</v>
      </c>
      <c r="G184" s="475"/>
      <c r="H184" s="413"/>
      <c r="I184" s="535">
        <v>150</v>
      </c>
    </row>
    <row r="185" spans="1:9" ht="15.75">
      <c r="A185" s="377">
        <v>177</v>
      </c>
      <c r="B185" s="532" t="s">
        <v>657</v>
      </c>
      <c r="C185" s="542" t="s">
        <v>931</v>
      </c>
      <c r="D185" s="537" t="s">
        <v>932</v>
      </c>
      <c r="E185" s="534" t="s">
        <v>334</v>
      </c>
      <c r="F185" s="412">
        <v>150</v>
      </c>
      <c r="G185" s="475"/>
      <c r="H185" s="413"/>
      <c r="I185" s="535">
        <v>150</v>
      </c>
    </row>
    <row r="186" spans="1:9" ht="15.75">
      <c r="A186" s="377">
        <v>178</v>
      </c>
      <c r="B186" s="532" t="s">
        <v>657</v>
      </c>
      <c r="C186" s="542" t="s">
        <v>933</v>
      </c>
      <c r="D186" s="537" t="s">
        <v>934</v>
      </c>
      <c r="E186" s="534" t="s">
        <v>334</v>
      </c>
      <c r="F186" s="412">
        <v>800</v>
      </c>
      <c r="G186" s="475"/>
      <c r="H186" s="413"/>
      <c r="I186" s="535">
        <v>800</v>
      </c>
    </row>
    <row r="187" spans="1:9" ht="15.75">
      <c r="A187" s="377">
        <v>179</v>
      </c>
      <c r="B187" s="532" t="s">
        <v>657</v>
      </c>
      <c r="C187" s="538" t="s">
        <v>935</v>
      </c>
      <c r="D187" s="537" t="s">
        <v>936</v>
      </c>
      <c r="E187" s="534" t="s">
        <v>334</v>
      </c>
      <c r="F187" s="412">
        <v>800</v>
      </c>
      <c r="G187" s="475"/>
      <c r="H187" s="413"/>
      <c r="I187" s="535">
        <v>800</v>
      </c>
    </row>
    <row r="188" spans="1:9" ht="15.75">
      <c r="A188" s="377">
        <v>180</v>
      </c>
      <c r="B188" s="532" t="s">
        <v>657</v>
      </c>
      <c r="C188" s="538" t="s">
        <v>937</v>
      </c>
      <c r="D188" s="537" t="s">
        <v>938</v>
      </c>
      <c r="E188" s="534" t="s">
        <v>334</v>
      </c>
      <c r="F188" s="412">
        <v>800</v>
      </c>
      <c r="G188" s="475"/>
      <c r="H188" s="413"/>
      <c r="I188" s="535">
        <v>800</v>
      </c>
    </row>
    <row r="189" spans="1:9" ht="15.75">
      <c r="A189" s="377">
        <v>181</v>
      </c>
      <c r="B189" s="532" t="s">
        <v>657</v>
      </c>
      <c r="C189" s="538" t="s">
        <v>939</v>
      </c>
      <c r="D189" s="537" t="s">
        <v>940</v>
      </c>
      <c r="E189" s="534" t="s">
        <v>334</v>
      </c>
      <c r="F189" s="412">
        <v>800</v>
      </c>
      <c r="G189" s="475"/>
      <c r="H189" s="413"/>
      <c r="I189" s="535">
        <v>800</v>
      </c>
    </row>
    <row r="190" spans="1:9" ht="15.75">
      <c r="A190" s="377">
        <v>182</v>
      </c>
      <c r="B190" s="532" t="s">
        <v>657</v>
      </c>
      <c r="C190" s="538" t="s">
        <v>941</v>
      </c>
      <c r="D190" s="537" t="s">
        <v>942</v>
      </c>
      <c r="E190" s="534" t="s">
        <v>334</v>
      </c>
      <c r="F190" s="412">
        <v>150</v>
      </c>
      <c r="G190" s="475"/>
      <c r="H190" s="413"/>
      <c r="I190" s="535">
        <v>150</v>
      </c>
    </row>
    <row r="191" spans="1:9" ht="15.75">
      <c r="A191" s="377">
        <v>183</v>
      </c>
      <c r="B191" s="532" t="s">
        <v>657</v>
      </c>
      <c r="C191" s="538" t="s">
        <v>943</v>
      </c>
      <c r="D191" s="537" t="s">
        <v>944</v>
      </c>
      <c r="E191" s="534" t="s">
        <v>334</v>
      </c>
      <c r="F191" s="412">
        <v>180</v>
      </c>
      <c r="G191" s="475"/>
      <c r="H191" s="413"/>
      <c r="I191" s="535">
        <v>180</v>
      </c>
    </row>
    <row r="192" spans="1:9" ht="15.75">
      <c r="A192" s="377">
        <v>184</v>
      </c>
      <c r="B192" s="532" t="s">
        <v>657</v>
      </c>
      <c r="C192" s="538" t="s">
        <v>945</v>
      </c>
      <c r="D192" s="537" t="s">
        <v>946</v>
      </c>
      <c r="E192" s="534" t="s">
        <v>334</v>
      </c>
      <c r="F192" s="412">
        <v>180</v>
      </c>
      <c r="G192" s="475"/>
      <c r="H192" s="413"/>
      <c r="I192" s="535">
        <v>180</v>
      </c>
    </row>
    <row r="193" spans="1:9" ht="15.75">
      <c r="A193" s="377">
        <v>185</v>
      </c>
      <c r="B193" s="532" t="s">
        <v>657</v>
      </c>
      <c r="C193" s="538" t="s">
        <v>947</v>
      </c>
      <c r="D193" s="537" t="s">
        <v>948</v>
      </c>
      <c r="E193" s="534" t="s">
        <v>334</v>
      </c>
      <c r="F193" s="412">
        <v>180</v>
      </c>
      <c r="G193" s="475"/>
      <c r="H193" s="413"/>
      <c r="I193" s="535">
        <v>180</v>
      </c>
    </row>
    <row r="194" spans="1:9" ht="15.75">
      <c r="A194" s="377">
        <v>186</v>
      </c>
      <c r="B194" s="532" t="s">
        <v>657</v>
      </c>
      <c r="C194" s="538" t="s">
        <v>949</v>
      </c>
      <c r="D194" s="537" t="s">
        <v>950</v>
      </c>
      <c r="E194" s="534" t="s">
        <v>334</v>
      </c>
      <c r="F194" s="412">
        <v>180</v>
      </c>
      <c r="G194" s="475"/>
      <c r="H194" s="413"/>
      <c r="I194" s="535">
        <v>180</v>
      </c>
    </row>
    <row r="195" spans="1:9" ht="15.75">
      <c r="A195" s="377">
        <v>187</v>
      </c>
      <c r="B195" s="532" t="s">
        <v>657</v>
      </c>
      <c r="C195" s="538" t="s">
        <v>951</v>
      </c>
      <c r="D195" s="537" t="s">
        <v>952</v>
      </c>
      <c r="E195" s="534" t="s">
        <v>334</v>
      </c>
      <c r="F195" s="412">
        <v>180</v>
      </c>
      <c r="G195" s="475"/>
      <c r="H195" s="413"/>
      <c r="I195" s="535">
        <v>180</v>
      </c>
    </row>
    <row r="196" spans="1:9" ht="15.75">
      <c r="A196" s="377">
        <v>188</v>
      </c>
      <c r="B196" s="540" t="s">
        <v>657</v>
      </c>
      <c r="C196" s="538" t="s">
        <v>953</v>
      </c>
      <c r="D196" s="541" t="s">
        <v>954</v>
      </c>
      <c r="E196" s="543" t="s">
        <v>334</v>
      </c>
      <c r="F196" s="544">
        <v>180</v>
      </c>
      <c r="G196" s="545"/>
      <c r="H196" s="546"/>
      <c r="I196" s="547">
        <v>180</v>
      </c>
    </row>
    <row r="197" spans="1:9" ht="15.75">
      <c r="A197" s="377">
        <v>189</v>
      </c>
      <c r="B197" s="532" t="s">
        <v>657</v>
      </c>
      <c r="C197" s="542" t="s">
        <v>955</v>
      </c>
      <c r="D197" s="537" t="s">
        <v>956</v>
      </c>
      <c r="E197" s="534" t="s">
        <v>334</v>
      </c>
      <c r="F197" s="412">
        <v>180</v>
      </c>
      <c r="G197" s="475"/>
      <c r="H197" s="413"/>
      <c r="I197" s="535">
        <v>180</v>
      </c>
    </row>
    <row r="198" spans="1:9" ht="15.75">
      <c r="A198" s="377">
        <v>190</v>
      </c>
      <c r="B198" s="532" t="s">
        <v>657</v>
      </c>
      <c r="C198" s="542" t="s">
        <v>957</v>
      </c>
      <c r="D198" s="537" t="s">
        <v>958</v>
      </c>
      <c r="E198" s="534" t="s">
        <v>334</v>
      </c>
      <c r="F198" s="412">
        <v>180</v>
      </c>
      <c r="G198" s="475"/>
      <c r="H198" s="413"/>
      <c r="I198" s="535">
        <v>180</v>
      </c>
    </row>
    <row r="199" spans="1:9" ht="15.75">
      <c r="A199" s="377">
        <v>191</v>
      </c>
      <c r="B199" s="532" t="s">
        <v>657</v>
      </c>
      <c r="C199" s="542" t="s">
        <v>959</v>
      </c>
      <c r="D199" s="537" t="s">
        <v>960</v>
      </c>
      <c r="E199" s="534" t="s">
        <v>334</v>
      </c>
      <c r="F199" s="412">
        <v>180</v>
      </c>
      <c r="G199" s="475"/>
      <c r="H199" s="413"/>
      <c r="I199" s="535">
        <v>180</v>
      </c>
    </row>
    <row r="200" spans="1:9" ht="15.75">
      <c r="A200" s="377">
        <v>192</v>
      </c>
      <c r="B200" s="532" t="s">
        <v>657</v>
      </c>
      <c r="C200" s="542" t="s">
        <v>961</v>
      </c>
      <c r="D200" s="537" t="s">
        <v>962</v>
      </c>
      <c r="E200" s="534" t="s">
        <v>334</v>
      </c>
      <c r="F200" s="412">
        <v>180</v>
      </c>
      <c r="G200" s="475"/>
      <c r="H200" s="413"/>
      <c r="I200" s="535">
        <v>180</v>
      </c>
    </row>
    <row r="201" spans="1:9" ht="15.75">
      <c r="A201" s="377">
        <v>193</v>
      </c>
      <c r="B201" s="532" t="s">
        <v>657</v>
      </c>
      <c r="C201" s="542" t="s">
        <v>963</v>
      </c>
      <c r="D201" s="537" t="s">
        <v>964</v>
      </c>
      <c r="E201" s="534" t="s">
        <v>334</v>
      </c>
      <c r="F201" s="412">
        <v>180</v>
      </c>
      <c r="G201" s="475"/>
      <c r="H201" s="413"/>
      <c r="I201" s="535">
        <v>180</v>
      </c>
    </row>
    <row r="202" spans="1:9" ht="15.75">
      <c r="A202" s="377">
        <v>194</v>
      </c>
      <c r="B202" s="532" t="s">
        <v>657</v>
      </c>
      <c r="C202" s="542" t="s">
        <v>965</v>
      </c>
      <c r="D202" s="537" t="s">
        <v>966</v>
      </c>
      <c r="E202" s="534" t="s">
        <v>334</v>
      </c>
      <c r="F202" s="412">
        <v>180</v>
      </c>
      <c r="G202" s="475"/>
      <c r="H202" s="413"/>
      <c r="I202" s="535">
        <v>180</v>
      </c>
    </row>
    <row r="203" spans="1:9" ht="15.75">
      <c r="A203" s="377">
        <v>195</v>
      </c>
      <c r="B203" s="532" t="s">
        <v>657</v>
      </c>
      <c r="C203" s="542" t="s">
        <v>967</v>
      </c>
      <c r="D203" s="537" t="s">
        <v>968</v>
      </c>
      <c r="E203" s="534" t="s">
        <v>334</v>
      </c>
      <c r="F203" s="412">
        <v>180</v>
      </c>
      <c r="G203" s="475"/>
      <c r="H203" s="413"/>
      <c r="I203" s="535">
        <v>180</v>
      </c>
    </row>
    <row r="204" spans="1:9" ht="15.75">
      <c r="A204" s="377">
        <v>196</v>
      </c>
      <c r="B204" s="532" t="s">
        <v>657</v>
      </c>
      <c r="C204" s="542" t="s">
        <v>969</v>
      </c>
      <c r="D204" s="537" t="s">
        <v>970</v>
      </c>
      <c r="E204" s="534" t="s">
        <v>334</v>
      </c>
      <c r="F204" s="412">
        <v>180</v>
      </c>
      <c r="G204" s="475"/>
      <c r="H204" s="413"/>
      <c r="I204" s="535">
        <v>180</v>
      </c>
    </row>
    <row r="205" spans="1:9" ht="15.75">
      <c r="A205" s="377">
        <v>197</v>
      </c>
      <c r="B205" s="532" t="s">
        <v>657</v>
      </c>
      <c r="C205" s="542" t="s">
        <v>971</v>
      </c>
      <c r="D205" s="537" t="s">
        <v>972</v>
      </c>
      <c r="E205" s="534" t="s">
        <v>334</v>
      </c>
      <c r="F205" s="412">
        <v>180</v>
      </c>
      <c r="G205" s="475"/>
      <c r="H205" s="413"/>
      <c r="I205" s="535">
        <v>180</v>
      </c>
    </row>
    <row r="206" spans="1:9" ht="15.75">
      <c r="A206" s="377">
        <v>198</v>
      </c>
      <c r="B206" s="532" t="s">
        <v>657</v>
      </c>
      <c r="C206" s="542" t="s">
        <v>973</v>
      </c>
      <c r="D206" s="537" t="s">
        <v>974</v>
      </c>
      <c r="E206" s="534" t="s">
        <v>334</v>
      </c>
      <c r="F206" s="412">
        <v>180</v>
      </c>
      <c r="G206" s="475"/>
      <c r="H206" s="413"/>
      <c r="I206" s="535">
        <v>180</v>
      </c>
    </row>
    <row r="207" spans="1:9" ht="15.75">
      <c r="A207" s="377">
        <v>199</v>
      </c>
      <c r="B207" s="532" t="s">
        <v>657</v>
      </c>
      <c r="C207" s="542" t="s">
        <v>975</v>
      </c>
      <c r="D207" s="537" t="s">
        <v>976</v>
      </c>
      <c r="E207" s="534" t="s">
        <v>334</v>
      </c>
      <c r="F207" s="412">
        <v>180</v>
      </c>
      <c r="G207" s="475"/>
      <c r="H207" s="413"/>
      <c r="I207" s="535">
        <v>180</v>
      </c>
    </row>
    <row r="208" spans="1:9" ht="15.75">
      <c r="A208" s="377">
        <v>200</v>
      </c>
      <c r="B208" s="532" t="s">
        <v>657</v>
      </c>
      <c r="C208" s="542" t="s">
        <v>977</v>
      </c>
      <c r="D208" s="537">
        <v>1034001201</v>
      </c>
      <c r="E208" s="534" t="s">
        <v>334</v>
      </c>
      <c r="F208" s="412">
        <v>180</v>
      </c>
      <c r="G208" s="475"/>
      <c r="H208" s="413"/>
      <c r="I208" s="535">
        <v>180</v>
      </c>
    </row>
    <row r="209" spans="1:9" ht="15.75">
      <c r="A209" s="377">
        <v>201</v>
      </c>
      <c r="B209" s="532" t="s">
        <v>657</v>
      </c>
      <c r="C209" s="542" t="s">
        <v>978</v>
      </c>
      <c r="D209" s="537" t="s">
        <v>979</v>
      </c>
      <c r="E209" s="534" t="s">
        <v>334</v>
      </c>
      <c r="F209" s="412">
        <v>180</v>
      </c>
      <c r="G209" s="475"/>
      <c r="H209" s="413"/>
      <c r="I209" s="535">
        <v>180</v>
      </c>
    </row>
    <row r="210" spans="1:9" ht="15.75">
      <c r="A210" s="377">
        <v>202</v>
      </c>
      <c r="B210" s="532" t="s">
        <v>657</v>
      </c>
      <c r="C210" s="542" t="s">
        <v>980</v>
      </c>
      <c r="D210" s="537" t="s">
        <v>981</v>
      </c>
      <c r="E210" s="534" t="s">
        <v>334</v>
      </c>
      <c r="F210" s="412">
        <v>180</v>
      </c>
      <c r="G210" s="475"/>
      <c r="H210" s="413"/>
      <c r="I210" s="535">
        <v>180</v>
      </c>
    </row>
    <row r="211" spans="1:9" ht="15.75">
      <c r="A211" s="377">
        <v>203</v>
      </c>
      <c r="B211" s="532" t="s">
        <v>657</v>
      </c>
      <c r="C211" s="542" t="s">
        <v>982</v>
      </c>
      <c r="D211" s="537" t="s">
        <v>983</v>
      </c>
      <c r="E211" s="534" t="s">
        <v>334</v>
      </c>
      <c r="F211" s="412">
        <v>180</v>
      </c>
      <c r="G211" s="475"/>
      <c r="H211" s="413"/>
      <c r="I211" s="535">
        <v>180</v>
      </c>
    </row>
    <row r="212" spans="1:9" ht="15.75">
      <c r="A212" s="377">
        <v>204</v>
      </c>
      <c r="B212" s="532" t="s">
        <v>657</v>
      </c>
      <c r="C212" s="542" t="s">
        <v>984</v>
      </c>
      <c r="D212" s="537" t="s">
        <v>985</v>
      </c>
      <c r="E212" s="534" t="s">
        <v>334</v>
      </c>
      <c r="F212" s="412">
        <v>180</v>
      </c>
      <c r="G212" s="475"/>
      <c r="H212" s="413"/>
      <c r="I212" s="535">
        <v>180</v>
      </c>
    </row>
    <row r="213" spans="1:9" ht="15.75">
      <c r="A213" s="377">
        <v>205</v>
      </c>
      <c r="B213" s="548" t="s">
        <v>657</v>
      </c>
      <c r="C213" s="549" t="s">
        <v>986</v>
      </c>
      <c r="D213" s="550" t="s">
        <v>987</v>
      </c>
      <c r="E213" s="551" t="s">
        <v>334</v>
      </c>
      <c r="F213" s="552">
        <v>180</v>
      </c>
      <c r="G213" s="553"/>
      <c r="H213" s="554"/>
      <c r="I213" s="555">
        <v>180</v>
      </c>
    </row>
    <row r="214" spans="1:9" ht="15.75">
      <c r="A214" s="377">
        <v>206</v>
      </c>
      <c r="B214" s="532" t="s">
        <v>657</v>
      </c>
      <c r="C214" s="538" t="s">
        <v>988</v>
      </c>
      <c r="D214" s="537" t="s">
        <v>989</v>
      </c>
      <c r="E214" s="534" t="s">
        <v>334</v>
      </c>
      <c r="F214" s="412">
        <v>180</v>
      </c>
      <c r="G214" s="475"/>
      <c r="H214" s="413"/>
      <c r="I214" s="535">
        <v>180</v>
      </c>
    </row>
    <row r="215" spans="1:9" ht="15.75">
      <c r="A215" s="377">
        <v>207</v>
      </c>
      <c r="B215" s="532" t="s">
        <v>657</v>
      </c>
      <c r="C215" s="538" t="s">
        <v>990</v>
      </c>
      <c r="D215" s="537" t="s">
        <v>991</v>
      </c>
      <c r="E215" s="534" t="s">
        <v>334</v>
      </c>
      <c r="F215" s="412">
        <v>180</v>
      </c>
      <c r="G215" s="475"/>
      <c r="H215" s="413"/>
      <c r="I215" s="535">
        <v>180</v>
      </c>
    </row>
    <row r="216" spans="1:9" ht="15.75">
      <c r="A216" s="377">
        <v>208</v>
      </c>
      <c r="B216" s="532" t="s">
        <v>657</v>
      </c>
      <c r="C216" s="538" t="s">
        <v>992</v>
      </c>
      <c r="D216" s="537" t="s">
        <v>993</v>
      </c>
      <c r="E216" s="534" t="s">
        <v>334</v>
      </c>
      <c r="F216" s="412">
        <v>180</v>
      </c>
      <c r="G216" s="475"/>
      <c r="H216" s="413"/>
      <c r="I216" s="535">
        <v>180</v>
      </c>
    </row>
    <row r="217" spans="1:9" ht="15.75">
      <c r="A217" s="377">
        <v>209</v>
      </c>
      <c r="B217" s="532" t="s">
        <v>657</v>
      </c>
      <c r="C217" s="538" t="s">
        <v>994</v>
      </c>
      <c r="D217" s="537" t="s">
        <v>995</v>
      </c>
      <c r="E217" s="534" t="s">
        <v>334</v>
      </c>
      <c r="F217" s="412">
        <v>180</v>
      </c>
      <c r="G217" s="475"/>
      <c r="H217" s="413"/>
      <c r="I217" s="535">
        <v>180</v>
      </c>
    </row>
    <row r="218" spans="1:9" ht="15.75">
      <c r="A218" s="377">
        <v>210</v>
      </c>
      <c r="B218" s="532" t="s">
        <v>657</v>
      </c>
      <c r="C218" s="538" t="s">
        <v>996</v>
      </c>
      <c r="D218" s="537" t="s">
        <v>997</v>
      </c>
      <c r="E218" s="534" t="s">
        <v>334</v>
      </c>
      <c r="F218" s="412">
        <v>180</v>
      </c>
      <c r="G218" s="475"/>
      <c r="H218" s="413"/>
      <c r="I218" s="535">
        <v>180</v>
      </c>
    </row>
    <row r="219" spans="1:9" ht="15.75">
      <c r="A219" s="377">
        <v>211</v>
      </c>
      <c r="B219" s="532" t="s">
        <v>657</v>
      </c>
      <c r="C219" s="538" t="s">
        <v>998</v>
      </c>
      <c r="D219" s="537" t="s">
        <v>999</v>
      </c>
      <c r="E219" s="534" t="s">
        <v>334</v>
      </c>
      <c r="F219" s="412">
        <v>180</v>
      </c>
      <c r="G219" s="475"/>
      <c r="H219" s="413"/>
      <c r="I219" s="535">
        <v>180</v>
      </c>
    </row>
    <row r="220" spans="1:9" ht="15.75">
      <c r="A220" s="377">
        <v>212</v>
      </c>
      <c r="B220" s="532" t="s">
        <v>657</v>
      </c>
      <c r="C220" s="538" t="s">
        <v>1000</v>
      </c>
      <c r="D220" s="537" t="s">
        <v>1001</v>
      </c>
      <c r="E220" s="534" t="s">
        <v>334</v>
      </c>
      <c r="F220" s="412">
        <v>180</v>
      </c>
      <c r="G220" s="475"/>
      <c r="H220" s="413"/>
      <c r="I220" s="535">
        <v>180</v>
      </c>
    </row>
    <row r="221" spans="1:9" ht="15.75">
      <c r="A221" s="377">
        <v>213</v>
      </c>
      <c r="B221" s="532" t="s">
        <v>1002</v>
      </c>
      <c r="C221" s="538" t="s">
        <v>1003</v>
      </c>
      <c r="D221" s="537" t="s">
        <v>1004</v>
      </c>
      <c r="E221" s="534" t="s">
        <v>334</v>
      </c>
      <c r="F221" s="412">
        <v>227</v>
      </c>
      <c r="G221" s="475"/>
      <c r="H221" s="413"/>
      <c r="I221" s="535">
        <v>227</v>
      </c>
    </row>
    <row r="222" spans="1:9" ht="15.75">
      <c r="A222" s="377">
        <v>214</v>
      </c>
      <c r="B222" s="532" t="s">
        <v>657</v>
      </c>
      <c r="C222" s="538" t="s">
        <v>1005</v>
      </c>
      <c r="D222" s="537" t="s">
        <v>1006</v>
      </c>
      <c r="E222" s="534" t="s">
        <v>334</v>
      </c>
      <c r="F222" s="412">
        <v>700</v>
      </c>
      <c r="G222" s="475"/>
      <c r="H222" s="413"/>
      <c r="I222" s="535">
        <v>700</v>
      </c>
    </row>
    <row r="223" spans="1:9" ht="15.75">
      <c r="A223" s="377">
        <v>215</v>
      </c>
      <c r="B223" s="532" t="s">
        <v>1007</v>
      </c>
      <c r="C223" s="538" t="s">
        <v>1008</v>
      </c>
      <c r="D223" s="537" t="s">
        <v>1009</v>
      </c>
      <c r="E223" s="534" t="s">
        <v>334</v>
      </c>
      <c r="F223" s="412">
        <v>110</v>
      </c>
      <c r="G223" s="475"/>
      <c r="H223" s="413"/>
      <c r="I223" s="535">
        <v>110</v>
      </c>
    </row>
    <row r="224" spans="1:9" ht="15.75">
      <c r="A224" s="377">
        <v>216</v>
      </c>
      <c r="B224" s="532" t="s">
        <v>1002</v>
      </c>
      <c r="C224" s="538" t="s">
        <v>1010</v>
      </c>
      <c r="D224" s="537" t="s">
        <v>1011</v>
      </c>
      <c r="E224" s="534" t="s">
        <v>334</v>
      </c>
      <c r="F224" s="412">
        <v>453</v>
      </c>
      <c r="G224" s="475"/>
      <c r="H224" s="413"/>
      <c r="I224" s="535">
        <v>453</v>
      </c>
    </row>
    <row r="225" spans="1:9" ht="15.75">
      <c r="A225" s="377">
        <v>217</v>
      </c>
      <c r="B225" s="532" t="s">
        <v>1002</v>
      </c>
      <c r="C225" s="538" t="s">
        <v>1012</v>
      </c>
      <c r="D225" s="537" t="s">
        <v>1013</v>
      </c>
      <c r="E225" s="534" t="s">
        <v>334</v>
      </c>
      <c r="F225" s="412">
        <v>397</v>
      </c>
      <c r="G225" s="475"/>
      <c r="H225" s="413"/>
      <c r="I225" s="535">
        <v>397</v>
      </c>
    </row>
    <row r="226" spans="1:9" ht="15.75">
      <c r="A226" s="377">
        <v>218</v>
      </c>
      <c r="B226" s="532" t="s">
        <v>1002</v>
      </c>
      <c r="C226" s="538" t="s">
        <v>1014</v>
      </c>
      <c r="D226" s="537" t="s">
        <v>1015</v>
      </c>
      <c r="E226" s="534" t="s">
        <v>334</v>
      </c>
      <c r="F226" s="412">
        <v>227</v>
      </c>
      <c r="G226" s="475"/>
      <c r="H226" s="413"/>
      <c r="I226" s="535">
        <v>227</v>
      </c>
    </row>
    <row r="227" spans="1:9" ht="15.75">
      <c r="A227" s="377">
        <v>219</v>
      </c>
      <c r="B227" s="532" t="s">
        <v>1002</v>
      </c>
      <c r="C227" s="538" t="s">
        <v>1016</v>
      </c>
      <c r="D227" s="537" t="s">
        <v>1017</v>
      </c>
      <c r="E227" s="534" t="s">
        <v>334</v>
      </c>
      <c r="F227" s="412">
        <v>397</v>
      </c>
      <c r="G227" s="475"/>
      <c r="H227" s="413"/>
      <c r="I227" s="535">
        <v>397</v>
      </c>
    </row>
    <row r="228" spans="1:9" ht="15.75">
      <c r="A228" s="377">
        <v>220</v>
      </c>
      <c r="B228" s="532" t="s">
        <v>1002</v>
      </c>
      <c r="C228" s="538" t="s">
        <v>1018</v>
      </c>
      <c r="D228" s="537" t="s">
        <v>1019</v>
      </c>
      <c r="E228" s="534" t="s">
        <v>334</v>
      </c>
      <c r="F228" s="412">
        <v>227</v>
      </c>
      <c r="G228" s="475"/>
      <c r="H228" s="413"/>
      <c r="I228" s="535">
        <v>227</v>
      </c>
    </row>
    <row r="229" spans="1:9" ht="15.75">
      <c r="A229" s="377">
        <v>221</v>
      </c>
      <c r="B229" s="532" t="s">
        <v>1002</v>
      </c>
      <c r="C229" s="538" t="s">
        <v>1020</v>
      </c>
      <c r="D229" s="537" t="s">
        <v>1021</v>
      </c>
      <c r="E229" s="534" t="s">
        <v>334</v>
      </c>
      <c r="F229" s="412">
        <v>453</v>
      </c>
      <c r="G229" s="475"/>
      <c r="H229" s="413"/>
      <c r="I229" s="535">
        <v>453</v>
      </c>
    </row>
    <row r="230" spans="1:9" ht="15.75">
      <c r="A230" s="377">
        <v>222</v>
      </c>
      <c r="B230" s="532" t="s">
        <v>1002</v>
      </c>
      <c r="C230" s="538" t="s">
        <v>1022</v>
      </c>
      <c r="D230" s="537" t="s">
        <v>1023</v>
      </c>
      <c r="E230" s="534" t="s">
        <v>334</v>
      </c>
      <c r="F230" s="412">
        <v>227</v>
      </c>
      <c r="G230" s="475"/>
      <c r="H230" s="413"/>
      <c r="I230" s="535">
        <v>227</v>
      </c>
    </row>
    <row r="231" spans="1:9" ht="15.75">
      <c r="A231" s="377">
        <v>223</v>
      </c>
      <c r="B231" s="532" t="s">
        <v>1002</v>
      </c>
      <c r="C231" s="538" t="s">
        <v>1024</v>
      </c>
      <c r="D231" s="537" t="s">
        <v>1025</v>
      </c>
      <c r="E231" s="534" t="s">
        <v>334</v>
      </c>
      <c r="F231" s="412">
        <v>85</v>
      </c>
      <c r="G231" s="475"/>
      <c r="H231" s="413"/>
      <c r="I231" s="535">
        <v>85</v>
      </c>
    </row>
    <row r="232" spans="1:9" ht="15.75">
      <c r="A232" s="377">
        <v>224</v>
      </c>
      <c r="B232" s="532" t="s">
        <v>1002</v>
      </c>
      <c r="C232" s="538" t="s">
        <v>1026</v>
      </c>
      <c r="D232" s="537" t="s">
        <v>1027</v>
      </c>
      <c r="E232" s="534" t="s">
        <v>334</v>
      </c>
      <c r="F232" s="412">
        <v>227</v>
      </c>
      <c r="G232" s="475"/>
      <c r="H232" s="413"/>
      <c r="I232" s="535">
        <v>227</v>
      </c>
    </row>
    <row r="233" spans="1:9" ht="15.75">
      <c r="A233" s="377">
        <v>225</v>
      </c>
      <c r="B233" s="532" t="s">
        <v>1002</v>
      </c>
      <c r="C233" s="538" t="s">
        <v>1028</v>
      </c>
      <c r="D233" s="537" t="s">
        <v>1029</v>
      </c>
      <c r="E233" s="534" t="s">
        <v>334</v>
      </c>
      <c r="F233" s="412">
        <v>397</v>
      </c>
      <c r="G233" s="475"/>
      <c r="H233" s="413"/>
      <c r="I233" s="535">
        <v>397</v>
      </c>
    </row>
    <row r="234" spans="1:9" ht="15.75">
      <c r="A234" s="377">
        <v>226</v>
      </c>
      <c r="B234" s="532" t="s">
        <v>1002</v>
      </c>
      <c r="C234" s="538" t="s">
        <v>1030</v>
      </c>
      <c r="D234" s="537" t="s">
        <v>1031</v>
      </c>
      <c r="E234" s="534" t="s">
        <v>334</v>
      </c>
      <c r="F234" s="412">
        <v>85</v>
      </c>
      <c r="G234" s="475"/>
      <c r="H234" s="413"/>
      <c r="I234" s="535">
        <v>85</v>
      </c>
    </row>
    <row r="235" spans="1:9" ht="15.75">
      <c r="A235" s="377">
        <v>227</v>
      </c>
      <c r="B235" s="532" t="s">
        <v>1007</v>
      </c>
      <c r="C235" s="538" t="s">
        <v>1032</v>
      </c>
      <c r="D235" s="537" t="s">
        <v>1033</v>
      </c>
      <c r="E235" s="534" t="s">
        <v>334</v>
      </c>
      <c r="F235" s="412">
        <v>293</v>
      </c>
      <c r="G235" s="475"/>
      <c r="H235" s="413"/>
      <c r="I235" s="535">
        <v>293</v>
      </c>
    </row>
    <row r="236" spans="1:9" ht="15.75">
      <c r="A236" s="377">
        <v>228</v>
      </c>
      <c r="B236" s="540" t="s">
        <v>1002</v>
      </c>
      <c r="C236" s="538" t="s">
        <v>1034</v>
      </c>
      <c r="D236" s="541" t="s">
        <v>1035</v>
      </c>
      <c r="E236" s="543" t="s">
        <v>334</v>
      </c>
      <c r="F236" s="412">
        <v>453</v>
      </c>
      <c r="G236" s="475"/>
      <c r="H236" s="413"/>
      <c r="I236" s="535">
        <v>453</v>
      </c>
    </row>
    <row r="237" spans="1:9" ht="15.75">
      <c r="A237" s="377">
        <v>229</v>
      </c>
      <c r="B237" s="532" t="s">
        <v>1007</v>
      </c>
      <c r="C237" s="542" t="s">
        <v>1036</v>
      </c>
      <c r="D237" s="537" t="s">
        <v>1037</v>
      </c>
      <c r="E237" s="534" t="s">
        <v>334</v>
      </c>
      <c r="F237" s="412">
        <v>293</v>
      </c>
      <c r="G237" s="475"/>
      <c r="H237" s="413"/>
      <c r="I237" s="535">
        <v>293</v>
      </c>
    </row>
    <row r="238" spans="1:9" ht="15.75">
      <c r="A238" s="377">
        <v>230</v>
      </c>
      <c r="B238" s="532" t="s">
        <v>1002</v>
      </c>
      <c r="C238" s="542" t="s">
        <v>1038</v>
      </c>
      <c r="D238" s="537" t="s">
        <v>1039</v>
      </c>
      <c r="E238" s="534" t="s">
        <v>334</v>
      </c>
      <c r="F238" s="412">
        <v>85</v>
      </c>
      <c r="G238" s="475"/>
      <c r="H238" s="413"/>
      <c r="I238" s="535">
        <v>85</v>
      </c>
    </row>
    <row r="239" spans="1:9" ht="15.75">
      <c r="A239" s="377">
        <v>231</v>
      </c>
      <c r="B239" s="436" t="s">
        <v>657</v>
      </c>
      <c r="C239" s="435" t="s">
        <v>1040</v>
      </c>
      <c r="D239" s="417" t="s">
        <v>1041</v>
      </c>
      <c r="E239" s="461" t="s">
        <v>334</v>
      </c>
      <c r="F239" s="556">
        <v>100</v>
      </c>
      <c r="G239" s="475"/>
      <c r="H239" s="413"/>
      <c r="I239" s="462">
        <v>100</v>
      </c>
    </row>
    <row r="240" spans="1:9" ht="15.75">
      <c r="A240" s="377"/>
      <c r="B240" s="557"/>
      <c r="C240" s="558"/>
      <c r="D240" s="559"/>
      <c r="E240" s="560"/>
      <c r="F240" s="561"/>
      <c r="G240" s="562"/>
      <c r="H240" s="563"/>
      <c r="I240" s="561"/>
    </row>
    <row r="241" spans="1:9" ht="21">
      <c r="A241" s="377"/>
      <c r="B241" s="564"/>
      <c r="C241" s="565"/>
      <c r="D241" s="566"/>
      <c r="E241" s="436"/>
      <c r="F241" s="567"/>
      <c r="G241" s="568"/>
      <c r="H241" s="569" t="s">
        <v>397</v>
      </c>
      <c r="I241" s="570">
        <f>SUM(I9:I239)</f>
        <v>550797</v>
      </c>
    </row>
    <row r="242" spans="1:9">
      <c r="A242" s="147"/>
      <c r="C242" s="154"/>
      <c r="D242" s="147"/>
      <c r="E242" s="617"/>
      <c r="F242" s="147"/>
      <c r="G242" s="154"/>
      <c r="H242" s="147"/>
      <c r="I242" s="147"/>
    </row>
    <row r="243" spans="1:9">
      <c r="A243" s="146" t="s">
        <v>427</v>
      </c>
    </row>
    <row r="245" spans="1:9">
      <c r="B245" s="148" t="s">
        <v>107</v>
      </c>
      <c r="F245" s="149"/>
      <c r="I245" s="147"/>
    </row>
    <row r="246" spans="1:9">
      <c r="F246" s="147"/>
      <c r="H246" s="153"/>
      <c r="I246" s="151"/>
    </row>
    <row r="247" spans="1:9">
      <c r="C247" s="150"/>
      <c r="F247" s="150"/>
      <c r="G247" s="150"/>
      <c r="H247" s="152"/>
      <c r="I247" s="151"/>
    </row>
    <row r="248" spans="1:9">
      <c r="A248" s="147"/>
      <c r="C248" s="152" t="s">
        <v>263</v>
      </c>
      <c r="F248" s="153" t="s">
        <v>268</v>
      </c>
      <c r="G248" s="152"/>
      <c r="I248" s="147"/>
    </row>
    <row r="249" spans="1:9">
      <c r="A249" s="147"/>
      <c r="C249" s="154" t="s">
        <v>139</v>
      </c>
      <c r="F249" s="146" t="s">
        <v>264</v>
      </c>
      <c r="H249" s="154"/>
      <c r="I249" s="147"/>
    </row>
    <row r="250" spans="1:9">
      <c r="A250" s="147"/>
      <c r="C250" s="154"/>
      <c r="D250" s="147"/>
      <c r="E250" s="617"/>
      <c r="F250" s="147"/>
      <c r="G250" s="154"/>
      <c r="H250" s="147"/>
      <c r="I250" s="147"/>
    </row>
  </sheetData>
  <autoFilter ref="A8:L239"/>
  <mergeCells count="1"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241 B128:B134 B55:B61 B149:B157 B167:B238 B125 B122 B119 B116 B99 B96 B92:B93 B88:B90 B84:B85 B82 B42:B52 B102:B104"/>
  </dataValidations>
  <printOptions gridLines="1"/>
  <pageMargins left="0.7" right="0.7" top="0.75" bottom="0.75" header="0.3" footer="0.3"/>
  <pageSetup scale="56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view="pageBreakPreview" zoomScaleNormal="100" zoomScaleSheetLayoutView="100" workbookViewId="0">
      <selection activeCell="C19" sqref="C19"/>
    </sheetView>
  </sheetViews>
  <sheetFormatPr defaultRowHeight="12.75"/>
  <cols>
    <col min="1" max="1" width="7.28515625" style="161" customWidth="1"/>
    <col min="2" max="2" width="57.28515625" style="161" customWidth="1"/>
    <col min="3" max="3" width="24.140625" style="161" customWidth="1"/>
    <col min="4" max="16384" width="9.140625" style="161"/>
  </cols>
  <sheetData>
    <row r="1" spans="1:5" s="6" customFormat="1" ht="18.75" customHeight="1">
      <c r="A1" s="802" t="s">
        <v>493</v>
      </c>
      <c r="B1" s="802"/>
      <c r="C1" s="313" t="s">
        <v>109</v>
      </c>
    </row>
    <row r="2" spans="1:5" s="6" customFormat="1" ht="15">
      <c r="A2" s="802"/>
      <c r="B2" s="802"/>
      <c r="C2" s="310" t="str">
        <f>'ფორმა N1'!L2</f>
        <v>01.01.2019-31.12.2019</v>
      </c>
    </row>
    <row r="3" spans="1:5" s="6" customFormat="1" ht="15">
      <c r="A3" s="346" t="s">
        <v>140</v>
      </c>
      <c r="B3" s="311"/>
      <c r="C3" s="312"/>
    </row>
    <row r="4" spans="1:5" s="6" customFormat="1" ht="15">
      <c r="A4" s="103"/>
      <c r="B4" s="311"/>
      <c r="C4" s="312"/>
    </row>
    <row r="5" spans="1:5" s="19" customFormat="1" ht="15">
      <c r="A5" s="803" t="s">
        <v>269</v>
      </c>
      <c r="B5" s="803"/>
      <c r="C5" s="103"/>
    </row>
    <row r="6" spans="1:5" s="19" customFormat="1" ht="15">
      <c r="A6" s="804" t="str">
        <f>'ფორმა N1'!A5</f>
        <v>მპგ მოძრაობა სახელმწიფო ხალხისთვის</v>
      </c>
      <c r="B6" s="804"/>
      <c r="C6" s="103"/>
    </row>
    <row r="7" spans="1:5">
      <c r="A7" s="347"/>
      <c r="B7" s="347"/>
      <c r="C7" s="347"/>
    </row>
    <row r="8" spans="1:5">
      <c r="A8" s="347"/>
      <c r="B8" s="347"/>
      <c r="C8" s="347"/>
    </row>
    <row r="9" spans="1:5" ht="30" customHeight="1">
      <c r="A9" s="348" t="s">
        <v>64</v>
      </c>
      <c r="B9" s="348" t="s">
        <v>11</v>
      </c>
      <c r="C9" s="349" t="s">
        <v>9</v>
      </c>
    </row>
    <row r="10" spans="1:5" ht="15">
      <c r="A10" s="350">
        <v>1</v>
      </c>
      <c r="B10" s="351" t="s">
        <v>57</v>
      </c>
      <c r="C10" s="373">
        <f>'ფორმა N4'!D11+'ფორმა N5'!D9+'ფორმა N6'!D10</f>
        <v>488358.55</v>
      </c>
      <c r="E10" s="615"/>
    </row>
    <row r="11" spans="1:5" ht="15">
      <c r="A11" s="353">
        <v>1.1000000000000001</v>
      </c>
      <c r="B11" s="351" t="s">
        <v>494</v>
      </c>
      <c r="C11" s="374">
        <f>'ფორმა N4'!D39+'ფორმა N5'!D37</f>
        <v>0</v>
      </c>
    </row>
    <row r="12" spans="1:5" ht="15">
      <c r="A12" s="354" t="s">
        <v>30</v>
      </c>
      <c r="B12" s="351" t="s">
        <v>495</v>
      </c>
      <c r="C12" s="374">
        <f>'ფორმა N4'!D40+'ფორმა N5'!D38</f>
        <v>0</v>
      </c>
    </row>
    <row r="13" spans="1:5" ht="15">
      <c r="A13" s="353">
        <v>1.2</v>
      </c>
      <c r="B13" s="351" t="s">
        <v>58</v>
      </c>
      <c r="C13" s="374">
        <f>'ფორმა N4'!D12+'ფორმა N5'!D10</f>
        <v>202671.9</v>
      </c>
    </row>
    <row r="14" spans="1:5" ht="15">
      <c r="A14" s="353">
        <v>1.3</v>
      </c>
      <c r="B14" s="351" t="s">
        <v>496</v>
      </c>
      <c r="C14" s="374">
        <f>'ფორმა N4'!D17+'ფორმა N5'!D15+'ფორმა N6'!D17</f>
        <v>2700</v>
      </c>
    </row>
    <row r="15" spans="1:5" ht="15">
      <c r="A15" s="801"/>
      <c r="B15" s="801"/>
      <c r="C15" s="801"/>
    </row>
    <row r="16" spans="1:5" ht="30" customHeight="1">
      <c r="A16" s="348" t="s">
        <v>64</v>
      </c>
      <c r="B16" s="348" t="s">
        <v>244</v>
      </c>
      <c r="C16" s="349" t="s">
        <v>67</v>
      </c>
    </row>
    <row r="17" spans="1:4" ht="15">
      <c r="A17" s="350">
        <v>2</v>
      </c>
      <c r="B17" s="351" t="s">
        <v>497</v>
      </c>
      <c r="C17" s="352">
        <f>'ფორმა N2'!D9+'ფორმა N2'!C26+'ფორმა N3'!D9+'ფორმა N3'!C26</f>
        <v>333040</v>
      </c>
    </row>
    <row r="18" spans="1:4" ht="15">
      <c r="A18" s="355">
        <v>2.1</v>
      </c>
      <c r="B18" s="351" t="s">
        <v>498</v>
      </c>
      <c r="C18" s="351">
        <f>'ფორმა N2'!D17+'ფორმა N3'!D17</f>
        <v>235062</v>
      </c>
    </row>
    <row r="19" spans="1:4" ht="15">
      <c r="A19" s="355">
        <v>2.2000000000000002</v>
      </c>
      <c r="B19" s="351" t="s">
        <v>499</v>
      </c>
      <c r="C19" s="351">
        <f>'ფორმა N2'!D18+'ფორმა N3'!D18</f>
        <v>84168</v>
      </c>
    </row>
    <row r="20" spans="1:4" ht="15">
      <c r="A20" s="355">
        <v>2.2999999999999998</v>
      </c>
      <c r="B20" s="351" t="s">
        <v>500</v>
      </c>
      <c r="C20" s="356">
        <f>SUM(C21:C25)</f>
        <v>13810</v>
      </c>
    </row>
    <row r="21" spans="1:4" ht="15">
      <c r="A21" s="354" t="s">
        <v>501</v>
      </c>
      <c r="B21" s="357" t="s">
        <v>502</v>
      </c>
      <c r="C21" s="351">
        <f>'ფორმა N2'!D13+'ფორმა N3'!D13</f>
        <v>13810</v>
      </c>
    </row>
    <row r="22" spans="1:4" ht="15">
      <c r="A22" s="354" t="s">
        <v>503</v>
      </c>
      <c r="B22" s="357" t="s">
        <v>504</v>
      </c>
      <c r="C22" s="351">
        <f>'ფორმა N2'!C27+'ფორმა N3'!C27</f>
        <v>0</v>
      </c>
    </row>
    <row r="23" spans="1:4" ht="15">
      <c r="A23" s="354" t="s">
        <v>505</v>
      </c>
      <c r="B23" s="357" t="s">
        <v>506</v>
      </c>
      <c r="C23" s="351">
        <f>'ფორმა N2'!D14+'ფორმა N3'!D14</f>
        <v>0</v>
      </c>
    </row>
    <row r="24" spans="1:4" ht="15">
      <c r="A24" s="354" t="s">
        <v>507</v>
      </c>
      <c r="B24" s="357" t="s">
        <v>508</v>
      </c>
      <c r="C24" s="351">
        <f>'ფორმა N2'!C31+'ფორმა N3'!C31</f>
        <v>0</v>
      </c>
    </row>
    <row r="25" spans="1:4" ht="15">
      <c r="A25" s="354" t="s">
        <v>509</v>
      </c>
      <c r="B25" s="357" t="s">
        <v>510</v>
      </c>
      <c r="C25" s="351">
        <f>'ფორმა N2'!D11+'ფორმა N3'!D11</f>
        <v>0</v>
      </c>
    </row>
    <row r="26" spans="1:4" ht="15">
      <c r="A26" s="364"/>
      <c r="B26" s="363"/>
      <c r="C26" s="362"/>
    </row>
    <row r="27" spans="1:4" ht="15">
      <c r="A27" s="364"/>
      <c r="B27" s="363"/>
      <c r="C27" s="362"/>
    </row>
    <row r="28" spans="1:4" ht="15">
      <c r="A28" s="19"/>
      <c r="B28" s="19"/>
      <c r="C28" s="19"/>
      <c r="D28" s="361"/>
    </row>
    <row r="29" spans="1:4" ht="15">
      <c r="A29" s="159" t="s">
        <v>107</v>
      </c>
      <c r="B29" s="19"/>
      <c r="C29" s="19"/>
      <c r="D29" s="361"/>
    </row>
    <row r="30" spans="1:4" ht="15">
      <c r="A30" s="19"/>
      <c r="B30" s="19"/>
      <c r="C30" s="19"/>
      <c r="D30" s="361"/>
    </row>
    <row r="31" spans="1:4" ht="15">
      <c r="A31" s="19"/>
      <c r="B31" s="19"/>
      <c r="C31" s="19"/>
      <c r="D31" s="360"/>
    </row>
    <row r="32" spans="1:4" ht="15">
      <c r="B32" s="159" t="s">
        <v>266</v>
      </c>
      <c r="C32" s="19"/>
      <c r="D32" s="360"/>
    </row>
    <row r="33" spans="2:4" ht="15">
      <c r="B33" s="19" t="s">
        <v>265</v>
      </c>
      <c r="C33" s="19"/>
      <c r="D33" s="360"/>
    </row>
    <row r="34" spans="2:4">
      <c r="B34" s="359" t="s">
        <v>139</v>
      </c>
      <c r="D34" s="358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235</v>
      </c>
    </row>
    <row r="2" spans="1:7" ht="15">
      <c r="A2" s="53">
        <v>40907</v>
      </c>
      <c r="C2" t="s">
        <v>200</v>
      </c>
      <c r="E2" t="s">
        <v>231</v>
      </c>
      <c r="G2" s="54" t="s">
        <v>236</v>
      </c>
    </row>
    <row r="3" spans="1:7" ht="15">
      <c r="A3" s="53">
        <v>40908</v>
      </c>
      <c r="C3" t="s">
        <v>201</v>
      </c>
      <c r="E3" t="s">
        <v>232</v>
      </c>
      <c r="G3" s="54" t="s">
        <v>237</v>
      </c>
    </row>
    <row r="4" spans="1:7" ht="15">
      <c r="A4" s="53">
        <v>40909</v>
      </c>
      <c r="C4" t="s">
        <v>202</v>
      </c>
      <c r="E4" t="s">
        <v>233</v>
      </c>
      <c r="G4" s="54" t="s">
        <v>238</v>
      </c>
    </row>
    <row r="5" spans="1:7">
      <c r="A5" s="53">
        <v>40910</v>
      </c>
      <c r="C5" t="s">
        <v>203</v>
      </c>
      <c r="E5" t="s">
        <v>234</v>
      </c>
    </row>
    <row r="6" spans="1:7">
      <c r="A6" s="53">
        <v>40911</v>
      </c>
      <c r="C6" t="s">
        <v>204</v>
      </c>
    </row>
    <row r="7" spans="1:7">
      <c r="A7" s="53">
        <v>40912</v>
      </c>
      <c r="C7" t="s">
        <v>205</v>
      </c>
    </row>
    <row r="8" spans="1:7">
      <c r="A8" s="53">
        <v>40913</v>
      </c>
      <c r="C8" t="s">
        <v>206</v>
      </c>
    </row>
    <row r="9" spans="1:7">
      <c r="A9" s="53">
        <v>40914</v>
      </c>
      <c r="C9" t="s">
        <v>207</v>
      </c>
    </row>
    <row r="10" spans="1:7">
      <c r="A10" s="53">
        <v>40915</v>
      </c>
      <c r="C10" t="s">
        <v>208</v>
      </c>
    </row>
    <row r="11" spans="1:7">
      <c r="A11" s="53">
        <v>40916</v>
      </c>
      <c r="C11" t="s">
        <v>209</v>
      </c>
    </row>
    <row r="12" spans="1:7">
      <c r="A12" s="53">
        <v>40917</v>
      </c>
      <c r="C12" t="s">
        <v>210</v>
      </c>
    </row>
    <row r="13" spans="1:7">
      <c r="A13" s="53">
        <v>40918</v>
      </c>
      <c r="C13" t="s">
        <v>211</v>
      </c>
    </row>
    <row r="14" spans="1:7">
      <c r="A14" s="53">
        <v>40919</v>
      </c>
      <c r="C14" t="s">
        <v>212</v>
      </c>
    </row>
    <row r="15" spans="1:7">
      <c r="A15" s="53">
        <v>40920</v>
      </c>
      <c r="C15" t="s">
        <v>213</v>
      </c>
    </row>
    <row r="16" spans="1:7">
      <c r="A16" s="53">
        <v>40921</v>
      </c>
      <c r="C16" t="s">
        <v>214</v>
      </c>
    </row>
    <row r="17" spans="1:3">
      <c r="A17" s="53">
        <v>40922</v>
      </c>
      <c r="C17" t="s">
        <v>215</v>
      </c>
    </row>
    <row r="18" spans="1:3">
      <c r="A18" s="53">
        <v>40923</v>
      </c>
      <c r="C18" t="s">
        <v>216</v>
      </c>
    </row>
    <row r="19" spans="1:3">
      <c r="A19" s="53">
        <v>40924</v>
      </c>
      <c r="C19" t="s">
        <v>217</v>
      </c>
    </row>
    <row r="20" spans="1:3">
      <c r="A20" s="53">
        <v>40925</v>
      </c>
      <c r="C20" t="s">
        <v>218</v>
      </c>
    </row>
    <row r="21" spans="1:3">
      <c r="A21" s="53">
        <v>40926</v>
      </c>
    </row>
    <row r="22" spans="1:3">
      <c r="A22" s="53">
        <v>40927</v>
      </c>
    </row>
    <row r="23" spans="1:3">
      <c r="A23" s="53">
        <v>40928</v>
      </c>
    </row>
    <row r="24" spans="1:3">
      <c r="A24" s="53">
        <v>40929</v>
      </c>
    </row>
    <row r="25" spans="1:3">
      <c r="A25" s="53">
        <v>40930</v>
      </c>
    </row>
    <row r="26" spans="1:3">
      <c r="A26" s="53">
        <v>40931</v>
      </c>
    </row>
    <row r="27" spans="1:3">
      <c r="A27" s="53">
        <v>40932</v>
      </c>
    </row>
    <row r="28" spans="1:3">
      <c r="A28" s="53">
        <v>40933</v>
      </c>
    </row>
    <row r="29" spans="1:3">
      <c r="A29" s="53">
        <v>40934</v>
      </c>
    </row>
    <row r="30" spans="1:3">
      <c r="A30" s="53">
        <v>40935</v>
      </c>
    </row>
    <row r="31" spans="1:3">
      <c r="A31" s="53">
        <v>40936</v>
      </c>
    </row>
    <row r="32" spans="1:3">
      <c r="A32" s="53">
        <v>40937</v>
      </c>
    </row>
    <row r="33" spans="1:1">
      <c r="A33" s="53">
        <v>40938</v>
      </c>
    </row>
    <row r="34" spans="1:1">
      <c r="A34" s="53">
        <v>40939</v>
      </c>
    </row>
    <row r="35" spans="1:1">
      <c r="A35" s="53">
        <v>40941</v>
      </c>
    </row>
    <row r="36" spans="1:1">
      <c r="A36" s="53">
        <v>40942</v>
      </c>
    </row>
    <row r="37" spans="1:1">
      <c r="A37" s="53">
        <v>40943</v>
      </c>
    </row>
    <row r="38" spans="1:1">
      <c r="A38" s="53">
        <v>40944</v>
      </c>
    </row>
    <row r="39" spans="1:1">
      <c r="A39" s="53">
        <v>40945</v>
      </c>
    </row>
    <row r="40" spans="1:1">
      <c r="A40" s="53">
        <v>40946</v>
      </c>
    </row>
    <row r="41" spans="1:1">
      <c r="A41" s="53">
        <v>40947</v>
      </c>
    </row>
    <row r="42" spans="1:1">
      <c r="A42" s="53">
        <v>40948</v>
      </c>
    </row>
    <row r="43" spans="1:1">
      <c r="A43" s="53">
        <v>40949</v>
      </c>
    </row>
    <row r="44" spans="1:1">
      <c r="A44" s="53">
        <v>40950</v>
      </c>
    </row>
    <row r="45" spans="1:1">
      <c r="A45" s="53">
        <v>40951</v>
      </c>
    </row>
    <row r="46" spans="1:1">
      <c r="A46" s="53">
        <v>40952</v>
      </c>
    </row>
    <row r="47" spans="1:1">
      <c r="A47" s="53">
        <v>40953</v>
      </c>
    </row>
    <row r="48" spans="1:1">
      <c r="A48" s="53">
        <v>40954</v>
      </c>
    </row>
    <row r="49" spans="1:1">
      <c r="A49" s="53">
        <v>40955</v>
      </c>
    </row>
    <row r="50" spans="1:1">
      <c r="A50" s="53">
        <v>40956</v>
      </c>
    </row>
    <row r="51" spans="1:1">
      <c r="A51" s="53">
        <v>40957</v>
      </c>
    </row>
    <row r="52" spans="1:1">
      <c r="A52" s="53">
        <v>40958</v>
      </c>
    </row>
    <row r="53" spans="1:1">
      <c r="A53" s="53">
        <v>40959</v>
      </c>
    </row>
    <row r="54" spans="1:1">
      <c r="A54" s="53">
        <v>40960</v>
      </c>
    </row>
    <row r="55" spans="1:1">
      <c r="A55" s="53">
        <v>40961</v>
      </c>
    </row>
    <row r="56" spans="1:1">
      <c r="A56" s="53">
        <v>40962</v>
      </c>
    </row>
    <row r="57" spans="1:1">
      <c r="A57" s="53">
        <v>40963</v>
      </c>
    </row>
    <row r="58" spans="1:1">
      <c r="A58" s="53">
        <v>40964</v>
      </c>
    </row>
    <row r="59" spans="1:1">
      <c r="A59" s="53">
        <v>40965</v>
      </c>
    </row>
    <row r="60" spans="1:1">
      <c r="A60" s="53">
        <v>40966</v>
      </c>
    </row>
    <row r="61" spans="1:1">
      <c r="A61" s="53">
        <v>40967</v>
      </c>
    </row>
    <row r="62" spans="1:1">
      <c r="A62" s="53">
        <v>40968</v>
      </c>
    </row>
    <row r="63" spans="1:1">
      <c r="A63" s="53">
        <v>40969</v>
      </c>
    </row>
    <row r="64" spans="1:1">
      <c r="A64" s="53">
        <v>40970</v>
      </c>
    </row>
    <row r="65" spans="1:1">
      <c r="A65" s="53">
        <v>40971</v>
      </c>
    </row>
    <row r="66" spans="1:1">
      <c r="A66" s="53">
        <v>40972</v>
      </c>
    </row>
    <row r="67" spans="1:1">
      <c r="A67" s="53">
        <v>40973</v>
      </c>
    </row>
    <row r="68" spans="1:1">
      <c r="A68" s="53">
        <v>40974</v>
      </c>
    </row>
    <row r="69" spans="1:1">
      <c r="A69" s="53">
        <v>40975</v>
      </c>
    </row>
    <row r="70" spans="1:1">
      <c r="A70" s="53">
        <v>40976</v>
      </c>
    </row>
    <row r="71" spans="1:1">
      <c r="A71" s="53">
        <v>40977</v>
      </c>
    </row>
    <row r="72" spans="1:1">
      <c r="A72" s="53">
        <v>40978</v>
      </c>
    </row>
    <row r="73" spans="1:1">
      <c r="A73" s="53">
        <v>40979</v>
      </c>
    </row>
    <row r="74" spans="1:1">
      <c r="A74" s="53">
        <v>40980</v>
      </c>
    </row>
    <row r="75" spans="1:1">
      <c r="A75" s="53">
        <v>40981</v>
      </c>
    </row>
    <row r="76" spans="1:1">
      <c r="A76" s="53">
        <v>40982</v>
      </c>
    </row>
    <row r="77" spans="1:1">
      <c r="A77" s="53">
        <v>40983</v>
      </c>
    </row>
    <row r="78" spans="1:1">
      <c r="A78" s="53">
        <v>40984</v>
      </c>
    </row>
    <row r="79" spans="1:1">
      <c r="A79" s="53">
        <v>40985</v>
      </c>
    </row>
    <row r="80" spans="1:1">
      <c r="A80" s="53">
        <v>40986</v>
      </c>
    </row>
    <row r="81" spans="1:1">
      <c r="A81" s="53">
        <v>40987</v>
      </c>
    </row>
    <row r="82" spans="1:1">
      <c r="A82" s="53">
        <v>40988</v>
      </c>
    </row>
    <row r="83" spans="1:1">
      <c r="A83" s="53">
        <v>40989</v>
      </c>
    </row>
    <row r="84" spans="1:1">
      <c r="A84" s="53">
        <v>40990</v>
      </c>
    </row>
    <row r="85" spans="1:1">
      <c r="A85" s="53">
        <v>40991</v>
      </c>
    </row>
    <row r="86" spans="1:1">
      <c r="A86" s="53">
        <v>40992</v>
      </c>
    </row>
    <row r="87" spans="1:1">
      <c r="A87" s="53">
        <v>40993</v>
      </c>
    </row>
    <row r="88" spans="1:1">
      <c r="A88" s="53">
        <v>40994</v>
      </c>
    </row>
    <row r="89" spans="1:1">
      <c r="A89" s="53">
        <v>40995</v>
      </c>
    </row>
    <row r="90" spans="1:1">
      <c r="A90" s="53">
        <v>40996</v>
      </c>
    </row>
    <row r="91" spans="1:1">
      <c r="A91" s="53">
        <v>40997</v>
      </c>
    </row>
    <row r="92" spans="1:1">
      <c r="A92" s="53">
        <v>40998</v>
      </c>
    </row>
    <row r="93" spans="1:1">
      <c r="A93" s="53">
        <v>40999</v>
      </c>
    </row>
    <row r="94" spans="1:1">
      <c r="A94" s="53">
        <v>41000</v>
      </c>
    </row>
    <row r="95" spans="1:1">
      <c r="A95" s="53">
        <v>41001</v>
      </c>
    </row>
    <row r="96" spans="1:1">
      <c r="A96" s="53">
        <v>41002</v>
      </c>
    </row>
    <row r="97" spans="1:1">
      <c r="A97" s="53">
        <v>41003</v>
      </c>
    </row>
    <row r="98" spans="1:1">
      <c r="A98" s="53">
        <v>41004</v>
      </c>
    </row>
    <row r="99" spans="1:1">
      <c r="A99" s="53">
        <v>41005</v>
      </c>
    </row>
    <row r="100" spans="1:1">
      <c r="A100" s="53">
        <v>41006</v>
      </c>
    </row>
    <row r="101" spans="1:1">
      <c r="A101" s="53">
        <v>41007</v>
      </c>
    </row>
    <row r="102" spans="1:1">
      <c r="A102" s="53">
        <v>41008</v>
      </c>
    </row>
    <row r="103" spans="1:1">
      <c r="A103" s="53">
        <v>41009</v>
      </c>
    </row>
    <row r="104" spans="1:1">
      <c r="A104" s="53">
        <v>41010</v>
      </c>
    </row>
    <row r="105" spans="1:1">
      <c r="A105" s="53">
        <v>41011</v>
      </c>
    </row>
    <row r="106" spans="1:1">
      <c r="A106" s="53">
        <v>41012</v>
      </c>
    </row>
    <row r="107" spans="1:1">
      <c r="A107" s="53">
        <v>41013</v>
      </c>
    </row>
    <row r="108" spans="1:1">
      <c r="A108" s="53">
        <v>41014</v>
      </c>
    </row>
    <row r="109" spans="1:1">
      <c r="A109" s="53">
        <v>41015</v>
      </c>
    </row>
    <row r="110" spans="1:1">
      <c r="A110" s="53">
        <v>41016</v>
      </c>
    </row>
    <row r="111" spans="1:1">
      <c r="A111" s="53">
        <v>41017</v>
      </c>
    </row>
    <row r="112" spans="1:1">
      <c r="A112" s="53">
        <v>41018</v>
      </c>
    </row>
    <row r="113" spans="1:1">
      <c r="A113" s="53">
        <v>41019</v>
      </c>
    </row>
    <row r="114" spans="1:1">
      <c r="A114" s="53">
        <v>41020</v>
      </c>
    </row>
    <row r="115" spans="1:1">
      <c r="A115" s="53">
        <v>41021</v>
      </c>
    </row>
    <row r="116" spans="1:1">
      <c r="A116" s="53">
        <v>41022</v>
      </c>
    </row>
    <row r="117" spans="1:1">
      <c r="A117" s="53">
        <v>41023</v>
      </c>
    </row>
    <row r="118" spans="1:1">
      <c r="A118" s="53">
        <v>41024</v>
      </c>
    </row>
    <row r="119" spans="1:1">
      <c r="A119" s="53">
        <v>41025</v>
      </c>
    </row>
    <row r="120" spans="1:1">
      <c r="A120" s="53">
        <v>41026</v>
      </c>
    </row>
    <row r="121" spans="1:1">
      <c r="A121" s="53">
        <v>41027</v>
      </c>
    </row>
    <row r="122" spans="1:1">
      <c r="A122" s="53">
        <v>41028</v>
      </c>
    </row>
    <row r="123" spans="1:1">
      <c r="A123" s="53">
        <v>41029</v>
      </c>
    </row>
    <row r="124" spans="1:1">
      <c r="A124" s="53">
        <v>41030</v>
      </c>
    </row>
    <row r="125" spans="1:1">
      <c r="A125" s="53">
        <v>41031</v>
      </c>
    </row>
    <row r="126" spans="1:1">
      <c r="A126" s="53">
        <v>41032</v>
      </c>
    </row>
    <row r="127" spans="1:1">
      <c r="A127" s="53">
        <v>41033</v>
      </c>
    </row>
    <row r="128" spans="1:1">
      <c r="A128" s="53">
        <v>41034</v>
      </c>
    </row>
    <row r="129" spans="1:1">
      <c r="A129" s="53">
        <v>41035</v>
      </c>
    </row>
    <row r="130" spans="1:1">
      <c r="A130" s="53">
        <v>41036</v>
      </c>
    </row>
    <row r="131" spans="1:1">
      <c r="A131" s="53">
        <v>41037</v>
      </c>
    </row>
    <row r="132" spans="1:1">
      <c r="A132" s="53">
        <v>41038</v>
      </c>
    </row>
    <row r="133" spans="1:1">
      <c r="A133" s="53">
        <v>41039</v>
      </c>
    </row>
    <row r="134" spans="1:1">
      <c r="A134" s="53">
        <v>41040</v>
      </c>
    </row>
    <row r="135" spans="1:1">
      <c r="A135" s="53">
        <v>41041</v>
      </c>
    </row>
    <row r="136" spans="1:1">
      <c r="A136" s="53">
        <v>41042</v>
      </c>
    </row>
    <row r="137" spans="1:1">
      <c r="A137" s="53">
        <v>41043</v>
      </c>
    </row>
    <row r="138" spans="1:1">
      <c r="A138" s="53">
        <v>41044</v>
      </c>
    </row>
    <row r="139" spans="1:1">
      <c r="A139" s="53">
        <v>41045</v>
      </c>
    </row>
    <row r="140" spans="1:1">
      <c r="A140" s="53">
        <v>41046</v>
      </c>
    </row>
    <row r="141" spans="1:1">
      <c r="A141" s="53">
        <v>41047</v>
      </c>
    </row>
    <row r="142" spans="1:1">
      <c r="A142" s="53">
        <v>41048</v>
      </c>
    </row>
    <row r="143" spans="1:1">
      <c r="A143" s="53">
        <v>41049</v>
      </c>
    </row>
    <row r="144" spans="1:1">
      <c r="A144" s="53">
        <v>41050</v>
      </c>
    </row>
    <row r="145" spans="1:1">
      <c r="A145" s="53">
        <v>41051</v>
      </c>
    </row>
    <row r="146" spans="1:1">
      <c r="A146" s="53">
        <v>41052</v>
      </c>
    </row>
    <row r="147" spans="1:1">
      <c r="A147" s="53">
        <v>41053</v>
      </c>
    </row>
    <row r="148" spans="1:1">
      <c r="A148" s="53">
        <v>41054</v>
      </c>
    </row>
    <row r="149" spans="1:1">
      <c r="A149" s="53">
        <v>41055</v>
      </c>
    </row>
    <row r="150" spans="1:1">
      <c r="A150" s="53">
        <v>41056</v>
      </c>
    </row>
    <row r="151" spans="1:1">
      <c r="A151" s="53">
        <v>41057</v>
      </c>
    </row>
    <row r="152" spans="1:1">
      <c r="A152" s="53">
        <v>41058</v>
      </c>
    </row>
    <row r="153" spans="1:1">
      <c r="A153" s="53">
        <v>41059</v>
      </c>
    </row>
    <row r="154" spans="1:1">
      <c r="A154" s="53">
        <v>41060</v>
      </c>
    </row>
    <row r="155" spans="1:1">
      <c r="A155" s="53">
        <v>41061</v>
      </c>
    </row>
    <row r="156" spans="1:1">
      <c r="A156" s="53">
        <v>41062</v>
      </c>
    </row>
    <row r="157" spans="1:1">
      <c r="A157" s="53">
        <v>41063</v>
      </c>
    </row>
    <row r="158" spans="1:1">
      <c r="A158" s="53">
        <v>41064</v>
      </c>
    </row>
    <row r="159" spans="1:1">
      <c r="A159" s="53">
        <v>41065</v>
      </c>
    </row>
    <row r="160" spans="1:1">
      <c r="A160" s="53">
        <v>41066</v>
      </c>
    </row>
    <row r="161" spans="1:1">
      <c r="A161" s="53">
        <v>41067</v>
      </c>
    </row>
    <row r="162" spans="1:1">
      <c r="A162" s="53">
        <v>41068</v>
      </c>
    </row>
    <row r="163" spans="1:1">
      <c r="A163" s="53">
        <v>41069</v>
      </c>
    </row>
    <row r="164" spans="1:1">
      <c r="A164" s="53">
        <v>41070</v>
      </c>
    </row>
    <row r="165" spans="1:1">
      <c r="A165" s="53">
        <v>41071</v>
      </c>
    </row>
    <row r="166" spans="1:1">
      <c r="A166" s="53">
        <v>41072</v>
      </c>
    </row>
    <row r="167" spans="1:1">
      <c r="A167" s="53">
        <v>41073</v>
      </c>
    </row>
    <row r="168" spans="1:1">
      <c r="A168" s="53">
        <v>41074</v>
      </c>
    </row>
    <row r="169" spans="1:1">
      <c r="A169" s="53">
        <v>41075</v>
      </c>
    </row>
    <row r="170" spans="1:1">
      <c r="A170" s="53">
        <v>41076</v>
      </c>
    </row>
    <row r="171" spans="1:1">
      <c r="A171" s="53">
        <v>41077</v>
      </c>
    </row>
    <row r="172" spans="1:1">
      <c r="A172" s="53">
        <v>41078</v>
      </c>
    </row>
    <row r="173" spans="1:1">
      <c r="A173" s="53">
        <v>41079</v>
      </c>
    </row>
    <row r="174" spans="1:1">
      <c r="A174" s="53">
        <v>41080</v>
      </c>
    </row>
    <row r="175" spans="1:1">
      <c r="A175" s="53">
        <v>41081</v>
      </c>
    </row>
    <row r="176" spans="1:1">
      <c r="A176" s="53">
        <v>41082</v>
      </c>
    </row>
    <row r="177" spans="1:1">
      <c r="A177" s="53">
        <v>41083</v>
      </c>
    </row>
    <row r="178" spans="1:1">
      <c r="A178" s="53">
        <v>41084</v>
      </c>
    </row>
    <row r="179" spans="1:1">
      <c r="A179" s="53">
        <v>41085</v>
      </c>
    </row>
    <row r="180" spans="1:1">
      <c r="A180" s="53">
        <v>41086</v>
      </c>
    </row>
    <row r="181" spans="1:1">
      <c r="A181" s="53">
        <v>41087</v>
      </c>
    </row>
    <row r="182" spans="1:1">
      <c r="A182" s="53">
        <v>41088</v>
      </c>
    </row>
    <row r="183" spans="1:1">
      <c r="A183" s="53">
        <v>41089</v>
      </c>
    </row>
    <row r="184" spans="1:1">
      <c r="A184" s="53">
        <v>41090</v>
      </c>
    </row>
    <row r="185" spans="1:1">
      <c r="A185" s="53">
        <v>41091</v>
      </c>
    </row>
    <row r="186" spans="1:1">
      <c r="A186" s="53">
        <v>41092</v>
      </c>
    </row>
    <row r="187" spans="1:1">
      <c r="A187" s="53">
        <v>41093</v>
      </c>
    </row>
    <row r="188" spans="1:1">
      <c r="A188" s="53">
        <v>41094</v>
      </c>
    </row>
    <row r="189" spans="1:1">
      <c r="A189" s="53">
        <v>41095</v>
      </c>
    </row>
    <row r="190" spans="1:1">
      <c r="A190" s="53">
        <v>41096</v>
      </c>
    </row>
    <row r="191" spans="1:1">
      <c r="A191" s="53">
        <v>41097</v>
      </c>
    </row>
    <row r="192" spans="1:1">
      <c r="A192" s="53">
        <v>41098</v>
      </c>
    </row>
    <row r="193" spans="1:1">
      <c r="A193" s="53">
        <v>41099</v>
      </c>
    </row>
    <row r="194" spans="1:1">
      <c r="A194" s="53">
        <v>41100</v>
      </c>
    </row>
    <row r="195" spans="1:1">
      <c r="A195" s="53">
        <v>41101</v>
      </c>
    </row>
    <row r="196" spans="1:1">
      <c r="A196" s="53">
        <v>41102</v>
      </c>
    </row>
    <row r="197" spans="1:1">
      <c r="A197" s="53">
        <v>41103</v>
      </c>
    </row>
    <row r="198" spans="1:1">
      <c r="A198" s="53">
        <v>41104</v>
      </c>
    </row>
    <row r="199" spans="1:1">
      <c r="A199" s="53">
        <v>41105</v>
      </c>
    </row>
    <row r="200" spans="1:1">
      <c r="A200" s="53">
        <v>41106</v>
      </c>
    </row>
    <row r="201" spans="1:1">
      <c r="A201" s="53">
        <v>41107</v>
      </c>
    </row>
    <row r="202" spans="1:1">
      <c r="A202" s="53">
        <v>41108</v>
      </c>
    </row>
    <row r="203" spans="1:1">
      <c r="A203" s="53">
        <v>41109</v>
      </c>
    </row>
    <row r="204" spans="1:1">
      <c r="A204" s="53">
        <v>41110</v>
      </c>
    </row>
    <row r="205" spans="1:1">
      <c r="A205" s="53">
        <v>41111</v>
      </c>
    </row>
    <row r="206" spans="1:1">
      <c r="A206" s="53">
        <v>41112</v>
      </c>
    </row>
    <row r="207" spans="1:1">
      <c r="A207" s="53">
        <v>41113</v>
      </c>
    </row>
    <row r="208" spans="1:1">
      <c r="A208" s="53">
        <v>41114</v>
      </c>
    </row>
    <row r="209" spans="1:1">
      <c r="A209" s="53">
        <v>41115</v>
      </c>
    </row>
    <row r="210" spans="1:1">
      <c r="A210" s="53">
        <v>41116</v>
      </c>
    </row>
    <row r="211" spans="1:1">
      <c r="A211" s="53">
        <v>41117</v>
      </c>
    </row>
    <row r="212" spans="1:1">
      <c r="A212" s="53">
        <v>41118</v>
      </c>
    </row>
    <row r="213" spans="1:1">
      <c r="A213" s="53">
        <v>41119</v>
      </c>
    </row>
    <row r="214" spans="1:1">
      <c r="A214" s="53">
        <v>41120</v>
      </c>
    </row>
    <row r="215" spans="1:1">
      <c r="A215" s="53">
        <v>41121</v>
      </c>
    </row>
    <row r="216" spans="1:1">
      <c r="A216" s="53">
        <v>41122</v>
      </c>
    </row>
    <row r="217" spans="1:1">
      <c r="A217" s="53">
        <v>41123</v>
      </c>
    </row>
    <row r="218" spans="1:1">
      <c r="A218" s="53">
        <v>41124</v>
      </c>
    </row>
    <row r="219" spans="1:1">
      <c r="A219" s="53">
        <v>41125</v>
      </c>
    </row>
    <row r="220" spans="1:1">
      <c r="A220" s="53">
        <v>41126</v>
      </c>
    </row>
    <row r="221" spans="1:1">
      <c r="A221" s="53">
        <v>41127</v>
      </c>
    </row>
    <row r="222" spans="1:1">
      <c r="A222" s="53">
        <v>41128</v>
      </c>
    </row>
    <row r="223" spans="1:1">
      <c r="A223" s="53">
        <v>41129</v>
      </c>
    </row>
    <row r="224" spans="1:1">
      <c r="A224" s="53">
        <v>41130</v>
      </c>
    </row>
    <row r="225" spans="1:1">
      <c r="A225" s="53">
        <v>41131</v>
      </c>
    </row>
    <row r="226" spans="1:1">
      <c r="A226" s="53">
        <v>41132</v>
      </c>
    </row>
    <row r="227" spans="1:1">
      <c r="A227" s="53">
        <v>41133</v>
      </c>
    </row>
    <row r="228" spans="1:1">
      <c r="A228" s="53">
        <v>41134</v>
      </c>
    </row>
    <row r="229" spans="1:1">
      <c r="A229" s="53">
        <v>41135</v>
      </c>
    </row>
    <row r="230" spans="1:1">
      <c r="A230" s="53">
        <v>41136</v>
      </c>
    </row>
    <row r="231" spans="1:1">
      <c r="A231" s="53">
        <v>41137</v>
      </c>
    </row>
    <row r="232" spans="1:1">
      <c r="A232" s="53">
        <v>41138</v>
      </c>
    </row>
    <row r="233" spans="1:1">
      <c r="A233" s="53">
        <v>41139</v>
      </c>
    </row>
    <row r="234" spans="1:1">
      <c r="A234" s="53">
        <v>41140</v>
      </c>
    </row>
    <row r="235" spans="1:1">
      <c r="A235" s="53">
        <v>41141</v>
      </c>
    </row>
    <row r="236" spans="1:1">
      <c r="A236" s="53">
        <v>41142</v>
      </c>
    </row>
    <row r="237" spans="1:1">
      <c r="A237" s="53">
        <v>41143</v>
      </c>
    </row>
    <row r="238" spans="1:1">
      <c r="A238" s="53">
        <v>41144</v>
      </c>
    </row>
    <row r="239" spans="1:1">
      <c r="A239" s="53">
        <v>41145</v>
      </c>
    </row>
    <row r="240" spans="1:1">
      <c r="A240" s="53">
        <v>41146</v>
      </c>
    </row>
    <row r="241" spans="1:1">
      <c r="A241" s="53">
        <v>41147</v>
      </c>
    </row>
    <row r="242" spans="1:1">
      <c r="A242" s="53">
        <v>41148</v>
      </c>
    </row>
    <row r="243" spans="1:1">
      <c r="A243" s="53">
        <v>41149</v>
      </c>
    </row>
    <row r="244" spans="1:1">
      <c r="A244" s="53">
        <v>41150</v>
      </c>
    </row>
    <row r="245" spans="1:1">
      <c r="A245" s="53">
        <v>41151</v>
      </c>
    </row>
    <row r="246" spans="1:1">
      <c r="A246" s="53">
        <v>41152</v>
      </c>
    </row>
    <row r="247" spans="1:1">
      <c r="A247" s="53">
        <v>41153</v>
      </c>
    </row>
    <row r="248" spans="1:1">
      <c r="A248" s="53">
        <v>41154</v>
      </c>
    </row>
    <row r="249" spans="1:1">
      <c r="A249" s="53">
        <v>41155</v>
      </c>
    </row>
    <row r="250" spans="1:1">
      <c r="A250" s="53">
        <v>41156</v>
      </c>
    </row>
    <row r="251" spans="1:1">
      <c r="A251" s="53">
        <v>41157</v>
      </c>
    </row>
    <row r="252" spans="1:1">
      <c r="A252" s="53">
        <v>41158</v>
      </c>
    </row>
    <row r="253" spans="1:1">
      <c r="A253" s="53">
        <v>41159</v>
      </c>
    </row>
    <row r="254" spans="1:1">
      <c r="A254" s="53">
        <v>41160</v>
      </c>
    </row>
    <row r="255" spans="1:1">
      <c r="A255" s="53">
        <v>41161</v>
      </c>
    </row>
    <row r="256" spans="1:1">
      <c r="A256" s="53">
        <v>41162</v>
      </c>
    </row>
    <row r="257" spans="1:1">
      <c r="A257" s="53">
        <v>41163</v>
      </c>
    </row>
    <row r="258" spans="1:1">
      <c r="A258" s="53">
        <v>41164</v>
      </c>
    </row>
    <row r="259" spans="1:1">
      <c r="A259" s="53">
        <v>41165</v>
      </c>
    </row>
    <row r="260" spans="1:1">
      <c r="A260" s="53">
        <v>41166</v>
      </c>
    </row>
    <row r="261" spans="1:1">
      <c r="A261" s="53">
        <v>41167</v>
      </c>
    </row>
    <row r="262" spans="1:1">
      <c r="A262" s="53">
        <v>41168</v>
      </c>
    </row>
    <row r="263" spans="1:1">
      <c r="A263" s="53">
        <v>41169</v>
      </c>
    </row>
    <row r="264" spans="1:1">
      <c r="A264" s="53">
        <v>41170</v>
      </c>
    </row>
    <row r="265" spans="1:1">
      <c r="A265" s="53">
        <v>41171</v>
      </c>
    </row>
    <row r="266" spans="1:1">
      <c r="A266" s="53">
        <v>41172</v>
      </c>
    </row>
    <row r="267" spans="1:1">
      <c r="A267" s="53">
        <v>41173</v>
      </c>
    </row>
    <row r="268" spans="1:1">
      <c r="A268" s="53">
        <v>41174</v>
      </c>
    </row>
    <row r="269" spans="1:1">
      <c r="A269" s="53">
        <v>41175</v>
      </c>
    </row>
    <row r="270" spans="1:1">
      <c r="A270" s="53">
        <v>41176</v>
      </c>
    </row>
    <row r="271" spans="1:1">
      <c r="A271" s="53">
        <v>41177</v>
      </c>
    </row>
    <row r="272" spans="1:1">
      <c r="A272" s="53">
        <v>41178</v>
      </c>
    </row>
    <row r="273" spans="1:1">
      <c r="A273" s="53">
        <v>41179</v>
      </c>
    </row>
    <row r="274" spans="1:1">
      <c r="A274" s="53">
        <v>41180</v>
      </c>
    </row>
    <row r="275" spans="1:1">
      <c r="A275" s="53">
        <v>41181</v>
      </c>
    </row>
    <row r="276" spans="1:1">
      <c r="A276" s="53">
        <v>41182</v>
      </c>
    </row>
    <row r="277" spans="1:1">
      <c r="A277" s="53">
        <v>41183</v>
      </c>
    </row>
    <row r="278" spans="1:1">
      <c r="A278" s="53">
        <v>41184</v>
      </c>
    </row>
    <row r="279" spans="1:1">
      <c r="A279" s="53">
        <v>41185</v>
      </c>
    </row>
    <row r="280" spans="1:1">
      <c r="A280" s="53">
        <v>41186</v>
      </c>
    </row>
    <row r="281" spans="1:1">
      <c r="A281" s="53">
        <v>41187</v>
      </c>
    </row>
    <row r="282" spans="1:1">
      <c r="A282" s="53">
        <v>41188</v>
      </c>
    </row>
    <row r="283" spans="1:1">
      <c r="A283" s="53">
        <v>41189</v>
      </c>
    </row>
    <row r="284" spans="1:1">
      <c r="A284" s="53">
        <v>41190</v>
      </c>
    </row>
    <row r="285" spans="1:1">
      <c r="A285" s="53">
        <v>41191</v>
      </c>
    </row>
    <row r="286" spans="1:1">
      <c r="A286" s="53">
        <v>41192</v>
      </c>
    </row>
    <row r="287" spans="1:1">
      <c r="A287" s="53">
        <v>41193</v>
      </c>
    </row>
    <row r="288" spans="1:1">
      <c r="A288" s="53">
        <v>41194</v>
      </c>
    </row>
    <row r="289" spans="1:1">
      <c r="A289" s="53">
        <v>41195</v>
      </c>
    </row>
    <row r="290" spans="1:1">
      <c r="A290" s="53">
        <v>41196</v>
      </c>
    </row>
    <row r="291" spans="1:1">
      <c r="A291" s="53">
        <v>41197</v>
      </c>
    </row>
    <row r="292" spans="1:1">
      <c r="A292" s="53">
        <v>41198</v>
      </c>
    </row>
    <row r="293" spans="1:1">
      <c r="A293" s="53">
        <v>41199</v>
      </c>
    </row>
    <row r="294" spans="1:1">
      <c r="A294" s="53">
        <v>41200</v>
      </c>
    </row>
    <row r="295" spans="1:1">
      <c r="A295" s="53">
        <v>41201</v>
      </c>
    </row>
    <row r="296" spans="1:1">
      <c r="A296" s="53">
        <v>41202</v>
      </c>
    </row>
    <row r="297" spans="1:1">
      <c r="A297" s="53">
        <v>41203</v>
      </c>
    </row>
    <row r="298" spans="1:1">
      <c r="A298" s="53">
        <v>41204</v>
      </c>
    </row>
    <row r="299" spans="1:1">
      <c r="A299" s="53">
        <v>41205</v>
      </c>
    </row>
    <row r="300" spans="1:1">
      <c r="A300" s="53">
        <v>41206</v>
      </c>
    </row>
    <row r="301" spans="1:1">
      <c r="A301" s="53">
        <v>41207</v>
      </c>
    </row>
    <row r="302" spans="1:1">
      <c r="A302" s="53">
        <v>41208</v>
      </c>
    </row>
    <row r="303" spans="1:1">
      <c r="A303" s="53">
        <v>41209</v>
      </c>
    </row>
    <row r="304" spans="1:1">
      <c r="A304" s="53">
        <v>41210</v>
      </c>
    </row>
    <row r="305" spans="1:1">
      <c r="A305" s="53">
        <v>41211</v>
      </c>
    </row>
    <row r="306" spans="1:1">
      <c r="A306" s="53">
        <v>41212</v>
      </c>
    </row>
    <row r="307" spans="1:1">
      <c r="A307" s="53">
        <v>41213</v>
      </c>
    </row>
    <row r="308" spans="1:1">
      <c r="A308" s="53">
        <v>41214</v>
      </c>
    </row>
    <row r="309" spans="1:1">
      <c r="A309" s="53">
        <v>41215</v>
      </c>
    </row>
    <row r="310" spans="1:1">
      <c r="A310" s="53">
        <v>41216</v>
      </c>
    </row>
    <row r="311" spans="1:1">
      <c r="A311" s="53">
        <v>41217</v>
      </c>
    </row>
    <row r="312" spans="1:1">
      <c r="A312" s="53">
        <v>41218</v>
      </c>
    </row>
    <row r="313" spans="1:1">
      <c r="A313" s="53">
        <v>41219</v>
      </c>
    </row>
    <row r="314" spans="1:1">
      <c r="A314" s="53">
        <v>41220</v>
      </c>
    </row>
    <row r="315" spans="1:1">
      <c r="A315" s="53">
        <v>41221</v>
      </c>
    </row>
    <row r="316" spans="1:1">
      <c r="A316" s="53">
        <v>41222</v>
      </c>
    </row>
    <row r="317" spans="1:1">
      <c r="A317" s="53">
        <v>41223</v>
      </c>
    </row>
    <row r="318" spans="1:1">
      <c r="A318" s="53">
        <v>41224</v>
      </c>
    </row>
    <row r="319" spans="1:1">
      <c r="A319" s="53">
        <v>41225</v>
      </c>
    </row>
    <row r="320" spans="1:1">
      <c r="A320" s="53">
        <v>41226</v>
      </c>
    </row>
    <row r="321" spans="1:1">
      <c r="A321" s="53">
        <v>41227</v>
      </c>
    </row>
    <row r="322" spans="1:1">
      <c r="A322" s="53">
        <v>41228</v>
      </c>
    </row>
    <row r="323" spans="1:1">
      <c r="A323" s="53">
        <v>41229</v>
      </c>
    </row>
    <row r="324" spans="1:1">
      <c r="A324" s="53">
        <v>41230</v>
      </c>
    </row>
    <row r="325" spans="1:1">
      <c r="A325" s="53">
        <v>41231</v>
      </c>
    </row>
    <row r="326" spans="1:1">
      <c r="A326" s="53">
        <v>41232</v>
      </c>
    </row>
    <row r="327" spans="1:1">
      <c r="A327" s="53">
        <v>41233</v>
      </c>
    </row>
    <row r="328" spans="1:1">
      <c r="A328" s="53">
        <v>41234</v>
      </c>
    </row>
    <row r="329" spans="1:1">
      <c r="A329" s="53">
        <v>41235</v>
      </c>
    </row>
    <row r="330" spans="1:1">
      <c r="A330" s="53">
        <v>41236</v>
      </c>
    </row>
    <row r="331" spans="1:1">
      <c r="A331" s="53">
        <v>41237</v>
      </c>
    </row>
    <row r="332" spans="1:1">
      <c r="A332" s="53">
        <v>41238</v>
      </c>
    </row>
    <row r="333" spans="1:1">
      <c r="A333" s="53">
        <v>41239</v>
      </c>
    </row>
    <row r="334" spans="1:1">
      <c r="A334" s="53">
        <v>41240</v>
      </c>
    </row>
    <row r="335" spans="1:1">
      <c r="A335" s="53">
        <v>41241</v>
      </c>
    </row>
    <row r="336" spans="1:1">
      <c r="A336" s="53">
        <v>41242</v>
      </c>
    </row>
    <row r="337" spans="1:1">
      <c r="A337" s="53">
        <v>41243</v>
      </c>
    </row>
    <row r="338" spans="1:1">
      <c r="A338" s="53">
        <v>41244</v>
      </c>
    </row>
    <row r="339" spans="1:1">
      <c r="A339" s="53">
        <v>41245</v>
      </c>
    </row>
    <row r="340" spans="1:1">
      <c r="A340" s="53">
        <v>41246</v>
      </c>
    </row>
    <row r="341" spans="1:1">
      <c r="A341" s="53">
        <v>41247</v>
      </c>
    </row>
    <row r="342" spans="1:1">
      <c r="A342" s="53">
        <v>41248</v>
      </c>
    </row>
    <row r="343" spans="1:1">
      <c r="A343" s="53">
        <v>41249</v>
      </c>
    </row>
    <row r="344" spans="1:1">
      <c r="A344" s="53">
        <v>41250</v>
      </c>
    </row>
    <row r="345" spans="1:1">
      <c r="A345" s="53">
        <v>41251</v>
      </c>
    </row>
    <row r="346" spans="1:1">
      <c r="A346" s="53">
        <v>41252</v>
      </c>
    </row>
    <row r="347" spans="1:1">
      <c r="A347" s="53">
        <v>41253</v>
      </c>
    </row>
    <row r="348" spans="1:1">
      <c r="A348" s="53">
        <v>41254</v>
      </c>
    </row>
    <row r="349" spans="1:1">
      <c r="A349" s="53">
        <v>41255</v>
      </c>
    </row>
    <row r="350" spans="1:1">
      <c r="A350" s="53">
        <v>41256</v>
      </c>
    </row>
    <row r="351" spans="1:1">
      <c r="A351" s="53">
        <v>41257</v>
      </c>
    </row>
    <row r="352" spans="1:1">
      <c r="A352" s="53">
        <v>41258</v>
      </c>
    </row>
    <row r="353" spans="1:1">
      <c r="A353" s="53">
        <v>41259</v>
      </c>
    </row>
    <row r="354" spans="1:1">
      <c r="A354" s="53">
        <v>41260</v>
      </c>
    </row>
    <row r="355" spans="1:1">
      <c r="A355" s="53">
        <v>41261</v>
      </c>
    </row>
    <row r="356" spans="1:1">
      <c r="A356" s="53">
        <v>41262</v>
      </c>
    </row>
    <row r="357" spans="1:1">
      <c r="A357" s="53">
        <v>41263</v>
      </c>
    </row>
    <row r="358" spans="1:1">
      <c r="A358" s="53">
        <v>41264</v>
      </c>
    </row>
    <row r="359" spans="1:1">
      <c r="A359" s="53">
        <v>41265</v>
      </c>
    </row>
    <row r="360" spans="1:1">
      <c r="A360" s="53">
        <v>41266</v>
      </c>
    </row>
    <row r="361" spans="1:1">
      <c r="A361" s="53">
        <v>41267</v>
      </c>
    </row>
    <row r="362" spans="1:1">
      <c r="A362" s="53">
        <v>41268</v>
      </c>
    </row>
    <row r="363" spans="1:1">
      <c r="A363" s="53">
        <v>41269</v>
      </c>
    </row>
    <row r="364" spans="1:1">
      <c r="A364" s="53">
        <v>41270</v>
      </c>
    </row>
    <row r="365" spans="1:1">
      <c r="A365" s="53">
        <v>41271</v>
      </c>
    </row>
    <row r="366" spans="1:1">
      <c r="A366" s="53">
        <v>41272</v>
      </c>
    </row>
    <row r="367" spans="1:1">
      <c r="A367" s="53">
        <v>41273</v>
      </c>
    </row>
    <row r="368" spans="1:1">
      <c r="A368" s="53">
        <v>41274</v>
      </c>
    </row>
    <row r="369" spans="1:1">
      <c r="A369" s="53">
        <v>41275</v>
      </c>
    </row>
    <row r="370" spans="1:1">
      <c r="A370" s="53">
        <v>41276</v>
      </c>
    </row>
    <row r="371" spans="1:1">
      <c r="A371" s="53">
        <v>41277</v>
      </c>
    </row>
    <row r="372" spans="1:1">
      <c r="A372" s="53">
        <v>41278</v>
      </c>
    </row>
    <row r="373" spans="1:1">
      <c r="A373" s="53">
        <v>41279</v>
      </c>
    </row>
    <row r="374" spans="1:1">
      <c r="A374" s="53">
        <v>41280</v>
      </c>
    </row>
    <row r="375" spans="1:1">
      <c r="A375" s="53">
        <v>41281</v>
      </c>
    </row>
    <row r="376" spans="1:1">
      <c r="A376" s="53">
        <v>41282</v>
      </c>
    </row>
    <row r="377" spans="1:1">
      <c r="A377" s="53">
        <v>41283</v>
      </c>
    </row>
    <row r="378" spans="1:1">
      <c r="A378" s="53">
        <v>41284</v>
      </c>
    </row>
    <row r="379" spans="1:1">
      <c r="A379" s="53">
        <v>41285</v>
      </c>
    </row>
    <row r="380" spans="1:1">
      <c r="A380" s="53">
        <v>41286</v>
      </c>
    </row>
    <row r="381" spans="1:1">
      <c r="A381" s="53">
        <v>41287</v>
      </c>
    </row>
    <row r="382" spans="1:1">
      <c r="A382" s="53">
        <v>41288</v>
      </c>
    </row>
    <row r="383" spans="1:1">
      <c r="A383" s="53">
        <v>41289</v>
      </c>
    </row>
    <row r="384" spans="1:1">
      <c r="A384" s="53">
        <v>41290</v>
      </c>
    </row>
    <row r="385" spans="1:1">
      <c r="A385" s="53">
        <v>41291</v>
      </c>
    </row>
    <row r="386" spans="1:1">
      <c r="A386" s="53">
        <v>41292</v>
      </c>
    </row>
    <row r="387" spans="1:1">
      <c r="A387" s="53">
        <v>41293</v>
      </c>
    </row>
    <row r="388" spans="1:1">
      <c r="A388" s="53">
        <v>41294</v>
      </c>
    </row>
    <row r="389" spans="1:1">
      <c r="A389" s="53">
        <v>41295</v>
      </c>
    </row>
    <row r="390" spans="1:1">
      <c r="A390" s="53">
        <v>41296</v>
      </c>
    </row>
    <row r="391" spans="1:1">
      <c r="A391" s="53">
        <v>41297</v>
      </c>
    </row>
    <row r="392" spans="1:1">
      <c r="A392" s="53">
        <v>41298</v>
      </c>
    </row>
    <row r="393" spans="1:1">
      <c r="A393" s="53">
        <v>41299</v>
      </c>
    </row>
    <row r="394" spans="1:1">
      <c r="A394" s="53">
        <v>41300</v>
      </c>
    </row>
    <row r="395" spans="1:1">
      <c r="A395" s="53">
        <v>41301</v>
      </c>
    </row>
    <row r="396" spans="1:1">
      <c r="A396" s="53">
        <v>41302</v>
      </c>
    </row>
    <row r="397" spans="1:1">
      <c r="A397" s="53">
        <v>41303</v>
      </c>
    </row>
    <row r="398" spans="1:1">
      <c r="A398" s="53">
        <v>41304</v>
      </c>
    </row>
    <row r="399" spans="1:1">
      <c r="A399" s="53">
        <v>41305</v>
      </c>
    </row>
    <row r="400" spans="1:1">
      <c r="A400" s="53">
        <v>41306</v>
      </c>
    </row>
    <row r="401" spans="1:1">
      <c r="A401" s="53">
        <v>41307</v>
      </c>
    </row>
    <row r="402" spans="1:1">
      <c r="A402" s="53">
        <v>41308</v>
      </c>
    </row>
    <row r="403" spans="1:1">
      <c r="A403" s="53">
        <v>41309</v>
      </c>
    </row>
    <row r="404" spans="1:1">
      <c r="A404" s="53">
        <v>41310</v>
      </c>
    </row>
    <row r="405" spans="1:1">
      <c r="A405" s="53">
        <v>41311</v>
      </c>
    </row>
    <row r="406" spans="1:1">
      <c r="A406" s="53">
        <v>41312</v>
      </c>
    </row>
    <row r="407" spans="1:1">
      <c r="A407" s="53">
        <v>41313</v>
      </c>
    </row>
    <row r="408" spans="1:1">
      <c r="A408" s="53">
        <v>41314</v>
      </c>
    </row>
    <row r="409" spans="1:1">
      <c r="A409" s="53">
        <v>41315</v>
      </c>
    </row>
    <row r="410" spans="1:1">
      <c r="A410" s="53">
        <v>41316</v>
      </c>
    </row>
    <row r="411" spans="1:1">
      <c r="A411" s="53">
        <v>41317</v>
      </c>
    </row>
    <row r="412" spans="1:1">
      <c r="A412" s="53">
        <v>41318</v>
      </c>
    </row>
    <row r="413" spans="1:1">
      <c r="A413" s="53">
        <v>41319</v>
      </c>
    </row>
    <row r="414" spans="1:1">
      <c r="A414" s="53">
        <v>41320</v>
      </c>
    </row>
    <row r="415" spans="1:1">
      <c r="A415" s="53">
        <v>41321</v>
      </c>
    </row>
    <row r="416" spans="1:1">
      <c r="A416" s="53">
        <v>41322</v>
      </c>
    </row>
    <row r="417" spans="1:1">
      <c r="A417" s="53">
        <v>41323</v>
      </c>
    </row>
    <row r="418" spans="1:1">
      <c r="A418" s="53">
        <v>41324</v>
      </c>
    </row>
    <row r="419" spans="1:1">
      <c r="A419" s="53">
        <v>41325</v>
      </c>
    </row>
    <row r="420" spans="1:1">
      <c r="A420" s="53">
        <v>41326</v>
      </c>
    </row>
    <row r="421" spans="1:1">
      <c r="A421" s="53">
        <v>41327</v>
      </c>
    </row>
    <row r="422" spans="1:1">
      <c r="A422" s="53">
        <v>41328</v>
      </c>
    </row>
    <row r="423" spans="1:1">
      <c r="A423" s="53">
        <v>41329</v>
      </c>
    </row>
    <row r="424" spans="1:1">
      <c r="A424" s="53">
        <v>41330</v>
      </c>
    </row>
    <row r="425" spans="1:1">
      <c r="A425" s="53">
        <v>41331</v>
      </c>
    </row>
    <row r="426" spans="1:1">
      <c r="A426" s="53">
        <v>41332</v>
      </c>
    </row>
    <row r="427" spans="1:1">
      <c r="A427" s="53">
        <v>41333</v>
      </c>
    </row>
    <row r="428" spans="1:1">
      <c r="A428" s="53">
        <v>41334</v>
      </c>
    </row>
    <row r="429" spans="1:1">
      <c r="A429" s="53">
        <v>41335</v>
      </c>
    </row>
    <row r="430" spans="1:1">
      <c r="A430" s="53">
        <v>41336</v>
      </c>
    </row>
    <row r="431" spans="1:1">
      <c r="A431" s="53">
        <v>41337</v>
      </c>
    </row>
    <row r="432" spans="1:1">
      <c r="A432" s="53">
        <v>41338</v>
      </c>
    </row>
    <row r="433" spans="1:1">
      <c r="A433" s="53">
        <v>41339</v>
      </c>
    </row>
    <row r="434" spans="1:1">
      <c r="A434" s="53">
        <v>41340</v>
      </c>
    </row>
    <row r="435" spans="1:1">
      <c r="A435" s="53">
        <v>41341</v>
      </c>
    </row>
    <row r="436" spans="1:1">
      <c r="A436" s="53">
        <v>41342</v>
      </c>
    </row>
    <row r="437" spans="1:1">
      <c r="A437" s="53">
        <v>41343</v>
      </c>
    </row>
    <row r="438" spans="1:1">
      <c r="A438" s="53">
        <v>41344</v>
      </c>
    </row>
    <row r="439" spans="1:1">
      <c r="A439" s="53">
        <v>41345</v>
      </c>
    </row>
    <row r="440" spans="1:1">
      <c r="A440" s="53">
        <v>41346</v>
      </c>
    </row>
    <row r="441" spans="1:1">
      <c r="A441" s="53">
        <v>41347</v>
      </c>
    </row>
    <row r="442" spans="1:1">
      <c r="A442" s="53">
        <v>41348</v>
      </c>
    </row>
    <row r="443" spans="1:1">
      <c r="A443" s="53">
        <v>41349</v>
      </c>
    </row>
    <row r="444" spans="1:1">
      <c r="A444" s="53">
        <v>41350</v>
      </c>
    </row>
    <row r="445" spans="1:1">
      <c r="A445" s="53">
        <v>41351</v>
      </c>
    </row>
    <row r="446" spans="1:1">
      <c r="A446" s="53">
        <v>41352</v>
      </c>
    </row>
    <row r="447" spans="1:1">
      <c r="A447" s="53">
        <v>41353</v>
      </c>
    </row>
    <row r="448" spans="1:1">
      <c r="A448" s="53">
        <v>41354</v>
      </c>
    </row>
    <row r="449" spans="1:1">
      <c r="A449" s="53">
        <v>41355</v>
      </c>
    </row>
    <row r="450" spans="1:1">
      <c r="A450" s="53">
        <v>41356</v>
      </c>
    </row>
    <row r="451" spans="1:1">
      <c r="A451" s="53">
        <v>41357</v>
      </c>
    </row>
    <row r="452" spans="1:1">
      <c r="A452" s="53">
        <v>41358</v>
      </c>
    </row>
    <row r="453" spans="1:1">
      <c r="A453" s="53">
        <v>41359</v>
      </c>
    </row>
    <row r="454" spans="1:1">
      <c r="A454" s="53">
        <v>41360</v>
      </c>
    </row>
    <row r="455" spans="1:1">
      <c r="A455" s="53">
        <v>41361</v>
      </c>
    </row>
    <row r="456" spans="1:1">
      <c r="A456" s="53">
        <v>41362</v>
      </c>
    </row>
    <row r="457" spans="1:1">
      <c r="A457" s="53">
        <v>41363</v>
      </c>
    </row>
    <row r="458" spans="1:1">
      <c r="A458" s="53">
        <v>41364</v>
      </c>
    </row>
    <row r="459" spans="1:1">
      <c r="A459" s="53">
        <v>41365</v>
      </c>
    </row>
    <row r="460" spans="1:1">
      <c r="A460" s="53">
        <v>41366</v>
      </c>
    </row>
    <row r="461" spans="1:1">
      <c r="A461" s="53">
        <v>41367</v>
      </c>
    </row>
    <row r="462" spans="1:1">
      <c r="A462" s="53">
        <v>41368</v>
      </c>
    </row>
    <row r="463" spans="1:1">
      <c r="A463" s="53">
        <v>41369</v>
      </c>
    </row>
    <row r="464" spans="1:1">
      <c r="A464" s="53">
        <v>41370</v>
      </c>
    </row>
    <row r="465" spans="1:1">
      <c r="A465" s="53">
        <v>41371</v>
      </c>
    </row>
    <row r="466" spans="1:1">
      <c r="A466" s="53">
        <v>41372</v>
      </c>
    </row>
    <row r="467" spans="1:1">
      <c r="A467" s="53">
        <v>41373</v>
      </c>
    </row>
    <row r="468" spans="1:1">
      <c r="A468" s="53">
        <v>41374</v>
      </c>
    </row>
    <row r="469" spans="1:1">
      <c r="A469" s="53">
        <v>41375</v>
      </c>
    </row>
    <row r="470" spans="1:1">
      <c r="A470" s="53">
        <v>41376</v>
      </c>
    </row>
    <row r="471" spans="1:1">
      <c r="A471" s="53">
        <v>41377</v>
      </c>
    </row>
    <row r="472" spans="1:1">
      <c r="A472" s="53">
        <v>41378</v>
      </c>
    </row>
    <row r="473" spans="1:1">
      <c r="A473" s="53">
        <v>41379</v>
      </c>
    </row>
    <row r="474" spans="1:1">
      <c r="A474" s="53">
        <v>41380</v>
      </c>
    </row>
    <row r="475" spans="1:1">
      <c r="A475" s="53">
        <v>41381</v>
      </c>
    </row>
    <row r="476" spans="1:1">
      <c r="A476" s="53">
        <v>41382</v>
      </c>
    </row>
    <row r="477" spans="1:1">
      <c r="A477" s="53">
        <v>41383</v>
      </c>
    </row>
    <row r="478" spans="1:1">
      <c r="A478" s="53">
        <v>41384</v>
      </c>
    </row>
    <row r="479" spans="1:1">
      <c r="A479" s="53">
        <v>41385</v>
      </c>
    </row>
    <row r="480" spans="1:1">
      <c r="A480" s="53">
        <v>41386</v>
      </c>
    </row>
    <row r="481" spans="1:1">
      <c r="A481" s="53">
        <v>41387</v>
      </c>
    </row>
    <row r="482" spans="1:1">
      <c r="A482" s="53">
        <v>41388</v>
      </c>
    </row>
    <row r="483" spans="1:1">
      <c r="A483" s="53">
        <v>41389</v>
      </c>
    </row>
    <row r="484" spans="1:1">
      <c r="A484" s="53">
        <v>41390</v>
      </c>
    </row>
    <row r="485" spans="1:1">
      <c r="A485" s="53">
        <v>41391</v>
      </c>
    </row>
    <row r="486" spans="1:1">
      <c r="A486" s="53">
        <v>41392</v>
      </c>
    </row>
    <row r="487" spans="1:1">
      <c r="A487" s="53">
        <v>41393</v>
      </c>
    </row>
    <row r="488" spans="1:1">
      <c r="A488" s="53">
        <v>41394</v>
      </c>
    </row>
    <row r="489" spans="1:1">
      <c r="A489" s="53">
        <v>41395</v>
      </c>
    </row>
    <row r="490" spans="1:1">
      <c r="A490" s="53">
        <v>41396</v>
      </c>
    </row>
    <row r="491" spans="1:1">
      <c r="A491" s="53">
        <v>41397</v>
      </c>
    </row>
    <row r="492" spans="1:1">
      <c r="A492" s="53">
        <v>41398</v>
      </c>
    </row>
    <row r="493" spans="1:1">
      <c r="A493" s="53">
        <v>41399</v>
      </c>
    </row>
    <row r="494" spans="1:1">
      <c r="A494" s="53">
        <v>41400</v>
      </c>
    </row>
    <row r="495" spans="1:1">
      <c r="A495" s="53">
        <v>41401</v>
      </c>
    </row>
    <row r="496" spans="1:1">
      <c r="A496" s="53">
        <v>41402</v>
      </c>
    </row>
    <row r="497" spans="1:1">
      <c r="A497" s="53">
        <v>41403</v>
      </c>
    </row>
    <row r="498" spans="1:1">
      <c r="A498" s="53">
        <v>41404</v>
      </c>
    </row>
    <row r="499" spans="1:1">
      <c r="A499" s="53">
        <v>41405</v>
      </c>
    </row>
    <row r="500" spans="1:1">
      <c r="A500" s="53">
        <v>41406</v>
      </c>
    </row>
    <row r="501" spans="1:1">
      <c r="A501" s="53">
        <v>41407</v>
      </c>
    </row>
    <row r="502" spans="1:1">
      <c r="A502" s="53">
        <v>41408</v>
      </c>
    </row>
    <row r="503" spans="1:1">
      <c r="A503" s="53">
        <v>41409</v>
      </c>
    </row>
    <row r="504" spans="1:1">
      <c r="A504" s="53">
        <v>41410</v>
      </c>
    </row>
    <row r="505" spans="1:1">
      <c r="A505" s="53">
        <v>41411</v>
      </c>
    </row>
    <row r="506" spans="1:1">
      <c r="A506" s="53">
        <v>41412</v>
      </c>
    </row>
    <row r="507" spans="1:1">
      <c r="A507" s="53">
        <v>41413</v>
      </c>
    </row>
    <row r="508" spans="1:1">
      <c r="A508" s="53">
        <v>41414</v>
      </c>
    </row>
    <row r="509" spans="1:1">
      <c r="A509" s="53">
        <v>41415</v>
      </c>
    </row>
    <row r="510" spans="1:1">
      <c r="A510" s="53">
        <v>41416</v>
      </c>
    </row>
    <row r="511" spans="1:1">
      <c r="A511" s="53">
        <v>41417</v>
      </c>
    </row>
    <row r="512" spans="1:1">
      <c r="A512" s="53">
        <v>41418</v>
      </c>
    </row>
    <row r="513" spans="1:1">
      <c r="A513" s="53">
        <v>41419</v>
      </c>
    </row>
    <row r="514" spans="1:1">
      <c r="A514" s="53">
        <v>41420</v>
      </c>
    </row>
    <row r="515" spans="1:1">
      <c r="A515" s="53">
        <v>41421</v>
      </c>
    </row>
    <row r="516" spans="1:1">
      <c r="A516" s="53">
        <v>41422</v>
      </c>
    </row>
    <row r="517" spans="1:1">
      <c r="A517" s="53">
        <v>41423</v>
      </c>
    </row>
    <row r="518" spans="1:1">
      <c r="A518" s="53">
        <v>41424</v>
      </c>
    </row>
    <row r="519" spans="1:1">
      <c r="A519" s="53">
        <v>41425</v>
      </c>
    </row>
    <row r="520" spans="1:1">
      <c r="A520" s="53">
        <v>41426</v>
      </c>
    </row>
    <row r="521" spans="1:1">
      <c r="A521" s="53">
        <v>41427</v>
      </c>
    </row>
    <row r="522" spans="1:1">
      <c r="A522" s="53">
        <v>41428</v>
      </c>
    </row>
    <row r="523" spans="1:1">
      <c r="A523" s="53">
        <v>41429</v>
      </c>
    </row>
    <row r="524" spans="1:1">
      <c r="A524" s="53">
        <v>41430</v>
      </c>
    </row>
    <row r="525" spans="1:1">
      <c r="A525" s="53">
        <v>41431</v>
      </c>
    </row>
    <row r="526" spans="1:1">
      <c r="A526" s="53">
        <v>41432</v>
      </c>
    </row>
    <row r="527" spans="1:1">
      <c r="A527" s="53">
        <v>41433</v>
      </c>
    </row>
    <row r="528" spans="1:1">
      <c r="A528" s="53">
        <v>41434</v>
      </c>
    </row>
    <row r="529" spans="1:1">
      <c r="A529" s="53">
        <v>41435</v>
      </c>
    </row>
    <row r="530" spans="1:1">
      <c r="A530" s="53">
        <v>41436</v>
      </c>
    </row>
    <row r="531" spans="1:1">
      <c r="A531" s="53">
        <v>41437</v>
      </c>
    </row>
    <row r="532" spans="1:1">
      <c r="A532" s="53">
        <v>41438</v>
      </c>
    </row>
    <row r="533" spans="1:1">
      <c r="A533" s="53">
        <v>41439</v>
      </c>
    </row>
    <row r="534" spans="1:1">
      <c r="A534" s="53">
        <v>41440</v>
      </c>
    </row>
    <row r="535" spans="1:1">
      <c r="A535" s="53">
        <v>41441</v>
      </c>
    </row>
    <row r="536" spans="1:1">
      <c r="A536" s="53">
        <v>41442</v>
      </c>
    </row>
    <row r="537" spans="1:1">
      <c r="A537" s="53">
        <v>41443</v>
      </c>
    </row>
    <row r="538" spans="1:1">
      <c r="A538" s="53">
        <v>41444</v>
      </c>
    </row>
    <row r="539" spans="1:1">
      <c r="A539" s="53">
        <v>41445</v>
      </c>
    </row>
    <row r="540" spans="1:1">
      <c r="A540" s="53">
        <v>41446</v>
      </c>
    </row>
    <row r="541" spans="1:1">
      <c r="A541" s="53">
        <v>41447</v>
      </c>
    </row>
    <row r="542" spans="1:1">
      <c r="A542" s="53">
        <v>41448</v>
      </c>
    </row>
    <row r="543" spans="1:1">
      <c r="A543" s="53">
        <v>41449</v>
      </c>
    </row>
    <row r="544" spans="1:1">
      <c r="A544" s="53">
        <v>41450</v>
      </c>
    </row>
    <row r="545" spans="1:1">
      <c r="A545" s="53">
        <v>41451</v>
      </c>
    </row>
    <row r="546" spans="1:1">
      <c r="A546" s="53">
        <v>41452</v>
      </c>
    </row>
    <row r="547" spans="1:1">
      <c r="A547" s="53">
        <v>41453</v>
      </c>
    </row>
    <row r="548" spans="1:1">
      <c r="A548" s="53">
        <v>41454</v>
      </c>
    </row>
    <row r="549" spans="1:1">
      <c r="A549" s="53">
        <v>41455</v>
      </c>
    </row>
    <row r="550" spans="1:1">
      <c r="A550" s="53">
        <v>41456</v>
      </c>
    </row>
    <row r="551" spans="1:1">
      <c r="A551" s="53">
        <v>41457</v>
      </c>
    </row>
    <row r="552" spans="1:1">
      <c r="A552" s="53">
        <v>41458</v>
      </c>
    </row>
    <row r="553" spans="1:1">
      <c r="A553" s="53">
        <v>41459</v>
      </c>
    </row>
    <row r="554" spans="1:1">
      <c r="A554" s="53">
        <v>41460</v>
      </c>
    </row>
    <row r="555" spans="1:1">
      <c r="A555" s="53">
        <v>41461</v>
      </c>
    </row>
    <row r="556" spans="1:1">
      <c r="A556" s="53">
        <v>41462</v>
      </c>
    </row>
    <row r="557" spans="1:1">
      <c r="A557" s="53">
        <v>41463</v>
      </c>
    </row>
    <row r="558" spans="1:1">
      <c r="A558" s="53">
        <v>41464</v>
      </c>
    </row>
    <row r="559" spans="1:1">
      <c r="A559" s="53">
        <v>41465</v>
      </c>
    </row>
    <row r="560" spans="1:1">
      <c r="A560" s="53">
        <v>41466</v>
      </c>
    </row>
    <row r="561" spans="1:1">
      <c r="A561" s="53">
        <v>41467</v>
      </c>
    </row>
    <row r="562" spans="1:1">
      <c r="A562" s="53">
        <v>41468</v>
      </c>
    </row>
    <row r="563" spans="1:1">
      <c r="A563" s="53">
        <v>41469</v>
      </c>
    </row>
    <row r="564" spans="1:1">
      <c r="A564" s="53">
        <v>41470</v>
      </c>
    </row>
    <row r="565" spans="1:1">
      <c r="A565" s="53">
        <v>41471</v>
      </c>
    </row>
    <row r="566" spans="1:1">
      <c r="A566" s="53">
        <v>41472</v>
      </c>
    </row>
    <row r="567" spans="1:1">
      <c r="A567" s="53">
        <v>41473</v>
      </c>
    </row>
    <row r="568" spans="1:1">
      <c r="A568" s="53">
        <v>41474</v>
      </c>
    </row>
    <row r="569" spans="1:1">
      <c r="A569" s="53">
        <v>41475</v>
      </c>
    </row>
    <row r="570" spans="1:1">
      <c r="A570" s="53">
        <v>41476</v>
      </c>
    </row>
    <row r="571" spans="1:1">
      <c r="A571" s="53">
        <v>41477</v>
      </c>
    </row>
    <row r="572" spans="1:1">
      <c r="A572" s="53">
        <v>41478</v>
      </c>
    </row>
    <row r="573" spans="1:1">
      <c r="A573" s="53">
        <v>41479</v>
      </c>
    </row>
    <row r="574" spans="1:1">
      <c r="A574" s="53">
        <v>41480</v>
      </c>
    </row>
    <row r="575" spans="1:1">
      <c r="A575" s="53">
        <v>41481</v>
      </c>
    </row>
    <row r="576" spans="1:1">
      <c r="A576" s="53">
        <v>41482</v>
      </c>
    </row>
    <row r="577" spans="1:1">
      <c r="A577" s="53">
        <v>41483</v>
      </c>
    </row>
    <row r="578" spans="1:1">
      <c r="A578" s="53">
        <v>41484</v>
      </c>
    </row>
    <row r="579" spans="1:1">
      <c r="A579" s="53">
        <v>41485</v>
      </c>
    </row>
    <row r="580" spans="1:1">
      <c r="A580" s="53">
        <v>41486</v>
      </c>
    </row>
    <row r="581" spans="1:1">
      <c r="A581" s="53">
        <v>41487</v>
      </c>
    </row>
    <row r="582" spans="1:1">
      <c r="A582" s="53">
        <v>41488</v>
      </c>
    </row>
    <row r="583" spans="1:1">
      <c r="A583" s="53">
        <v>41489</v>
      </c>
    </row>
    <row r="584" spans="1:1">
      <c r="A584" s="53">
        <v>41490</v>
      </c>
    </row>
    <row r="585" spans="1:1">
      <c r="A585" s="53">
        <v>41491</v>
      </c>
    </row>
    <row r="586" spans="1:1">
      <c r="A586" s="53">
        <v>41492</v>
      </c>
    </row>
    <row r="587" spans="1:1">
      <c r="A587" s="53">
        <v>41493</v>
      </c>
    </row>
    <row r="588" spans="1:1">
      <c r="A588" s="53">
        <v>41494</v>
      </c>
    </row>
    <row r="589" spans="1:1">
      <c r="A589" s="53">
        <v>41495</v>
      </c>
    </row>
    <row r="590" spans="1:1">
      <c r="A590" s="53">
        <v>41496</v>
      </c>
    </row>
    <row r="591" spans="1:1">
      <c r="A591" s="53">
        <v>41497</v>
      </c>
    </row>
    <row r="592" spans="1:1">
      <c r="A592" s="53">
        <v>41498</v>
      </c>
    </row>
    <row r="593" spans="1:1">
      <c r="A593" s="53">
        <v>41499</v>
      </c>
    </row>
    <row r="594" spans="1:1">
      <c r="A594" s="53">
        <v>41500</v>
      </c>
    </row>
    <row r="595" spans="1:1">
      <c r="A595" s="53">
        <v>41501</v>
      </c>
    </row>
    <row r="596" spans="1:1">
      <c r="A596" s="53">
        <v>41502</v>
      </c>
    </row>
    <row r="597" spans="1:1">
      <c r="A597" s="53">
        <v>41503</v>
      </c>
    </row>
    <row r="598" spans="1:1">
      <c r="A598" s="53">
        <v>41504</v>
      </c>
    </row>
    <row r="599" spans="1:1">
      <c r="A599" s="53">
        <v>41505</v>
      </c>
    </row>
    <row r="600" spans="1:1">
      <c r="A600" s="53">
        <v>41506</v>
      </c>
    </row>
    <row r="601" spans="1:1">
      <c r="A601" s="53">
        <v>41507</v>
      </c>
    </row>
    <row r="602" spans="1:1">
      <c r="A602" s="53">
        <v>41508</v>
      </c>
    </row>
    <row r="603" spans="1:1">
      <c r="A603" s="53">
        <v>41509</v>
      </c>
    </row>
    <row r="604" spans="1:1">
      <c r="A604" s="53">
        <v>41510</v>
      </c>
    </row>
    <row r="605" spans="1:1">
      <c r="A605" s="53">
        <v>41511</v>
      </c>
    </row>
    <row r="606" spans="1:1">
      <c r="A606" s="53">
        <v>41512</v>
      </c>
    </row>
    <row r="607" spans="1:1">
      <c r="A607" s="53">
        <v>41513</v>
      </c>
    </row>
    <row r="608" spans="1:1">
      <c r="A608" s="53">
        <v>41514</v>
      </c>
    </row>
    <row r="609" spans="1:1">
      <c r="A609" s="53">
        <v>41515</v>
      </c>
    </row>
    <row r="610" spans="1:1">
      <c r="A610" s="53">
        <v>41516</v>
      </c>
    </row>
    <row r="611" spans="1:1">
      <c r="A611" s="53">
        <v>41517</v>
      </c>
    </row>
    <row r="612" spans="1:1">
      <c r="A612" s="53">
        <v>41518</v>
      </c>
    </row>
    <row r="613" spans="1:1">
      <c r="A613" s="53">
        <v>41519</v>
      </c>
    </row>
    <row r="614" spans="1:1">
      <c r="A614" s="53">
        <v>41520</v>
      </c>
    </row>
    <row r="615" spans="1:1">
      <c r="A615" s="53">
        <v>41521</v>
      </c>
    </row>
    <row r="616" spans="1:1">
      <c r="A616" s="53">
        <v>41522</v>
      </c>
    </row>
    <row r="617" spans="1:1">
      <c r="A617" s="53">
        <v>41523</v>
      </c>
    </row>
    <row r="618" spans="1:1">
      <c r="A618" s="53">
        <v>41524</v>
      </c>
    </row>
    <row r="619" spans="1:1">
      <c r="A619" s="53">
        <v>41525</v>
      </c>
    </row>
    <row r="620" spans="1:1">
      <c r="A620" s="53">
        <v>41526</v>
      </c>
    </row>
    <row r="621" spans="1:1">
      <c r="A621" s="53">
        <v>41527</v>
      </c>
    </row>
    <row r="622" spans="1:1">
      <c r="A622" s="53">
        <v>41528</v>
      </c>
    </row>
    <row r="623" spans="1:1">
      <c r="A623" s="53">
        <v>41529</v>
      </c>
    </row>
    <row r="624" spans="1:1">
      <c r="A624" s="53">
        <v>41530</v>
      </c>
    </row>
    <row r="625" spans="1:1">
      <c r="A625" s="53">
        <v>41531</v>
      </c>
    </row>
    <row r="626" spans="1:1">
      <c r="A626" s="53">
        <v>41532</v>
      </c>
    </row>
    <row r="627" spans="1:1">
      <c r="A627" s="53">
        <v>41533</v>
      </c>
    </row>
    <row r="628" spans="1:1">
      <c r="A628" s="53">
        <v>41534</v>
      </c>
    </row>
    <row r="629" spans="1:1">
      <c r="A629" s="53">
        <v>41535</v>
      </c>
    </row>
    <row r="630" spans="1:1">
      <c r="A630" s="53">
        <v>41536</v>
      </c>
    </row>
    <row r="631" spans="1:1">
      <c r="A631" s="53">
        <v>41537</v>
      </c>
    </row>
    <row r="632" spans="1:1">
      <c r="A632" s="53">
        <v>41538</v>
      </c>
    </row>
    <row r="633" spans="1:1">
      <c r="A633" s="53">
        <v>41539</v>
      </c>
    </row>
    <row r="634" spans="1:1">
      <c r="A634" s="53">
        <v>41540</v>
      </c>
    </row>
    <row r="635" spans="1:1">
      <c r="A635" s="53">
        <v>41541</v>
      </c>
    </row>
    <row r="636" spans="1:1">
      <c r="A636" s="53">
        <v>41542</v>
      </c>
    </row>
    <row r="637" spans="1:1">
      <c r="A637" s="53">
        <v>41543</v>
      </c>
    </row>
    <row r="638" spans="1:1">
      <c r="A638" s="53">
        <v>41544</v>
      </c>
    </row>
    <row r="639" spans="1:1">
      <c r="A639" s="53">
        <v>41545</v>
      </c>
    </row>
    <row r="640" spans="1:1">
      <c r="A640" s="53">
        <v>41546</v>
      </c>
    </row>
    <row r="641" spans="1:1">
      <c r="A641" s="53">
        <v>41547</v>
      </c>
    </row>
    <row r="642" spans="1:1">
      <c r="A642" s="53">
        <v>41548</v>
      </c>
    </row>
    <row r="643" spans="1:1">
      <c r="A643" s="53">
        <v>41549</v>
      </c>
    </row>
    <row r="644" spans="1:1">
      <c r="A644" s="53">
        <v>41550</v>
      </c>
    </row>
    <row r="645" spans="1:1">
      <c r="A645" s="53">
        <v>41551</v>
      </c>
    </row>
    <row r="646" spans="1:1">
      <c r="A646" s="53">
        <v>41552</v>
      </c>
    </row>
    <row r="647" spans="1:1">
      <c r="A647" s="53">
        <v>41553</v>
      </c>
    </row>
    <row r="648" spans="1:1">
      <c r="A648" s="53">
        <v>41554</v>
      </c>
    </row>
    <row r="649" spans="1:1">
      <c r="A649" s="53">
        <v>41555</v>
      </c>
    </row>
    <row r="650" spans="1:1">
      <c r="A650" s="53">
        <v>41556</v>
      </c>
    </row>
    <row r="651" spans="1:1">
      <c r="A651" s="53">
        <v>41557</v>
      </c>
    </row>
    <row r="652" spans="1:1">
      <c r="A652" s="53">
        <v>41558</v>
      </c>
    </row>
    <row r="653" spans="1:1">
      <c r="A653" s="53">
        <v>41559</v>
      </c>
    </row>
    <row r="654" spans="1:1">
      <c r="A654" s="53">
        <v>41560</v>
      </c>
    </row>
    <row r="655" spans="1:1">
      <c r="A655" s="53">
        <v>41561</v>
      </c>
    </row>
    <row r="656" spans="1:1">
      <c r="A656" s="53">
        <v>41562</v>
      </c>
    </row>
    <row r="657" spans="1:1">
      <c r="A657" s="53">
        <v>41563</v>
      </c>
    </row>
    <row r="658" spans="1:1">
      <c r="A658" s="53">
        <v>41564</v>
      </c>
    </row>
    <row r="659" spans="1:1">
      <c r="A659" s="53">
        <v>41565</v>
      </c>
    </row>
    <row r="660" spans="1:1">
      <c r="A660" s="53">
        <v>41566</v>
      </c>
    </row>
    <row r="661" spans="1:1">
      <c r="A661" s="53">
        <v>41567</v>
      </c>
    </row>
    <row r="662" spans="1:1">
      <c r="A662" s="53">
        <v>41568</v>
      </c>
    </row>
    <row r="663" spans="1:1">
      <c r="A663" s="53">
        <v>41569</v>
      </c>
    </row>
    <row r="664" spans="1:1">
      <c r="A664" s="53">
        <v>41570</v>
      </c>
    </row>
    <row r="665" spans="1:1">
      <c r="A665" s="53">
        <v>41571</v>
      </c>
    </row>
    <row r="666" spans="1:1">
      <c r="A666" s="53">
        <v>41572</v>
      </c>
    </row>
    <row r="667" spans="1:1">
      <c r="A667" s="53">
        <v>41573</v>
      </c>
    </row>
    <row r="668" spans="1:1">
      <c r="A668" s="53">
        <v>41574</v>
      </c>
    </row>
    <row r="669" spans="1:1">
      <c r="A669" s="53">
        <v>41575</v>
      </c>
    </row>
    <row r="670" spans="1:1">
      <c r="A670" s="53">
        <v>41576</v>
      </c>
    </row>
    <row r="671" spans="1:1">
      <c r="A671" s="53">
        <v>41577</v>
      </c>
    </row>
    <row r="672" spans="1:1">
      <c r="A672" s="53">
        <v>41578</v>
      </c>
    </row>
    <row r="673" spans="1:1">
      <c r="A673" s="53">
        <v>41579</v>
      </c>
    </row>
    <row r="674" spans="1:1">
      <c r="A674" s="53">
        <v>41580</v>
      </c>
    </row>
    <row r="675" spans="1:1">
      <c r="A675" s="53">
        <v>41581</v>
      </c>
    </row>
    <row r="676" spans="1:1">
      <c r="A676" s="53">
        <v>41582</v>
      </c>
    </row>
    <row r="677" spans="1:1">
      <c r="A677" s="53">
        <v>41583</v>
      </c>
    </row>
    <row r="678" spans="1:1">
      <c r="A678" s="53">
        <v>41584</v>
      </c>
    </row>
    <row r="679" spans="1:1">
      <c r="A679" s="53">
        <v>41585</v>
      </c>
    </row>
    <row r="680" spans="1:1">
      <c r="A680" s="53">
        <v>41586</v>
      </c>
    </row>
    <row r="681" spans="1:1">
      <c r="A681" s="53">
        <v>41587</v>
      </c>
    </row>
    <row r="682" spans="1:1">
      <c r="A682" s="53">
        <v>41588</v>
      </c>
    </row>
    <row r="683" spans="1:1">
      <c r="A683" s="53">
        <v>41589</v>
      </c>
    </row>
    <row r="684" spans="1:1">
      <c r="A684" s="53">
        <v>41590</v>
      </c>
    </row>
    <row r="685" spans="1:1">
      <c r="A685" s="53">
        <v>41591</v>
      </c>
    </row>
    <row r="686" spans="1:1">
      <c r="A686" s="53">
        <v>41592</v>
      </c>
    </row>
    <row r="687" spans="1:1">
      <c r="A687" s="53">
        <v>41593</v>
      </c>
    </row>
    <row r="688" spans="1:1">
      <c r="A688" s="53">
        <v>41594</v>
      </c>
    </row>
    <row r="689" spans="1:1">
      <c r="A689" s="53">
        <v>41595</v>
      </c>
    </row>
    <row r="690" spans="1:1">
      <c r="A690" s="53">
        <v>41596</v>
      </c>
    </row>
    <row r="691" spans="1:1">
      <c r="A691" s="53">
        <v>41597</v>
      </c>
    </row>
    <row r="692" spans="1:1">
      <c r="A692" s="53">
        <v>41598</v>
      </c>
    </row>
    <row r="693" spans="1:1">
      <c r="A693" s="53">
        <v>41599</v>
      </c>
    </row>
    <row r="694" spans="1:1">
      <c r="A694" s="53">
        <v>41600</v>
      </c>
    </row>
    <row r="695" spans="1:1">
      <c r="A695" s="53">
        <v>41601</v>
      </c>
    </row>
    <row r="696" spans="1:1">
      <c r="A696" s="53">
        <v>41602</v>
      </c>
    </row>
    <row r="697" spans="1:1">
      <c r="A697" s="53">
        <v>41603</v>
      </c>
    </row>
    <row r="698" spans="1:1">
      <c r="A698" s="53">
        <v>41604</v>
      </c>
    </row>
    <row r="699" spans="1:1">
      <c r="A699" s="53">
        <v>41605</v>
      </c>
    </row>
    <row r="700" spans="1:1">
      <c r="A700" s="53">
        <v>41606</v>
      </c>
    </row>
    <row r="701" spans="1:1">
      <c r="A701" s="53">
        <v>41607</v>
      </c>
    </row>
    <row r="702" spans="1:1">
      <c r="A702" s="53">
        <v>41608</v>
      </c>
    </row>
    <row r="703" spans="1:1">
      <c r="A703" s="53">
        <v>41609</v>
      </c>
    </row>
    <row r="704" spans="1:1">
      <c r="A704" s="53">
        <v>41610</v>
      </c>
    </row>
    <row r="705" spans="1:1">
      <c r="A705" s="53">
        <v>41611</v>
      </c>
    </row>
    <row r="706" spans="1:1">
      <c r="A706" s="53">
        <v>41612</v>
      </c>
    </row>
    <row r="707" spans="1:1">
      <c r="A707" s="53">
        <v>41613</v>
      </c>
    </row>
    <row r="708" spans="1:1">
      <c r="A708" s="53">
        <v>41614</v>
      </c>
    </row>
    <row r="709" spans="1:1">
      <c r="A709" s="53">
        <v>41615</v>
      </c>
    </row>
    <row r="710" spans="1:1">
      <c r="A710" s="53">
        <v>41616</v>
      </c>
    </row>
    <row r="711" spans="1:1">
      <c r="A711" s="53">
        <v>41617</v>
      </c>
    </row>
    <row r="712" spans="1:1">
      <c r="A712" s="53">
        <v>41618</v>
      </c>
    </row>
    <row r="713" spans="1:1">
      <c r="A713" s="53">
        <v>41619</v>
      </c>
    </row>
    <row r="714" spans="1:1">
      <c r="A714" s="53">
        <v>41620</v>
      </c>
    </row>
    <row r="715" spans="1:1">
      <c r="A715" s="53">
        <v>41621</v>
      </c>
    </row>
    <row r="716" spans="1:1">
      <c r="A716" s="53">
        <v>41622</v>
      </c>
    </row>
    <row r="717" spans="1:1">
      <c r="A717" s="53">
        <v>41623</v>
      </c>
    </row>
    <row r="718" spans="1:1">
      <c r="A718" s="53">
        <v>41624</v>
      </c>
    </row>
    <row r="719" spans="1:1">
      <c r="A719" s="53">
        <v>41625</v>
      </c>
    </row>
    <row r="720" spans="1:1">
      <c r="A720" s="53">
        <v>41626</v>
      </c>
    </row>
    <row r="721" spans="1:1">
      <c r="A721" s="53">
        <v>41627</v>
      </c>
    </row>
    <row r="722" spans="1:1">
      <c r="A722" s="53">
        <v>41628</v>
      </c>
    </row>
    <row r="723" spans="1:1">
      <c r="A723" s="53">
        <v>41629</v>
      </c>
    </row>
    <row r="724" spans="1:1">
      <c r="A724" s="53">
        <v>41630</v>
      </c>
    </row>
    <row r="725" spans="1:1">
      <c r="A725" s="53">
        <v>41631</v>
      </c>
    </row>
    <row r="726" spans="1:1">
      <c r="A726" s="53">
        <v>41632</v>
      </c>
    </row>
    <row r="727" spans="1:1">
      <c r="A727" s="53">
        <v>41633</v>
      </c>
    </row>
    <row r="728" spans="1:1">
      <c r="A728" s="53">
        <v>41634</v>
      </c>
    </row>
    <row r="729" spans="1:1">
      <c r="A729" s="53">
        <v>41635</v>
      </c>
    </row>
    <row r="730" spans="1:1">
      <c r="A730" s="53">
        <v>41636</v>
      </c>
    </row>
    <row r="731" spans="1:1">
      <c r="A731" s="53">
        <v>41637</v>
      </c>
    </row>
    <row r="732" spans="1:1">
      <c r="A732" s="53">
        <v>41638</v>
      </c>
    </row>
    <row r="733" spans="1:1">
      <c r="A733" s="5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A1:L46"/>
  <sheetViews>
    <sheetView showGridLines="0" view="pageBreakPreview" zoomScale="80" zoomScaleNormal="100" zoomScaleSheetLayoutView="80" workbookViewId="0">
      <selection activeCell="L2" sqref="L2"/>
    </sheetView>
  </sheetViews>
  <sheetFormatPr defaultRowHeight="15"/>
  <cols>
    <col min="1" max="1" width="14.28515625" style="19" bestFit="1" customWidth="1"/>
    <col min="2" max="2" width="80" style="201" customWidth="1"/>
    <col min="3" max="3" width="16.5703125" style="19" customWidth="1"/>
    <col min="4" max="4" width="14.28515625" style="19" customWidth="1"/>
    <col min="5" max="5" width="0.42578125" style="17" customWidth="1"/>
    <col min="6" max="9" width="0" style="19" hidden="1" customWidth="1"/>
    <col min="10" max="16384" width="9.140625" style="19"/>
  </cols>
  <sheetData>
    <row r="1" spans="1:12" s="6" customFormat="1">
      <c r="A1" s="63" t="s">
        <v>267</v>
      </c>
      <c r="B1" s="197"/>
      <c r="C1" s="779" t="s">
        <v>109</v>
      </c>
      <c r="D1" s="779"/>
      <c r="E1" s="102"/>
    </row>
    <row r="2" spans="1:12" s="6" customFormat="1">
      <c r="A2" s="65" t="s">
        <v>140</v>
      </c>
      <c r="B2" s="197"/>
      <c r="C2" s="780" t="s">
        <v>1444</v>
      </c>
      <c r="D2" s="780"/>
      <c r="E2" s="102"/>
    </row>
    <row r="3" spans="1:12" s="6" customFormat="1">
      <c r="A3" s="65"/>
      <c r="B3" s="197"/>
      <c r="C3" s="370"/>
      <c r="D3" s="370"/>
      <c r="E3" s="102"/>
    </row>
    <row r="4" spans="1:12" s="2" customFormat="1">
      <c r="A4" s="66" t="str">
        <f>'[1]ფორმა N2'!A4</f>
        <v>ანგარიშვალდებული პირის დასახელება:</v>
      </c>
      <c r="B4" s="198"/>
      <c r="C4" s="65"/>
      <c r="D4" s="65"/>
      <c r="E4" s="97"/>
      <c r="L4" s="6"/>
    </row>
    <row r="5" spans="1:12" s="2" customFormat="1">
      <c r="A5" s="106" t="s">
        <v>511</v>
      </c>
      <c r="B5" s="199"/>
      <c r="C5" s="50"/>
      <c r="D5" s="50"/>
      <c r="E5" s="97"/>
    </row>
    <row r="6" spans="1:12" s="2" customFormat="1">
      <c r="A6" s="66"/>
      <c r="B6" s="198"/>
      <c r="C6" s="65"/>
      <c r="D6" s="65"/>
      <c r="E6" s="97"/>
    </row>
    <row r="7" spans="1:12" s="6" customFormat="1" ht="18">
      <c r="A7" s="366"/>
      <c r="B7" s="101"/>
      <c r="C7" s="67"/>
      <c r="D7" s="67"/>
      <c r="E7" s="102"/>
    </row>
    <row r="8" spans="1:12" s="6" customFormat="1" ht="30">
      <c r="A8" s="95" t="s">
        <v>64</v>
      </c>
      <c r="B8" s="68" t="s">
        <v>244</v>
      </c>
      <c r="C8" s="68" t="s">
        <v>66</v>
      </c>
      <c r="D8" s="68" t="s">
        <v>67</v>
      </c>
      <c r="E8" s="102"/>
      <c r="F8" s="18"/>
    </row>
    <row r="9" spans="1:12" s="7" customFormat="1">
      <c r="A9" s="185">
        <v>1</v>
      </c>
      <c r="B9" s="185" t="s">
        <v>65</v>
      </c>
      <c r="C9" s="74">
        <f>SUM(C10,C26)</f>
        <v>93178</v>
      </c>
      <c r="D9" s="74">
        <f>SUM(D10,D26)</f>
        <v>93178</v>
      </c>
      <c r="E9" s="102"/>
      <c r="F9" s="74">
        <f>SUM(F10,F26)</f>
        <v>16293</v>
      </c>
      <c r="G9" s="74">
        <f>SUM(G10,G26)</f>
        <v>16293</v>
      </c>
      <c r="H9" s="74">
        <f>SUM(H10,H26)</f>
        <v>415400</v>
      </c>
      <c r="I9" s="74">
        <f>SUM(I10,I26)</f>
        <v>415400</v>
      </c>
    </row>
    <row r="10" spans="1:12" s="7" customFormat="1">
      <c r="A10" s="76">
        <v>1.1000000000000001</v>
      </c>
      <c r="B10" s="76" t="s">
        <v>80</v>
      </c>
      <c r="C10" s="74">
        <f>SUM(C11,C12,C16,C19,C25,C26)</f>
        <v>93178</v>
      </c>
      <c r="D10" s="74">
        <f>SUM(D11,D12,D16,D19,D24,D25)</f>
        <v>93178</v>
      </c>
      <c r="E10" s="102"/>
      <c r="F10" s="74">
        <f>SUM(F11,F12,F16,F19,F25,F26)</f>
        <v>16293</v>
      </c>
      <c r="G10" s="74">
        <f>SUM(G11,G12,G16,G19,G24,G25)</f>
        <v>16293</v>
      </c>
      <c r="H10" s="74">
        <f>SUM(H11,H12,H16,H19,H25,H26)</f>
        <v>415400</v>
      </c>
      <c r="I10" s="74">
        <f>SUM(I11,I12,I16,I19,I24,I25)</f>
        <v>415400</v>
      </c>
    </row>
    <row r="11" spans="1:12" s="9" customFormat="1" ht="18">
      <c r="A11" s="77" t="s">
        <v>30</v>
      </c>
      <c r="B11" s="77" t="s">
        <v>79</v>
      </c>
      <c r="C11" s="8"/>
      <c r="D11" s="8"/>
      <c r="E11" s="102"/>
      <c r="F11" s="8"/>
      <c r="G11" s="8"/>
      <c r="H11" s="8"/>
      <c r="I11" s="8"/>
    </row>
    <row r="12" spans="1:12" s="10" customFormat="1">
      <c r="A12" s="77" t="s">
        <v>31</v>
      </c>
      <c r="B12" s="77" t="s">
        <v>302</v>
      </c>
      <c r="C12" s="96">
        <f>C13</f>
        <v>0</v>
      </c>
      <c r="D12" s="96">
        <f>D13</f>
        <v>0</v>
      </c>
      <c r="E12" s="102"/>
      <c r="F12" s="96">
        <f>SUM(F14:F15)</f>
        <v>0</v>
      </c>
      <c r="G12" s="96">
        <f>SUM(G14:G15)</f>
        <v>0</v>
      </c>
      <c r="H12" s="96">
        <f>SUM(H14:H15)</f>
        <v>0</v>
      </c>
      <c r="I12" s="96">
        <f>SUM(I14:I15)</f>
        <v>0</v>
      </c>
    </row>
    <row r="13" spans="1:12" s="3" customFormat="1">
      <c r="A13" s="86" t="s">
        <v>81</v>
      </c>
      <c r="B13" s="86" t="s">
        <v>305</v>
      </c>
      <c r="C13" s="8"/>
      <c r="D13" s="8"/>
      <c r="E13" s="102"/>
      <c r="F13" s="8"/>
      <c r="G13" s="8"/>
      <c r="H13" s="8"/>
      <c r="I13" s="8"/>
    </row>
    <row r="14" spans="1:12" s="3" customFormat="1">
      <c r="A14" s="86" t="s">
        <v>469</v>
      </c>
      <c r="B14" s="86" t="s">
        <v>468</v>
      </c>
      <c r="C14" s="8"/>
      <c r="D14" s="8"/>
      <c r="E14" s="102"/>
      <c r="F14" s="8"/>
      <c r="G14" s="8"/>
      <c r="H14" s="8"/>
      <c r="I14" s="8"/>
    </row>
    <row r="15" spans="1:12" s="3" customFormat="1">
      <c r="A15" s="86" t="s">
        <v>470</v>
      </c>
      <c r="B15" s="86" t="s">
        <v>97</v>
      </c>
      <c r="C15" s="8"/>
      <c r="D15" s="8"/>
      <c r="E15" s="102"/>
      <c r="F15" s="8"/>
      <c r="G15" s="8"/>
      <c r="H15" s="8"/>
      <c r="I15" s="8"/>
    </row>
    <row r="16" spans="1:12" s="3" customFormat="1">
      <c r="A16" s="77" t="s">
        <v>82</v>
      </c>
      <c r="B16" s="77" t="s">
        <v>83</v>
      </c>
      <c r="C16" s="96">
        <f>SUM(C17:C18)</f>
        <v>93178</v>
      </c>
      <c r="D16" s="96">
        <f>SUM(D17:D18)</f>
        <v>93178</v>
      </c>
      <c r="E16" s="102"/>
      <c r="F16" s="96">
        <f>SUM(F17:F18)</f>
        <v>16293</v>
      </c>
      <c r="G16" s="96">
        <f>SUM(G17:G18)</f>
        <v>16293</v>
      </c>
      <c r="H16" s="96">
        <f>SUM(H17:H18)</f>
        <v>415400</v>
      </c>
      <c r="I16" s="96">
        <f>SUM(I17:I18)</f>
        <v>415400</v>
      </c>
    </row>
    <row r="17" spans="1:9" s="3" customFormat="1">
      <c r="A17" s="86" t="s">
        <v>84</v>
      </c>
      <c r="B17" s="86" t="s">
        <v>86</v>
      </c>
      <c r="C17" s="8">
        <v>72136</v>
      </c>
      <c r="D17" s="8">
        <v>72136</v>
      </c>
      <c r="E17" s="102"/>
      <c r="F17" s="8">
        <v>16293</v>
      </c>
      <c r="G17" s="8">
        <v>16293</v>
      </c>
      <c r="H17" s="8">
        <v>407936</v>
      </c>
      <c r="I17" s="8">
        <v>407936</v>
      </c>
    </row>
    <row r="18" spans="1:9" s="3" customFormat="1" ht="30">
      <c r="A18" s="86" t="s">
        <v>85</v>
      </c>
      <c r="B18" s="86" t="s">
        <v>110</v>
      </c>
      <c r="C18" s="8">
        <v>21042</v>
      </c>
      <c r="D18" s="8">
        <v>21042</v>
      </c>
      <c r="E18" s="102"/>
      <c r="F18" s="8"/>
      <c r="G18" s="8"/>
      <c r="H18" s="8">
        <v>7464</v>
      </c>
      <c r="I18" s="8">
        <v>7464</v>
      </c>
    </row>
    <row r="19" spans="1:9" s="3" customFormat="1">
      <c r="A19" s="77" t="s">
        <v>87</v>
      </c>
      <c r="B19" s="77" t="s">
        <v>394</v>
      </c>
      <c r="C19" s="96">
        <f>SUM(C20:C23)</f>
        <v>0</v>
      </c>
      <c r="D19" s="96">
        <f>SUM(D20:D23)</f>
        <v>0</v>
      </c>
      <c r="E19" s="102"/>
      <c r="F19" s="96">
        <f>SUM(F20:F23)</f>
        <v>0</v>
      </c>
      <c r="G19" s="96">
        <f>SUM(G20:G23)</f>
        <v>0</v>
      </c>
      <c r="H19" s="96">
        <f>SUM(H20:H23)</f>
        <v>0</v>
      </c>
      <c r="I19" s="96">
        <f>SUM(I20:I23)</f>
        <v>0</v>
      </c>
    </row>
    <row r="20" spans="1:9" s="3" customFormat="1">
      <c r="A20" s="86" t="s">
        <v>88</v>
      </c>
      <c r="B20" s="86" t="s">
        <v>89</v>
      </c>
      <c r="C20" s="8"/>
      <c r="D20" s="8"/>
      <c r="E20" s="102"/>
      <c r="F20" s="8"/>
      <c r="G20" s="8"/>
      <c r="H20" s="8"/>
      <c r="I20" s="8"/>
    </row>
    <row r="21" spans="1:9" s="3" customFormat="1" ht="30">
      <c r="A21" s="86" t="s">
        <v>92</v>
      </c>
      <c r="B21" s="86" t="s">
        <v>90</v>
      </c>
      <c r="C21" s="8"/>
      <c r="D21" s="8"/>
      <c r="E21" s="102"/>
      <c r="F21" s="8"/>
      <c r="G21" s="8"/>
      <c r="H21" s="8"/>
      <c r="I21" s="8"/>
    </row>
    <row r="22" spans="1:9" s="3" customFormat="1">
      <c r="A22" s="86" t="s">
        <v>93</v>
      </c>
      <c r="B22" s="86" t="s">
        <v>91</v>
      </c>
      <c r="C22" s="8"/>
      <c r="D22" s="8"/>
      <c r="E22" s="102"/>
      <c r="F22" s="8"/>
      <c r="G22" s="8"/>
      <c r="H22" s="8"/>
      <c r="I22" s="8"/>
    </row>
    <row r="23" spans="1:9" s="3" customFormat="1">
      <c r="A23" s="86" t="s">
        <v>94</v>
      </c>
      <c r="B23" s="86" t="s">
        <v>411</v>
      </c>
      <c r="C23" s="8"/>
      <c r="D23" s="8"/>
      <c r="E23" s="102"/>
      <c r="F23" s="8"/>
      <c r="G23" s="8"/>
      <c r="H23" s="8"/>
      <c r="I23" s="8"/>
    </row>
    <row r="24" spans="1:9" s="3" customFormat="1">
      <c r="A24" s="77" t="s">
        <v>95</v>
      </c>
      <c r="B24" s="77" t="s">
        <v>412</v>
      </c>
      <c r="C24" s="208"/>
      <c r="D24" s="8"/>
      <c r="E24" s="102"/>
      <c r="F24" s="208"/>
      <c r="G24" s="8"/>
      <c r="H24" s="208"/>
      <c r="I24" s="8"/>
    </row>
    <row r="25" spans="1:9" s="3" customFormat="1">
      <c r="A25" s="77" t="s">
        <v>246</v>
      </c>
      <c r="B25" s="77" t="s">
        <v>418</v>
      </c>
      <c r="C25" s="8"/>
      <c r="D25" s="8"/>
      <c r="E25" s="102"/>
      <c r="F25" s="8"/>
      <c r="G25" s="8"/>
      <c r="H25" s="8"/>
      <c r="I25" s="8"/>
    </row>
    <row r="26" spans="1:9">
      <c r="A26" s="76">
        <v>1.2</v>
      </c>
      <c r="B26" s="76" t="s">
        <v>96</v>
      </c>
      <c r="C26" s="74">
        <f>SUM(C27,C35)</f>
        <v>0</v>
      </c>
      <c r="D26" s="74">
        <f>SUM(D27,D35)</f>
        <v>0</v>
      </c>
      <c r="E26" s="102"/>
      <c r="F26" s="74">
        <f>SUM(F27,F35)</f>
        <v>0</v>
      </c>
      <c r="G26" s="74">
        <f>SUM(G27,G35)</f>
        <v>0</v>
      </c>
      <c r="H26" s="74">
        <f>SUM(H27,H35)</f>
        <v>0</v>
      </c>
      <c r="I26" s="74">
        <f>SUM(I27,I35)</f>
        <v>0</v>
      </c>
    </row>
    <row r="27" spans="1:9">
      <c r="A27" s="77" t="s">
        <v>32</v>
      </c>
      <c r="B27" s="77" t="s">
        <v>305</v>
      </c>
      <c r="C27" s="96">
        <f>SUM(C28:C30)</f>
        <v>0</v>
      </c>
      <c r="D27" s="96">
        <f>SUM(D28:D30)</f>
        <v>0</v>
      </c>
      <c r="E27" s="102"/>
      <c r="F27" s="96">
        <f>SUM(F28:F30)</f>
        <v>0</v>
      </c>
      <c r="G27" s="96">
        <f>SUM(G28:G30)</f>
        <v>0</v>
      </c>
      <c r="H27" s="96">
        <f>SUM(H28:H30)</f>
        <v>0</v>
      </c>
      <c r="I27" s="96">
        <f>SUM(I28:I30)</f>
        <v>0</v>
      </c>
    </row>
    <row r="28" spans="1:9">
      <c r="A28" s="192" t="s">
        <v>98</v>
      </c>
      <c r="B28" s="192" t="s">
        <v>303</v>
      </c>
      <c r="C28" s="8"/>
      <c r="D28" s="8"/>
      <c r="E28" s="102"/>
      <c r="F28" s="8"/>
      <c r="G28" s="8"/>
      <c r="H28" s="8"/>
      <c r="I28" s="8"/>
    </row>
    <row r="29" spans="1:9">
      <c r="A29" s="192" t="s">
        <v>99</v>
      </c>
      <c r="B29" s="192" t="s">
        <v>306</v>
      </c>
      <c r="C29" s="8"/>
      <c r="D29" s="8"/>
      <c r="E29" s="102"/>
      <c r="F29" s="8"/>
      <c r="G29" s="8"/>
      <c r="H29" s="8"/>
      <c r="I29" s="8"/>
    </row>
    <row r="30" spans="1:9">
      <c r="A30" s="192" t="s">
        <v>420</v>
      </c>
      <c r="B30" s="192" t="s">
        <v>304</v>
      </c>
      <c r="C30" s="8"/>
      <c r="D30" s="8"/>
      <c r="E30" s="102"/>
      <c r="F30" s="8"/>
      <c r="G30" s="8"/>
      <c r="H30" s="8"/>
      <c r="I30" s="8"/>
    </row>
    <row r="31" spans="1:9">
      <c r="A31" s="77" t="s">
        <v>33</v>
      </c>
      <c r="B31" s="77" t="s">
        <v>468</v>
      </c>
      <c r="C31" s="96">
        <f>SUM(C32:C34)</f>
        <v>0</v>
      </c>
      <c r="D31" s="96">
        <f>SUM(D32:D34)</f>
        <v>0</v>
      </c>
      <c r="E31" s="102"/>
      <c r="F31" s="96">
        <f>SUM(F32:F34)</f>
        <v>0</v>
      </c>
      <c r="G31" s="96">
        <f>SUM(G32:G34)</f>
        <v>0</v>
      </c>
      <c r="H31" s="96">
        <f>SUM(H32:H34)</f>
        <v>0</v>
      </c>
      <c r="I31" s="96">
        <f>SUM(I32:I34)</f>
        <v>0</v>
      </c>
    </row>
    <row r="32" spans="1:9">
      <c r="A32" s="192" t="s">
        <v>12</v>
      </c>
      <c r="B32" s="192" t="s">
        <v>471</v>
      </c>
      <c r="C32" s="8"/>
      <c r="D32" s="8"/>
      <c r="E32" s="102"/>
      <c r="F32" s="8"/>
      <c r="G32" s="8"/>
      <c r="H32" s="8"/>
      <c r="I32" s="8"/>
    </row>
    <row r="33" spans="1:9">
      <c r="A33" s="192" t="s">
        <v>13</v>
      </c>
      <c r="B33" s="192" t="s">
        <v>472</v>
      </c>
      <c r="C33" s="8"/>
      <c r="D33" s="8"/>
      <c r="E33" s="102"/>
      <c r="F33" s="8"/>
      <c r="G33" s="8"/>
      <c r="H33" s="8"/>
      <c r="I33" s="8"/>
    </row>
    <row r="34" spans="1:9">
      <c r="A34" s="192" t="s">
        <v>276</v>
      </c>
      <c r="B34" s="192" t="s">
        <v>473</v>
      </c>
      <c r="C34" s="8"/>
      <c r="D34" s="8"/>
      <c r="E34" s="102"/>
      <c r="F34" s="8"/>
      <c r="G34" s="8"/>
      <c r="H34" s="8"/>
      <c r="I34" s="8"/>
    </row>
    <row r="35" spans="1:9" s="21" customFormat="1">
      <c r="A35" s="77" t="s">
        <v>34</v>
      </c>
      <c r="B35" s="206" t="s">
        <v>417</v>
      </c>
      <c r="C35" s="8"/>
      <c r="D35" s="8"/>
      <c r="F35" s="8"/>
      <c r="G35" s="8"/>
      <c r="H35" s="8"/>
      <c r="I35" s="8"/>
    </row>
    <row r="36" spans="1:9" s="2" customFormat="1">
      <c r="A36" s="1"/>
      <c r="B36" s="200"/>
      <c r="E36" s="369"/>
    </row>
    <row r="37" spans="1:9" s="2" customFormat="1">
      <c r="B37" s="200"/>
      <c r="E37" s="369"/>
    </row>
    <row r="38" spans="1:9">
      <c r="A38" s="1"/>
    </row>
    <row r="39" spans="1:9">
      <c r="A39" s="2"/>
    </row>
    <row r="40" spans="1:9" s="2" customFormat="1">
      <c r="A40" s="58" t="s">
        <v>107</v>
      </c>
      <c r="B40" s="200"/>
      <c r="E40" s="369"/>
    </row>
    <row r="41" spans="1:9" s="2" customFormat="1">
      <c r="B41" s="200"/>
      <c r="E41"/>
      <c r="F41"/>
      <c r="G41"/>
      <c r="H41"/>
      <c r="I41"/>
    </row>
    <row r="42" spans="1:9" s="2" customFormat="1">
      <c r="B42" s="200"/>
      <c r="D42" s="12"/>
      <c r="E42"/>
      <c r="F42"/>
      <c r="G42"/>
      <c r="H42"/>
      <c r="I42"/>
    </row>
    <row r="43" spans="1:9" s="2" customFormat="1">
      <c r="A43"/>
      <c r="B43" s="202" t="s">
        <v>415</v>
      </c>
      <c r="D43" s="12"/>
      <c r="E43"/>
      <c r="F43"/>
      <c r="G43"/>
      <c r="H43"/>
      <c r="I43"/>
    </row>
    <row r="44" spans="1:9" s="2" customFormat="1">
      <c r="A44"/>
      <c r="B44" s="200" t="s">
        <v>265</v>
      </c>
      <c r="D44" s="12"/>
      <c r="E44"/>
      <c r="F44"/>
      <c r="G44"/>
      <c r="H44"/>
      <c r="I44"/>
    </row>
    <row r="45" spans="1:9" customFormat="1" ht="12.75">
      <c r="B45" s="203" t="s">
        <v>139</v>
      </c>
    </row>
    <row r="46" spans="1:9" customFormat="1" ht="12.75">
      <c r="B46" s="204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90"/>
  <sheetViews>
    <sheetView showGridLines="0" view="pageBreakPreview" zoomScale="115" zoomScaleNormal="100" zoomScaleSheetLayoutView="115" workbookViewId="0">
      <selection activeCell="L2" sqref="L2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3" width="0" style="2" hidden="1" customWidth="1"/>
    <col min="14" max="14" width="21.28515625" style="2" customWidth="1"/>
    <col min="15" max="16384" width="9.140625" style="2"/>
  </cols>
  <sheetData>
    <row r="1" spans="1:17" s="6" customFormat="1">
      <c r="A1" s="63" t="s">
        <v>477</v>
      </c>
      <c r="B1" s="182"/>
      <c r="C1" s="779" t="s">
        <v>109</v>
      </c>
      <c r="D1" s="779"/>
      <c r="E1" s="80"/>
    </row>
    <row r="2" spans="1:17" s="6" customFormat="1">
      <c r="A2" s="317" t="s">
        <v>479</v>
      </c>
      <c r="B2" s="182"/>
      <c r="C2" s="777" t="str">
        <f>'ფორმა N1'!L2</f>
        <v>01.01.2019-31.12.2019</v>
      </c>
      <c r="D2" s="778"/>
      <c r="E2" s="80"/>
    </row>
    <row r="3" spans="1:17" s="6" customFormat="1">
      <c r="A3" s="317" t="s">
        <v>478</v>
      </c>
      <c r="B3" s="182"/>
      <c r="C3" s="183"/>
      <c r="D3" s="183"/>
      <c r="E3" s="80"/>
    </row>
    <row r="4" spans="1:17" s="6" customFormat="1">
      <c r="A4" s="65" t="s">
        <v>140</v>
      </c>
      <c r="B4" s="182"/>
      <c r="C4" s="183"/>
      <c r="D4" s="183"/>
      <c r="E4" s="80"/>
    </row>
    <row r="5" spans="1:17" s="6" customFormat="1">
      <c r="A5" s="65"/>
      <c r="B5" s="182"/>
      <c r="C5" s="183"/>
      <c r="D5" s="183"/>
      <c r="E5" s="80"/>
    </row>
    <row r="6" spans="1:17">
      <c r="A6" s="66" t="str">
        <f>'[2]ფორმა N2'!A4</f>
        <v>ანგარიშვალდებული პირის დასახელება:</v>
      </c>
      <c r="B6" s="66"/>
      <c r="C6" s="65"/>
      <c r="D6" s="65"/>
      <c r="E6" s="81"/>
    </row>
    <row r="7" spans="1:17">
      <c r="A7" s="184" t="str">
        <f>'ფორმა N1'!A5</f>
        <v>მპგ მოძრაობა სახელმწიფო ხალხისთვის</v>
      </c>
      <c r="B7" s="69"/>
      <c r="C7" s="70"/>
      <c r="D7" s="70"/>
      <c r="E7" s="81"/>
    </row>
    <row r="8" spans="1:17">
      <c r="A8" s="66"/>
      <c r="B8" s="66"/>
      <c r="C8" s="65"/>
      <c r="D8" s="65"/>
      <c r="E8" s="81"/>
    </row>
    <row r="9" spans="1:17" s="6" customFormat="1">
      <c r="A9" s="182"/>
      <c r="B9" s="182"/>
      <c r="C9" s="67"/>
      <c r="D9" s="67"/>
      <c r="E9" s="80"/>
    </row>
    <row r="10" spans="1:17" s="6" customFormat="1" ht="30">
      <c r="A10" s="78" t="s">
        <v>64</v>
      </c>
      <c r="B10" s="79" t="s">
        <v>11</v>
      </c>
      <c r="C10" s="95" t="s">
        <v>10</v>
      </c>
      <c r="D10" s="95" t="s">
        <v>9</v>
      </c>
      <c r="E10" s="80"/>
    </row>
    <row r="11" spans="1:17" s="7" customFormat="1">
      <c r="A11" s="185">
        <v>1</v>
      </c>
      <c r="B11" s="185" t="s">
        <v>57</v>
      </c>
      <c r="C11" s="742">
        <f>SUM(C12,C16,C56,C59,C60,C61,C79)</f>
        <v>377994.44999999995</v>
      </c>
      <c r="D11" s="742">
        <f>SUM(D12,D16,D56,D59,D60,D61,D67,D75,D76)</f>
        <v>318421.55</v>
      </c>
      <c r="E11" s="186"/>
      <c r="F11" s="71">
        <f>SUM(F12,F16,F56,F59,F60,F61,F79)</f>
        <v>12658</v>
      </c>
      <c r="G11" s="598">
        <f>SUM(G12,G16,G56,G59,G60,G61,G67,G75,G76)</f>
        <v>10127</v>
      </c>
      <c r="H11" s="71">
        <f>SUM(H12,H16,H56,H59,H60,H61,H79)</f>
        <v>13762.84</v>
      </c>
      <c r="I11" s="598">
        <f>SUM(I12,I16,I56,I59,I60,I61,I67,I75,I76)</f>
        <v>22456.2</v>
      </c>
      <c r="J11" s="71">
        <f>SUM(J12,J16,J56,J59,J60,J61,J79)</f>
        <v>10627</v>
      </c>
      <c r="K11" s="71">
        <f>SUM(K12,K16,K56,K59,K60,K61,K67,K75,K76)</f>
        <v>8502</v>
      </c>
      <c r="L11" s="71">
        <f>SUM(L12,L16,L56,L59,L60,L61,L79)</f>
        <v>18816.5</v>
      </c>
      <c r="M11" s="71">
        <f>SUM(M12,M16,M56,M59,M60,M61,M67,M75,M76)</f>
        <v>16234</v>
      </c>
    </row>
    <row r="12" spans="1:17" s="9" customFormat="1" ht="18">
      <c r="A12" s="76">
        <v>1.1000000000000001</v>
      </c>
      <c r="B12" s="76" t="s">
        <v>58</v>
      </c>
      <c r="C12" s="743">
        <f>SUM(C13:C15)</f>
        <v>180910.59</v>
      </c>
      <c r="D12" s="743">
        <f>SUM(D13:D15)</f>
        <v>142263.9</v>
      </c>
      <c r="E12" s="82"/>
      <c r="F12" s="72">
        <f>SUM(F13:F14)</f>
        <v>12656</v>
      </c>
      <c r="G12" s="599">
        <f>SUM(G13:G14)</f>
        <v>10125</v>
      </c>
      <c r="H12" s="72">
        <f>SUM(H13:H14)</f>
        <v>13747.5</v>
      </c>
      <c r="I12" s="599">
        <f>SUM(I13:I14)</f>
        <v>14248</v>
      </c>
      <c r="J12" s="72">
        <f>SUM(J13:J15)</f>
        <v>10625</v>
      </c>
      <c r="K12" s="72">
        <f>SUM(K13:K15)</f>
        <v>8500</v>
      </c>
      <c r="L12" s="72">
        <f>SUM(L13:L14)</f>
        <v>18812.5</v>
      </c>
      <c r="M12" s="72">
        <f>SUM(M13:M14)</f>
        <v>15050</v>
      </c>
    </row>
    <row r="13" spans="1:17" s="10" customFormat="1" ht="18">
      <c r="A13" s="77" t="s">
        <v>30</v>
      </c>
      <c r="B13" s="77" t="s">
        <v>59</v>
      </c>
      <c r="C13" s="767">
        <v>180910.59</v>
      </c>
      <c r="D13" s="703">
        <v>142263.9</v>
      </c>
      <c r="E13" s="83"/>
      <c r="F13" s="4">
        <v>12656</v>
      </c>
      <c r="G13" s="4">
        <v>10125</v>
      </c>
      <c r="H13" s="4">
        <v>13747.5</v>
      </c>
      <c r="I13" s="4">
        <v>14248</v>
      </c>
      <c r="J13" s="4">
        <v>10625</v>
      </c>
      <c r="K13" s="4">
        <v>8500</v>
      </c>
      <c r="L13" s="4">
        <v>18812.5</v>
      </c>
      <c r="M13" s="4">
        <v>15050</v>
      </c>
      <c r="N13" s="766">
        <v>180910.58673469388</v>
      </c>
      <c r="P13" s="57"/>
      <c r="Q13" s="57"/>
    </row>
    <row r="14" spans="1:17" s="3" customFormat="1">
      <c r="A14" s="77" t="s">
        <v>31</v>
      </c>
      <c r="B14" s="77" t="s">
        <v>0</v>
      </c>
      <c r="C14" s="744"/>
      <c r="D14" s="744"/>
      <c r="E14" s="84"/>
      <c r="F14" s="4"/>
      <c r="G14" s="4"/>
      <c r="H14" s="4"/>
      <c r="I14" s="4"/>
      <c r="J14" s="4"/>
      <c r="K14" s="4"/>
      <c r="L14" s="4"/>
      <c r="M14" s="4"/>
    </row>
    <row r="15" spans="1:17" s="3" customFormat="1">
      <c r="A15" s="320" t="s">
        <v>481</v>
      </c>
      <c r="B15" s="321" t="s">
        <v>482</v>
      </c>
      <c r="C15" s="745"/>
      <c r="D15" s="745"/>
      <c r="E15" s="84"/>
      <c r="J15" s="321"/>
      <c r="K15" s="321"/>
    </row>
    <row r="16" spans="1:17" s="7" customFormat="1">
      <c r="A16" s="76">
        <v>1.2</v>
      </c>
      <c r="B16" s="76" t="s">
        <v>60</v>
      </c>
      <c r="C16" s="95">
        <f>SUM(C17,C20,C32,C33,C34,C35,C38,C39,C46:C50,C54,C55)</f>
        <v>197083.86</v>
      </c>
      <c r="D16" s="95">
        <f>SUM(D17,D20,D32,D33,D34,D35,D38,D39,D46:D50,D54,D55)</f>
        <v>176157.65</v>
      </c>
      <c r="E16" s="186"/>
      <c r="F16" s="73">
        <f t="shared" ref="F16:M16" si="0">SUM(F17,F20,F32,F33,F34,F35,F38,F39,F46:F50,F54,F55)</f>
        <v>2</v>
      </c>
      <c r="G16" s="600">
        <f t="shared" si="0"/>
        <v>2</v>
      </c>
      <c r="H16" s="73">
        <f t="shared" si="0"/>
        <v>15.34</v>
      </c>
      <c r="I16" s="600">
        <f t="shared" si="0"/>
        <v>8208.2000000000007</v>
      </c>
      <c r="J16" s="73">
        <f t="shared" si="0"/>
        <v>2</v>
      </c>
      <c r="K16" s="73">
        <f t="shared" si="0"/>
        <v>2</v>
      </c>
      <c r="L16" s="73">
        <f t="shared" si="0"/>
        <v>4</v>
      </c>
      <c r="M16" s="73">
        <f t="shared" si="0"/>
        <v>1184</v>
      </c>
    </row>
    <row r="17" spans="1:13" s="3" customFormat="1">
      <c r="A17" s="77" t="s">
        <v>32</v>
      </c>
      <c r="B17" s="77" t="s">
        <v>1</v>
      </c>
      <c r="C17" s="743">
        <f>SUM(C18:C19)</f>
        <v>0</v>
      </c>
      <c r="D17" s="743">
        <f>SUM(D18:D19)</f>
        <v>0</v>
      </c>
      <c r="E17" s="84"/>
      <c r="F17" s="72">
        <f t="shared" ref="F17:M17" si="1">SUM(F18:F19)</f>
        <v>0</v>
      </c>
      <c r="G17" s="599">
        <f t="shared" si="1"/>
        <v>0</v>
      </c>
      <c r="H17" s="72">
        <f t="shared" si="1"/>
        <v>0</v>
      </c>
      <c r="I17" s="599">
        <f t="shared" si="1"/>
        <v>0</v>
      </c>
      <c r="J17" s="72">
        <f t="shared" si="1"/>
        <v>0</v>
      </c>
      <c r="K17" s="72">
        <f t="shared" si="1"/>
        <v>0</v>
      </c>
      <c r="L17" s="72">
        <f t="shared" si="1"/>
        <v>0</v>
      </c>
      <c r="M17" s="72">
        <f t="shared" si="1"/>
        <v>0</v>
      </c>
    </row>
    <row r="18" spans="1:13" s="3" customFormat="1">
      <c r="A18" s="86" t="s">
        <v>98</v>
      </c>
      <c r="B18" s="86" t="s">
        <v>61</v>
      </c>
      <c r="C18" s="744"/>
      <c r="D18" s="751"/>
      <c r="E18" s="84"/>
      <c r="F18" s="4"/>
      <c r="G18" s="187"/>
      <c r="H18" s="4"/>
      <c r="I18" s="187"/>
      <c r="J18" s="4"/>
      <c r="K18" s="187"/>
      <c r="L18" s="4"/>
      <c r="M18" s="187"/>
    </row>
    <row r="19" spans="1:13" s="3" customFormat="1">
      <c r="A19" s="86" t="s">
        <v>99</v>
      </c>
      <c r="B19" s="86" t="s">
        <v>62</v>
      </c>
      <c r="C19" s="744"/>
      <c r="D19" s="751"/>
      <c r="E19" s="84"/>
      <c r="F19" s="4"/>
      <c r="G19" s="187"/>
      <c r="H19" s="4"/>
      <c r="I19" s="187"/>
      <c r="J19" s="4"/>
      <c r="K19" s="187"/>
      <c r="L19" s="4"/>
      <c r="M19" s="187"/>
    </row>
    <row r="20" spans="1:13" s="3" customFormat="1">
      <c r="A20" s="77" t="s">
        <v>33</v>
      </c>
      <c r="B20" s="77" t="s">
        <v>2</v>
      </c>
      <c r="C20" s="743">
        <f>SUM(C21:C26,C31)</f>
        <v>100</v>
      </c>
      <c r="D20" s="743">
        <f>SUM(D21:D26,D31)</f>
        <v>100</v>
      </c>
      <c r="E20" s="188"/>
      <c r="F20" s="72">
        <f t="shared" ref="F20:M20" si="2">SUM(F21:F26,F31)</f>
        <v>0</v>
      </c>
      <c r="G20" s="599">
        <f t="shared" si="2"/>
        <v>0</v>
      </c>
      <c r="H20" s="72">
        <f t="shared" si="2"/>
        <v>0</v>
      </c>
      <c r="I20" s="599">
        <f t="shared" si="2"/>
        <v>0</v>
      </c>
      <c r="J20" s="72">
        <f t="shared" si="2"/>
        <v>0</v>
      </c>
      <c r="K20" s="72">
        <f t="shared" si="2"/>
        <v>0</v>
      </c>
      <c r="L20" s="72">
        <f t="shared" si="2"/>
        <v>0</v>
      </c>
      <c r="M20" s="72">
        <f t="shared" si="2"/>
        <v>0</v>
      </c>
    </row>
    <row r="21" spans="1:13" s="191" customFormat="1" ht="30">
      <c r="A21" s="86" t="s">
        <v>12</v>
      </c>
      <c r="B21" s="86" t="s">
        <v>245</v>
      </c>
      <c r="C21" s="189">
        <v>100</v>
      </c>
      <c r="D21" s="747">
        <v>100</v>
      </c>
      <c r="E21" s="190"/>
      <c r="F21" s="189"/>
      <c r="G21" s="601"/>
      <c r="H21" s="189"/>
      <c r="I21" s="601"/>
      <c r="J21" s="189"/>
      <c r="K21" s="33"/>
      <c r="L21" s="189"/>
      <c r="M21" s="33"/>
    </row>
    <row r="22" spans="1:13" s="191" customFormat="1">
      <c r="A22" s="86" t="s">
        <v>13</v>
      </c>
      <c r="B22" s="86" t="s">
        <v>14</v>
      </c>
      <c r="C22" s="189"/>
      <c r="D22" s="752"/>
      <c r="E22" s="190"/>
      <c r="F22" s="189"/>
      <c r="G22" s="602"/>
      <c r="H22" s="189"/>
      <c r="I22" s="602"/>
      <c r="J22" s="189"/>
      <c r="K22" s="34"/>
      <c r="L22" s="189"/>
      <c r="M22" s="34"/>
    </row>
    <row r="23" spans="1:13" s="191" customFormat="1" ht="30">
      <c r="A23" s="86" t="s">
        <v>276</v>
      </c>
      <c r="B23" s="86" t="s">
        <v>22</v>
      </c>
      <c r="C23" s="189"/>
      <c r="D23" s="747"/>
      <c r="E23" s="190"/>
      <c r="F23" s="189"/>
      <c r="G23" s="603"/>
      <c r="H23" s="189"/>
      <c r="I23" s="603"/>
      <c r="J23" s="189"/>
      <c r="K23" s="35"/>
      <c r="L23" s="189"/>
      <c r="M23" s="35"/>
    </row>
    <row r="24" spans="1:13" s="191" customFormat="1" ht="16.5" customHeight="1">
      <c r="A24" s="86" t="s">
        <v>277</v>
      </c>
      <c r="B24" s="86" t="s">
        <v>15</v>
      </c>
      <c r="C24" s="189"/>
      <c r="D24" s="747"/>
      <c r="E24" s="190"/>
      <c r="F24" s="189">
        <v>0</v>
      </c>
      <c r="G24" s="603">
        <v>0</v>
      </c>
      <c r="H24" s="189">
        <v>0</v>
      </c>
      <c r="I24" s="603">
        <v>0</v>
      </c>
      <c r="J24" s="189"/>
      <c r="K24" s="35"/>
      <c r="L24" s="189"/>
      <c r="M24" s="35"/>
    </row>
    <row r="25" spans="1:13" s="191" customFormat="1" ht="16.5" customHeight="1">
      <c r="A25" s="86" t="s">
        <v>278</v>
      </c>
      <c r="B25" s="86" t="s">
        <v>16</v>
      </c>
      <c r="C25" s="189"/>
      <c r="D25" s="747"/>
      <c r="E25" s="190"/>
      <c r="F25" s="189"/>
      <c r="G25" s="603"/>
      <c r="H25" s="189"/>
      <c r="I25" s="603"/>
      <c r="J25" s="189"/>
      <c r="K25" s="35"/>
      <c r="L25" s="189"/>
      <c r="M25" s="35"/>
    </row>
    <row r="26" spans="1:13" s="191" customFormat="1" ht="16.5" customHeight="1">
      <c r="A26" s="86" t="s">
        <v>279</v>
      </c>
      <c r="B26" s="86" t="s">
        <v>17</v>
      </c>
      <c r="C26" s="743">
        <f>SUM(C27:C30)</f>
        <v>0</v>
      </c>
      <c r="D26" s="743">
        <f>SUM(D27:D30)</f>
        <v>0</v>
      </c>
      <c r="E26" s="190"/>
      <c r="F26" s="72">
        <f t="shared" ref="F26:M26" si="3">SUM(F27:F30)</f>
        <v>0</v>
      </c>
      <c r="G26" s="599">
        <f t="shared" si="3"/>
        <v>0</v>
      </c>
      <c r="H26" s="72">
        <f t="shared" si="3"/>
        <v>0</v>
      </c>
      <c r="I26" s="599">
        <f t="shared" si="3"/>
        <v>0</v>
      </c>
      <c r="J26" s="72">
        <f t="shared" si="3"/>
        <v>0</v>
      </c>
      <c r="K26" s="72">
        <f t="shared" si="3"/>
        <v>0</v>
      </c>
      <c r="L26" s="72">
        <f t="shared" si="3"/>
        <v>0</v>
      </c>
      <c r="M26" s="72">
        <f t="shared" si="3"/>
        <v>0</v>
      </c>
    </row>
    <row r="27" spans="1:13" s="191" customFormat="1" ht="16.5" customHeight="1">
      <c r="A27" s="192" t="s">
        <v>280</v>
      </c>
      <c r="B27" s="192" t="s">
        <v>18</v>
      </c>
      <c r="C27" s="189"/>
      <c r="D27" s="747"/>
      <c r="E27" s="190"/>
      <c r="F27" s="189">
        <v>0</v>
      </c>
      <c r="G27" s="603">
        <v>0</v>
      </c>
      <c r="H27" s="189">
        <v>0</v>
      </c>
      <c r="I27" s="603">
        <v>0</v>
      </c>
      <c r="J27" s="189"/>
      <c r="K27" s="35"/>
      <c r="L27" s="189"/>
      <c r="M27" s="35"/>
    </row>
    <row r="28" spans="1:13" s="191" customFormat="1" ht="16.5" customHeight="1">
      <c r="A28" s="192" t="s">
        <v>281</v>
      </c>
      <c r="B28" s="192" t="s">
        <v>19</v>
      </c>
      <c r="C28" s="189"/>
      <c r="D28" s="747"/>
      <c r="E28" s="190"/>
      <c r="F28" s="189"/>
      <c r="G28" s="603"/>
      <c r="H28" s="189"/>
      <c r="I28" s="603"/>
      <c r="J28" s="189"/>
      <c r="K28" s="35"/>
      <c r="L28" s="189"/>
      <c r="M28" s="35"/>
    </row>
    <row r="29" spans="1:13" s="191" customFormat="1" ht="16.5" customHeight="1">
      <c r="A29" s="192" t="s">
        <v>282</v>
      </c>
      <c r="B29" s="192" t="s">
        <v>20</v>
      </c>
      <c r="C29" s="189"/>
      <c r="D29" s="747"/>
      <c r="E29" s="190"/>
      <c r="F29" s="189"/>
      <c r="G29" s="603"/>
      <c r="H29" s="189"/>
      <c r="I29" s="603"/>
      <c r="J29" s="189"/>
      <c r="K29" s="35"/>
      <c r="L29" s="189"/>
      <c r="M29" s="35"/>
    </row>
    <row r="30" spans="1:13" s="191" customFormat="1" ht="16.5" customHeight="1">
      <c r="A30" s="192" t="s">
        <v>283</v>
      </c>
      <c r="B30" s="192" t="s">
        <v>23</v>
      </c>
      <c r="C30" s="189"/>
      <c r="D30" s="753"/>
      <c r="E30" s="190"/>
      <c r="F30" s="189">
        <v>0</v>
      </c>
      <c r="G30" s="604">
        <v>0</v>
      </c>
      <c r="H30" s="189">
        <v>0</v>
      </c>
      <c r="I30" s="604">
        <v>0</v>
      </c>
      <c r="J30" s="189"/>
      <c r="K30" s="36"/>
      <c r="L30" s="189"/>
      <c r="M30" s="36"/>
    </row>
    <row r="31" spans="1:13" s="191" customFormat="1" ht="16.5" customHeight="1">
      <c r="A31" s="86" t="s">
        <v>284</v>
      </c>
      <c r="B31" s="86" t="s">
        <v>21</v>
      </c>
      <c r="C31" s="189"/>
      <c r="D31" s="753"/>
      <c r="E31" s="190"/>
      <c r="F31" s="189"/>
      <c r="G31" s="605"/>
      <c r="H31" s="189"/>
      <c r="I31" s="605"/>
      <c r="J31" s="189"/>
      <c r="K31" s="36"/>
      <c r="L31" s="189"/>
      <c r="M31" s="36"/>
    </row>
    <row r="32" spans="1:13" s="3" customFormat="1" ht="16.5" customHeight="1">
      <c r="A32" s="77" t="s">
        <v>34</v>
      </c>
      <c r="B32" s="77" t="s">
        <v>3</v>
      </c>
      <c r="C32" s="744"/>
      <c r="D32" s="751"/>
      <c r="E32" s="188"/>
      <c r="F32" s="4"/>
      <c r="G32" s="187"/>
      <c r="H32" s="4"/>
      <c r="I32" s="187"/>
      <c r="J32" s="4"/>
      <c r="K32" s="187"/>
      <c r="L32" s="4"/>
      <c r="M32" s="187"/>
    </row>
    <row r="33" spans="1:13" s="3" customFormat="1" ht="16.5" customHeight="1">
      <c r="A33" s="77" t="s">
        <v>35</v>
      </c>
      <c r="B33" s="77" t="s">
        <v>4</v>
      </c>
      <c r="C33" s="744"/>
      <c r="D33" s="751"/>
      <c r="E33" s="84"/>
      <c r="F33" s="4"/>
      <c r="G33" s="187"/>
      <c r="H33" s="4"/>
      <c r="I33" s="187"/>
      <c r="J33" s="4"/>
      <c r="K33" s="187"/>
      <c r="L33" s="4"/>
      <c r="M33" s="187"/>
    </row>
    <row r="34" spans="1:13" s="3" customFormat="1" ht="16.5" customHeight="1">
      <c r="A34" s="77" t="s">
        <v>36</v>
      </c>
      <c r="B34" s="77" t="s">
        <v>5</v>
      </c>
      <c r="C34" s="744"/>
      <c r="D34" s="751"/>
      <c r="E34" s="84"/>
      <c r="F34" s="4"/>
      <c r="G34" s="187"/>
      <c r="H34" s="4"/>
      <c r="I34" s="187"/>
      <c r="J34" s="4"/>
      <c r="K34" s="187"/>
      <c r="L34" s="4"/>
      <c r="M34" s="187"/>
    </row>
    <row r="35" spans="1:13" s="3" customFormat="1">
      <c r="A35" s="77" t="s">
        <v>37</v>
      </c>
      <c r="B35" s="77" t="s">
        <v>63</v>
      </c>
      <c r="C35" s="743">
        <f>SUM(C36:C37)</f>
        <v>0</v>
      </c>
      <c r="D35" s="743">
        <f>SUM(D36:D37)</f>
        <v>0</v>
      </c>
      <c r="E35" s="84"/>
      <c r="F35" s="72">
        <f t="shared" ref="F35:M35" si="4">SUM(F36:F37)</f>
        <v>0</v>
      </c>
      <c r="G35" s="599">
        <f t="shared" si="4"/>
        <v>0</v>
      </c>
      <c r="H35" s="72">
        <f t="shared" si="4"/>
        <v>0</v>
      </c>
      <c r="I35" s="599">
        <f t="shared" si="4"/>
        <v>0</v>
      </c>
      <c r="J35" s="72">
        <f t="shared" si="4"/>
        <v>0</v>
      </c>
      <c r="K35" s="72">
        <f t="shared" si="4"/>
        <v>0</v>
      </c>
      <c r="L35" s="72">
        <f t="shared" si="4"/>
        <v>0</v>
      </c>
      <c r="M35" s="72">
        <f t="shared" si="4"/>
        <v>0</v>
      </c>
    </row>
    <row r="36" spans="1:13" s="3" customFormat="1" ht="16.5" customHeight="1">
      <c r="A36" s="86" t="s">
        <v>285</v>
      </c>
      <c r="B36" s="86" t="s">
        <v>56</v>
      </c>
      <c r="C36" s="744"/>
      <c r="D36" s="751"/>
      <c r="E36" s="84"/>
      <c r="F36" s="4"/>
      <c r="G36" s="187"/>
      <c r="H36" s="4"/>
      <c r="I36" s="187"/>
      <c r="J36" s="4"/>
      <c r="K36" s="187"/>
      <c r="L36" s="4"/>
      <c r="M36" s="187"/>
    </row>
    <row r="37" spans="1:13" s="3" customFormat="1" ht="16.5" customHeight="1">
      <c r="A37" s="86" t="s">
        <v>286</v>
      </c>
      <c r="B37" s="86" t="s">
        <v>55</v>
      </c>
      <c r="C37" s="744"/>
      <c r="D37" s="751"/>
      <c r="E37" s="84"/>
      <c r="F37" s="4"/>
      <c r="G37" s="187"/>
      <c r="H37" s="4"/>
      <c r="I37" s="187"/>
      <c r="J37" s="4"/>
      <c r="K37" s="187"/>
      <c r="L37" s="4"/>
      <c r="M37" s="187"/>
    </row>
    <row r="38" spans="1:13" s="3" customFormat="1" ht="16.5" customHeight="1">
      <c r="A38" s="77" t="s">
        <v>38</v>
      </c>
      <c r="B38" s="77" t="s">
        <v>49</v>
      </c>
      <c r="C38" s="744">
        <v>129</v>
      </c>
      <c r="D38" s="751">
        <v>129</v>
      </c>
      <c r="E38" s="84"/>
      <c r="F38" s="4">
        <v>2</v>
      </c>
      <c r="G38" s="187">
        <v>2</v>
      </c>
      <c r="H38" s="4">
        <v>15.34</v>
      </c>
      <c r="I38" s="187">
        <v>15.34</v>
      </c>
      <c r="J38" s="4">
        <v>2</v>
      </c>
      <c r="K38" s="187">
        <v>2</v>
      </c>
      <c r="L38" s="4">
        <v>4</v>
      </c>
      <c r="M38" s="187">
        <v>4</v>
      </c>
    </row>
    <row r="39" spans="1:13" s="3" customFormat="1" ht="16.5" customHeight="1">
      <c r="A39" s="77" t="s">
        <v>39</v>
      </c>
      <c r="B39" s="77" t="s">
        <v>385</v>
      </c>
      <c r="C39" s="743">
        <f>SUM(C40:C45)</f>
        <v>0</v>
      </c>
      <c r="D39" s="743"/>
      <c r="E39" s="84"/>
      <c r="F39" s="72">
        <f t="shared" ref="F39:M39" si="5">SUM(F40:F45)</f>
        <v>0</v>
      </c>
      <c r="G39" s="599">
        <f t="shared" si="5"/>
        <v>0</v>
      </c>
      <c r="H39" s="72">
        <f t="shared" si="5"/>
        <v>0</v>
      </c>
      <c r="I39" s="599">
        <f t="shared" si="5"/>
        <v>0</v>
      </c>
      <c r="J39" s="72">
        <f t="shared" si="5"/>
        <v>0</v>
      </c>
      <c r="K39" s="72">
        <f t="shared" si="5"/>
        <v>0</v>
      </c>
      <c r="L39" s="72">
        <f t="shared" si="5"/>
        <v>0</v>
      </c>
      <c r="M39" s="72">
        <f t="shared" si="5"/>
        <v>1180</v>
      </c>
    </row>
    <row r="40" spans="1:13" s="3" customFormat="1" ht="16.5" customHeight="1">
      <c r="A40" s="16" t="s">
        <v>341</v>
      </c>
      <c r="B40" s="16" t="s">
        <v>345</v>
      </c>
      <c r="C40" s="744"/>
      <c r="D40" s="751"/>
      <c r="E40" s="84"/>
      <c r="F40" s="4"/>
      <c r="G40" s="187"/>
      <c r="H40" s="4"/>
      <c r="I40" s="187"/>
      <c r="J40" s="4"/>
      <c r="K40" s="187"/>
      <c r="L40" s="4"/>
      <c r="M40" s="187"/>
    </row>
    <row r="41" spans="1:13" s="3" customFormat="1" ht="16.5" customHeight="1">
      <c r="A41" s="16" t="s">
        <v>342</v>
      </c>
      <c r="B41" s="16" t="s">
        <v>346</v>
      </c>
      <c r="C41" s="744"/>
      <c r="D41" s="751"/>
      <c r="E41" s="84"/>
      <c r="F41" s="4"/>
      <c r="G41" s="187"/>
      <c r="H41" s="4"/>
      <c r="I41" s="187"/>
      <c r="J41" s="4"/>
      <c r="K41" s="187"/>
      <c r="L41" s="4"/>
      <c r="M41" s="187"/>
    </row>
    <row r="42" spans="1:13" s="3" customFormat="1" ht="16.5" customHeight="1">
      <c r="A42" s="16" t="s">
        <v>343</v>
      </c>
      <c r="B42" s="16" t="s">
        <v>349</v>
      </c>
      <c r="C42" s="744"/>
      <c r="D42" s="751"/>
      <c r="E42" s="84"/>
      <c r="F42" s="4"/>
      <c r="G42" s="187"/>
      <c r="H42" s="4"/>
      <c r="I42" s="187"/>
      <c r="J42" s="4"/>
      <c r="K42" s="187"/>
      <c r="L42" s="4"/>
      <c r="M42" s="187"/>
    </row>
    <row r="43" spans="1:13" s="3" customFormat="1" ht="16.5" customHeight="1">
      <c r="A43" s="16" t="s">
        <v>348</v>
      </c>
      <c r="B43" s="16" t="s">
        <v>350</v>
      </c>
      <c r="C43" s="744"/>
      <c r="D43" s="751"/>
      <c r="E43" s="84"/>
      <c r="F43" s="4"/>
      <c r="G43" s="187"/>
      <c r="H43" s="4"/>
      <c r="I43" s="187"/>
      <c r="J43" s="4"/>
      <c r="K43" s="187"/>
      <c r="L43" s="4"/>
      <c r="M43" s="187"/>
    </row>
    <row r="44" spans="1:13" s="3" customFormat="1" ht="16.5" customHeight="1">
      <c r="A44" s="16" t="s">
        <v>351</v>
      </c>
      <c r="B44" s="16" t="s">
        <v>461</v>
      </c>
      <c r="C44" s="744"/>
      <c r="D44" s="751"/>
      <c r="E44" s="84"/>
      <c r="F44" s="4"/>
      <c r="G44" s="187"/>
      <c r="H44" s="4"/>
      <c r="I44" s="187"/>
      <c r="J44" s="4"/>
      <c r="K44" s="187"/>
      <c r="L44" s="4"/>
      <c r="M44" s="187"/>
    </row>
    <row r="45" spans="1:13" s="3" customFormat="1" ht="16.5" customHeight="1">
      <c r="A45" s="16" t="s">
        <v>462</v>
      </c>
      <c r="B45" s="16" t="s">
        <v>347</v>
      </c>
      <c r="C45" s="744"/>
      <c r="D45" s="751"/>
      <c r="E45" s="84"/>
      <c r="F45" s="4"/>
      <c r="G45" s="187"/>
      <c r="H45" s="4"/>
      <c r="I45" s="187"/>
      <c r="J45" s="4"/>
      <c r="K45" s="187"/>
      <c r="L45" s="4"/>
      <c r="M45" s="187">
        <v>1180</v>
      </c>
    </row>
    <row r="46" spans="1:13" s="3" customFormat="1" ht="30">
      <c r="A46" s="77" t="s">
        <v>40</v>
      </c>
      <c r="B46" s="77" t="s">
        <v>28</v>
      </c>
      <c r="C46" s="744">
        <v>80517.86</v>
      </c>
      <c r="D46" s="751">
        <v>63126</v>
      </c>
      <c r="E46" s="84"/>
      <c r="F46" s="4">
        <v>0</v>
      </c>
      <c r="G46" s="187">
        <v>0</v>
      </c>
      <c r="H46" s="4">
        <v>0</v>
      </c>
      <c r="I46" s="187">
        <v>0</v>
      </c>
      <c r="J46" s="4"/>
      <c r="K46" s="187"/>
      <c r="L46" s="4"/>
      <c r="M46" s="187"/>
    </row>
    <row r="47" spans="1:13" s="3" customFormat="1" ht="16.5" customHeight="1">
      <c r="A47" s="77" t="s">
        <v>41</v>
      </c>
      <c r="B47" s="77" t="s">
        <v>24</v>
      </c>
      <c r="C47" s="744"/>
      <c r="D47" s="751"/>
      <c r="E47" s="84"/>
      <c r="F47" s="4">
        <v>0</v>
      </c>
      <c r="G47" s="187">
        <v>0</v>
      </c>
      <c r="H47" s="4">
        <v>0</v>
      </c>
      <c r="I47" s="187">
        <v>0</v>
      </c>
      <c r="J47" s="4"/>
      <c r="K47" s="187"/>
      <c r="L47" s="4"/>
      <c r="M47" s="187"/>
    </row>
    <row r="48" spans="1:13" s="3" customFormat="1" ht="16.5" customHeight="1">
      <c r="A48" s="77" t="s">
        <v>42</v>
      </c>
      <c r="B48" s="77" t="s">
        <v>25</v>
      </c>
      <c r="C48" s="744">
        <v>2000</v>
      </c>
      <c r="D48" s="751">
        <v>2000</v>
      </c>
      <c r="E48" s="84"/>
      <c r="F48" s="4">
        <v>0</v>
      </c>
      <c r="G48" s="187">
        <v>0</v>
      </c>
      <c r="H48" s="4">
        <v>0</v>
      </c>
      <c r="I48" s="187">
        <v>0</v>
      </c>
      <c r="J48" s="4"/>
      <c r="K48" s="187"/>
      <c r="L48" s="4"/>
      <c r="M48" s="187"/>
    </row>
    <row r="49" spans="1:13" s="3" customFormat="1" ht="16.5" customHeight="1">
      <c r="A49" s="77" t="s">
        <v>43</v>
      </c>
      <c r="B49" s="77" t="s">
        <v>26</v>
      </c>
      <c r="C49" s="744"/>
      <c r="D49" s="751"/>
      <c r="E49" s="84"/>
      <c r="F49" s="4"/>
      <c r="G49" s="187"/>
      <c r="H49" s="4"/>
      <c r="I49" s="187"/>
      <c r="J49" s="4"/>
      <c r="K49" s="187"/>
      <c r="L49" s="4"/>
      <c r="M49" s="187"/>
    </row>
    <row r="50" spans="1:13" s="3" customFormat="1" ht="16.5" customHeight="1">
      <c r="A50" s="77" t="s">
        <v>44</v>
      </c>
      <c r="B50" s="77" t="s">
        <v>386</v>
      </c>
      <c r="C50" s="743">
        <f>SUM(C51:C53)</f>
        <v>17670</v>
      </c>
      <c r="D50" s="743">
        <f>D53+D52+D51</f>
        <v>14135.649999999998</v>
      </c>
      <c r="E50" s="84"/>
      <c r="F50" s="72">
        <f t="shared" ref="F50:M50" si="6">SUM(F51:F53)</f>
        <v>0</v>
      </c>
      <c r="G50" s="599">
        <f t="shared" si="6"/>
        <v>0</v>
      </c>
      <c r="H50" s="72">
        <f t="shared" si="6"/>
        <v>0</v>
      </c>
      <c r="I50" s="599">
        <f t="shared" si="6"/>
        <v>8192.86</v>
      </c>
      <c r="J50" s="72">
        <f t="shared" si="6"/>
        <v>0</v>
      </c>
      <c r="K50" s="72">
        <f t="shared" si="6"/>
        <v>0</v>
      </c>
      <c r="L50" s="72">
        <f t="shared" si="6"/>
        <v>0</v>
      </c>
      <c r="M50" s="72">
        <f t="shared" si="6"/>
        <v>0</v>
      </c>
    </row>
    <row r="51" spans="1:13" s="3" customFormat="1" ht="16.5" customHeight="1">
      <c r="A51" s="86" t="s">
        <v>357</v>
      </c>
      <c r="B51" s="86" t="s">
        <v>360</v>
      </c>
      <c r="C51" s="744">
        <v>17670</v>
      </c>
      <c r="D51" s="751">
        <v>14135.649999999998</v>
      </c>
      <c r="E51" s="84"/>
      <c r="F51" s="4"/>
      <c r="G51" s="187">
        <v>0</v>
      </c>
      <c r="H51" s="4">
        <v>0</v>
      </c>
      <c r="I51" s="4">
        <v>8192.86</v>
      </c>
      <c r="J51" s="4"/>
      <c r="K51" s="187"/>
      <c r="L51" s="4"/>
      <c r="M51" s="187"/>
    </row>
    <row r="52" spans="1:13" s="3" customFormat="1" ht="16.5" customHeight="1">
      <c r="A52" s="86" t="s">
        <v>358</v>
      </c>
      <c r="B52" s="86" t="s">
        <v>359</v>
      </c>
      <c r="C52" s="744"/>
      <c r="D52" s="751"/>
      <c r="E52" s="84"/>
      <c r="F52" s="4"/>
      <c r="G52" s="187"/>
      <c r="H52" s="4"/>
      <c r="I52" s="187"/>
      <c r="J52" s="4"/>
      <c r="K52" s="187"/>
      <c r="L52" s="4"/>
      <c r="M52" s="187"/>
    </row>
    <row r="53" spans="1:13" s="3" customFormat="1" ht="16.5" customHeight="1">
      <c r="A53" s="86" t="s">
        <v>361</v>
      </c>
      <c r="B53" s="86" t="s">
        <v>362</v>
      </c>
      <c r="C53" s="744"/>
      <c r="D53" s="751"/>
      <c r="E53" s="84"/>
      <c r="F53" s="4"/>
      <c r="G53" s="187">
        <v>0</v>
      </c>
      <c r="H53" s="4"/>
      <c r="I53" s="187">
        <v>0</v>
      </c>
      <c r="J53" s="4"/>
      <c r="K53" s="187"/>
      <c r="L53" s="4"/>
      <c r="M53" s="187"/>
    </row>
    <row r="54" spans="1:13" s="3" customFormat="1">
      <c r="A54" s="77" t="s">
        <v>45</v>
      </c>
      <c r="B54" s="77" t="s">
        <v>29</v>
      </c>
      <c r="C54" s="744"/>
      <c r="D54" s="751"/>
      <c r="E54" s="84"/>
      <c r="F54" s="4"/>
      <c r="G54" s="187"/>
      <c r="H54" s="4"/>
      <c r="I54" s="187"/>
      <c r="J54" s="4"/>
      <c r="K54" s="187"/>
      <c r="L54" s="4"/>
      <c r="M54" s="187"/>
    </row>
    <row r="55" spans="1:13" s="3" customFormat="1" ht="16.5" customHeight="1">
      <c r="A55" s="77" t="s">
        <v>46</v>
      </c>
      <c r="B55" s="77" t="s">
        <v>6</v>
      </c>
      <c r="C55" s="744">
        <v>96667</v>
      </c>
      <c r="D55" s="751">
        <v>96667</v>
      </c>
      <c r="E55" s="188"/>
      <c r="F55" s="4"/>
      <c r="G55" s="187"/>
      <c r="H55" s="4"/>
      <c r="I55" s="187"/>
      <c r="J55" s="4"/>
      <c r="K55" s="187"/>
      <c r="L55" s="4"/>
      <c r="M55" s="187"/>
    </row>
    <row r="56" spans="1:13" s="3" customFormat="1" ht="30">
      <c r="A56" s="76">
        <v>1.3</v>
      </c>
      <c r="B56" s="76" t="s">
        <v>391</v>
      </c>
      <c r="C56" s="95">
        <f>SUM(C57:C58)</f>
        <v>0</v>
      </c>
      <c r="D56" s="95">
        <f>SUM(D57:D58)</f>
        <v>0</v>
      </c>
      <c r="E56" s="188"/>
      <c r="F56" s="73">
        <f t="shared" ref="F56:M56" si="7">SUM(F57:F58)</f>
        <v>0</v>
      </c>
      <c r="G56" s="600">
        <f t="shared" si="7"/>
        <v>0</v>
      </c>
      <c r="H56" s="73">
        <f t="shared" si="7"/>
        <v>0</v>
      </c>
      <c r="I56" s="600">
        <f t="shared" si="7"/>
        <v>0</v>
      </c>
      <c r="J56" s="73">
        <f t="shared" si="7"/>
        <v>0</v>
      </c>
      <c r="K56" s="73">
        <f t="shared" si="7"/>
        <v>0</v>
      </c>
      <c r="L56" s="73">
        <f t="shared" si="7"/>
        <v>0</v>
      </c>
      <c r="M56" s="73">
        <f t="shared" si="7"/>
        <v>0</v>
      </c>
    </row>
    <row r="57" spans="1:13" s="3" customFormat="1" ht="30">
      <c r="A57" s="77" t="s">
        <v>50</v>
      </c>
      <c r="B57" s="77" t="s">
        <v>48</v>
      </c>
      <c r="C57" s="744"/>
      <c r="D57" s="751"/>
      <c r="E57" s="188"/>
      <c r="F57" s="4"/>
      <c r="G57" s="187"/>
      <c r="H57" s="4"/>
      <c r="I57" s="187"/>
      <c r="J57" s="4"/>
      <c r="K57" s="187"/>
      <c r="L57" s="4"/>
      <c r="M57" s="187"/>
    </row>
    <row r="58" spans="1:13" s="3" customFormat="1" ht="16.5" customHeight="1">
      <c r="A58" s="77" t="s">
        <v>51</v>
      </c>
      <c r="B58" s="77" t="s">
        <v>47</v>
      </c>
      <c r="C58" s="744"/>
      <c r="D58" s="751"/>
      <c r="E58" s="188"/>
      <c r="F58" s="4"/>
      <c r="G58" s="187"/>
      <c r="H58" s="4"/>
      <c r="I58" s="187"/>
      <c r="J58" s="4"/>
      <c r="K58" s="187"/>
      <c r="L58" s="4"/>
      <c r="M58" s="187"/>
    </row>
    <row r="59" spans="1:13" s="3" customFormat="1">
      <c r="A59" s="76">
        <v>1.4</v>
      </c>
      <c r="B59" s="76" t="s">
        <v>393</v>
      </c>
      <c r="C59" s="744"/>
      <c r="D59" s="751"/>
      <c r="E59" s="188"/>
      <c r="F59" s="4"/>
      <c r="G59" s="187"/>
      <c r="H59" s="4"/>
      <c r="I59" s="187"/>
      <c r="J59" s="4"/>
      <c r="K59" s="187"/>
      <c r="L59" s="4"/>
      <c r="M59" s="187"/>
    </row>
    <row r="60" spans="1:13" s="191" customFormat="1">
      <c r="A60" s="76">
        <v>1.5</v>
      </c>
      <c r="B60" s="76" t="s">
        <v>7</v>
      </c>
      <c r="C60" s="189"/>
      <c r="D60" s="747"/>
      <c r="E60" s="190"/>
      <c r="F60" s="189"/>
      <c r="G60" s="603"/>
      <c r="H60" s="189"/>
      <c r="I60" s="603"/>
      <c r="J60" s="189"/>
      <c r="K60" s="35"/>
      <c r="L60" s="189"/>
      <c r="M60" s="35"/>
    </row>
    <row r="61" spans="1:13" s="191" customFormat="1">
      <c r="A61" s="76">
        <v>1.6</v>
      </c>
      <c r="B61" s="38" t="s">
        <v>8</v>
      </c>
      <c r="C61" s="746">
        <f>SUM(C62:C66)</f>
        <v>0</v>
      </c>
      <c r="D61" s="754">
        <f>SUM(D62:D66)</f>
        <v>0</v>
      </c>
      <c r="E61" s="190"/>
      <c r="F61" s="74">
        <f t="shared" ref="F61:M61" si="8">SUM(F62:F66)</f>
        <v>0</v>
      </c>
      <c r="G61" s="606">
        <f t="shared" si="8"/>
        <v>0</v>
      </c>
      <c r="H61" s="74">
        <f t="shared" si="8"/>
        <v>0</v>
      </c>
      <c r="I61" s="606">
        <f t="shared" si="8"/>
        <v>0</v>
      </c>
      <c r="J61" s="74">
        <f t="shared" si="8"/>
        <v>0</v>
      </c>
      <c r="K61" s="75">
        <f t="shared" si="8"/>
        <v>0</v>
      </c>
      <c r="L61" s="74">
        <f t="shared" si="8"/>
        <v>0</v>
      </c>
      <c r="M61" s="75">
        <f t="shared" si="8"/>
        <v>0</v>
      </c>
    </row>
    <row r="62" spans="1:13" s="191" customFormat="1">
      <c r="A62" s="77" t="s">
        <v>292</v>
      </c>
      <c r="B62" s="39" t="s">
        <v>52</v>
      </c>
      <c r="C62" s="189"/>
      <c r="D62" s="747"/>
      <c r="E62" s="190"/>
      <c r="F62" s="189"/>
      <c r="G62" s="603"/>
      <c r="H62" s="189"/>
      <c r="I62" s="603"/>
      <c r="J62" s="189"/>
      <c r="K62" s="35"/>
      <c r="L62" s="189"/>
      <c r="M62" s="35"/>
    </row>
    <row r="63" spans="1:13" s="191" customFormat="1" ht="30">
      <c r="A63" s="77" t="s">
        <v>293</v>
      </c>
      <c r="B63" s="39" t="s">
        <v>54</v>
      </c>
      <c r="C63" s="189"/>
      <c r="D63" s="747"/>
      <c r="E63" s="190"/>
      <c r="F63" s="189"/>
      <c r="G63" s="603"/>
      <c r="H63" s="189"/>
      <c r="I63" s="603"/>
      <c r="J63" s="189"/>
      <c r="K63" s="35"/>
      <c r="L63" s="189"/>
      <c r="M63" s="35"/>
    </row>
    <row r="64" spans="1:13" s="191" customFormat="1">
      <c r="A64" s="77" t="s">
        <v>294</v>
      </c>
      <c r="B64" s="39" t="s">
        <v>53</v>
      </c>
      <c r="C64" s="747"/>
      <c r="D64" s="747"/>
      <c r="E64" s="190"/>
      <c r="F64" s="35"/>
      <c r="G64" s="603"/>
      <c r="H64" s="35"/>
      <c r="I64" s="603"/>
      <c r="J64" s="35"/>
      <c r="K64" s="35"/>
      <c r="L64" s="35"/>
      <c r="M64" s="35"/>
    </row>
    <row r="65" spans="1:13" s="191" customFormat="1">
      <c r="A65" s="77" t="s">
        <v>295</v>
      </c>
      <c r="B65" s="39" t="s">
        <v>27</v>
      </c>
      <c r="C65" s="189"/>
      <c r="D65" s="747"/>
      <c r="E65" s="190"/>
      <c r="F65" s="189"/>
      <c r="G65" s="603"/>
      <c r="H65" s="189"/>
      <c r="I65" s="603"/>
      <c r="J65" s="189"/>
      <c r="K65" s="35"/>
      <c r="L65" s="189"/>
      <c r="M65" s="35"/>
    </row>
    <row r="66" spans="1:13" s="191" customFormat="1">
      <c r="A66" s="77" t="s">
        <v>323</v>
      </c>
      <c r="B66" s="39" t="s">
        <v>324</v>
      </c>
      <c r="C66" s="189"/>
      <c r="D66" s="747"/>
      <c r="E66" s="190"/>
      <c r="F66" s="189"/>
      <c r="G66" s="603"/>
      <c r="H66" s="189"/>
      <c r="I66" s="603"/>
      <c r="J66" s="189"/>
      <c r="K66" s="35"/>
      <c r="L66" s="189"/>
      <c r="M66" s="35"/>
    </row>
    <row r="67" spans="1:13">
      <c r="A67" s="185">
        <v>2</v>
      </c>
      <c r="B67" s="185" t="s">
        <v>387</v>
      </c>
      <c r="C67" s="748"/>
      <c r="D67" s="746">
        <f>SUM(D68:D74)</f>
        <v>0</v>
      </c>
      <c r="E67" s="85"/>
      <c r="F67" s="193"/>
      <c r="G67" s="607">
        <f>SUM(G68:G74)</f>
        <v>0</v>
      </c>
      <c r="H67" s="193"/>
      <c r="I67" s="607">
        <f>SUM(I68:I74)</f>
        <v>0</v>
      </c>
      <c r="J67" s="193"/>
      <c r="K67" s="74">
        <f>SUM(K68:K74)</f>
        <v>0</v>
      </c>
      <c r="L67" s="193"/>
      <c r="M67" s="74">
        <f>SUM(M68:M74)</f>
        <v>0</v>
      </c>
    </row>
    <row r="68" spans="1:13">
      <c r="A68" s="87">
        <v>2.1</v>
      </c>
      <c r="B68" s="194" t="s">
        <v>100</v>
      </c>
      <c r="C68" s="749"/>
      <c r="D68" s="755"/>
      <c r="E68" s="85"/>
      <c r="F68" s="195"/>
      <c r="G68" s="608"/>
      <c r="H68" s="195"/>
      <c r="I68" s="608"/>
      <c r="J68" s="195"/>
      <c r="K68" s="20"/>
      <c r="L68" s="195"/>
      <c r="M68" s="20"/>
    </row>
    <row r="69" spans="1:13">
      <c r="A69" s="87">
        <v>2.2000000000000002</v>
      </c>
      <c r="B69" s="194" t="s">
        <v>388</v>
      </c>
      <c r="C69" s="749"/>
      <c r="D69" s="755"/>
      <c r="E69" s="85"/>
      <c r="F69" s="195"/>
      <c r="G69" s="608"/>
      <c r="H69" s="195"/>
      <c r="I69" s="608"/>
      <c r="J69" s="195"/>
      <c r="K69" s="20"/>
      <c r="L69" s="195"/>
      <c r="M69" s="20"/>
    </row>
    <row r="70" spans="1:13">
      <c r="A70" s="87">
        <v>2.2999999999999998</v>
      </c>
      <c r="B70" s="194" t="s">
        <v>104</v>
      </c>
      <c r="C70" s="749"/>
      <c r="D70" s="755"/>
      <c r="E70" s="85"/>
      <c r="F70" s="195"/>
      <c r="G70" s="608"/>
      <c r="H70" s="195"/>
      <c r="I70" s="608"/>
      <c r="J70" s="195"/>
      <c r="K70" s="20"/>
      <c r="L70" s="195"/>
      <c r="M70" s="20"/>
    </row>
    <row r="71" spans="1:13">
      <c r="A71" s="87">
        <v>2.4</v>
      </c>
      <c r="B71" s="194" t="s">
        <v>103</v>
      </c>
      <c r="C71" s="749"/>
      <c r="D71" s="755"/>
      <c r="E71" s="85"/>
      <c r="F71" s="195"/>
      <c r="G71" s="608"/>
      <c r="H71" s="195"/>
      <c r="I71" s="608"/>
      <c r="J71" s="195"/>
      <c r="K71" s="20"/>
      <c r="L71" s="195"/>
      <c r="M71" s="20"/>
    </row>
    <row r="72" spans="1:13">
      <c r="A72" s="87">
        <v>2.5</v>
      </c>
      <c r="B72" s="194" t="s">
        <v>389</v>
      </c>
      <c r="C72" s="749"/>
      <c r="D72" s="755"/>
      <c r="E72" s="85"/>
      <c r="F72" s="195"/>
      <c r="G72" s="608"/>
      <c r="H72" s="195"/>
      <c r="I72" s="608"/>
      <c r="J72" s="195"/>
      <c r="K72" s="20"/>
      <c r="L72" s="195"/>
      <c r="M72" s="20"/>
    </row>
    <row r="73" spans="1:13">
      <c r="A73" s="87">
        <v>2.6</v>
      </c>
      <c r="B73" s="194" t="s">
        <v>101</v>
      </c>
      <c r="C73" s="749"/>
      <c r="D73" s="755"/>
      <c r="E73" s="85"/>
      <c r="F73" s="195"/>
      <c r="G73" s="608"/>
      <c r="H73" s="195"/>
      <c r="I73" s="608"/>
      <c r="J73" s="195"/>
      <c r="K73" s="20"/>
      <c r="L73" s="195"/>
      <c r="M73" s="20"/>
    </row>
    <row r="74" spans="1:13">
      <c r="A74" s="87">
        <v>2.7</v>
      </c>
      <c r="B74" s="194" t="s">
        <v>102</v>
      </c>
      <c r="C74" s="750"/>
      <c r="D74" s="755"/>
      <c r="E74" s="85"/>
      <c r="F74" s="196"/>
      <c r="G74" s="608"/>
      <c r="H74" s="196"/>
      <c r="I74" s="608"/>
      <c r="J74" s="196"/>
      <c r="K74" s="20"/>
      <c r="L74" s="196"/>
      <c r="M74" s="20"/>
    </row>
    <row r="75" spans="1:13">
      <c r="A75" s="185">
        <v>3</v>
      </c>
      <c r="B75" s="185" t="s">
        <v>416</v>
      </c>
      <c r="C75" s="746"/>
      <c r="D75" s="755"/>
      <c r="E75" s="85"/>
      <c r="F75" s="74"/>
      <c r="G75" s="608"/>
      <c r="H75" s="74"/>
      <c r="I75" s="608"/>
      <c r="J75" s="74"/>
      <c r="K75" s="20"/>
      <c r="L75" s="74"/>
      <c r="M75" s="20"/>
    </row>
    <row r="76" spans="1:13">
      <c r="A76" s="185">
        <v>4</v>
      </c>
      <c r="B76" s="185" t="s">
        <v>247</v>
      </c>
      <c r="C76" s="746"/>
      <c r="D76" s="746">
        <f>SUM(D77:D78)</f>
        <v>0</v>
      </c>
      <c r="E76" s="85"/>
      <c r="F76" s="74"/>
      <c r="G76" s="607">
        <f>SUM(G77:G78)</f>
        <v>0</v>
      </c>
      <c r="H76" s="74"/>
      <c r="I76" s="607">
        <f>SUM(I77:I78)</f>
        <v>0</v>
      </c>
      <c r="J76" s="74"/>
      <c r="K76" s="74">
        <f>SUM(K77:K78)</f>
        <v>0</v>
      </c>
      <c r="L76" s="74"/>
      <c r="M76" s="74">
        <f>SUM(M77:M78)</f>
        <v>0</v>
      </c>
    </row>
    <row r="77" spans="1:13">
      <c r="A77" s="87">
        <v>4.0999999999999996</v>
      </c>
      <c r="B77" s="87" t="s">
        <v>248</v>
      </c>
      <c r="C77" s="749"/>
      <c r="D77" s="756"/>
      <c r="E77" s="85"/>
      <c r="F77" s="195"/>
      <c r="G77" s="436"/>
      <c r="H77" s="195"/>
      <c r="I77" s="436"/>
      <c r="J77" s="195"/>
      <c r="K77" s="8"/>
      <c r="L77" s="195"/>
      <c r="M77" s="8"/>
    </row>
    <row r="78" spans="1:13">
      <c r="A78" s="87">
        <v>4.2</v>
      </c>
      <c r="B78" s="87" t="s">
        <v>249</v>
      </c>
      <c r="C78" s="750"/>
      <c r="D78" s="756"/>
      <c r="E78" s="85"/>
      <c r="F78" s="196"/>
      <c r="G78" s="8"/>
      <c r="H78" s="196"/>
      <c r="I78" s="8"/>
      <c r="J78" s="196"/>
      <c r="K78" s="8"/>
      <c r="L78" s="196"/>
      <c r="M78" s="8"/>
    </row>
    <row r="79" spans="1:13">
      <c r="A79" s="185">
        <v>5</v>
      </c>
      <c r="B79" s="185" t="s">
        <v>274</v>
      </c>
      <c r="C79" s="209"/>
      <c r="D79" s="196"/>
      <c r="E79" s="85"/>
      <c r="F79" s="209"/>
      <c r="G79" s="196"/>
      <c r="H79" s="209"/>
      <c r="I79" s="196"/>
      <c r="J79" s="209"/>
      <c r="K79" s="196"/>
      <c r="L79" s="209"/>
      <c r="M79" s="196"/>
    </row>
    <row r="80" spans="1:13">
      <c r="B80" s="37"/>
    </row>
    <row r="81" spans="1:9">
      <c r="A81" s="781" t="s">
        <v>463</v>
      </c>
      <c r="B81" s="781"/>
      <c r="C81" s="781"/>
      <c r="D81" s="781"/>
      <c r="E81" s="5"/>
    </row>
    <row r="82" spans="1:9">
      <c r="B82" s="37"/>
    </row>
    <row r="83" spans="1:9" s="21" customFormat="1" ht="12.75"/>
    <row r="84" spans="1:9">
      <c r="A84" s="58" t="s">
        <v>107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58" t="s">
        <v>413</v>
      </c>
      <c r="D87" s="12"/>
      <c r="E87"/>
      <c r="F87"/>
      <c r="G87"/>
      <c r="H87"/>
      <c r="I87"/>
    </row>
    <row r="88" spans="1:9">
      <c r="A88"/>
      <c r="B88" s="2" t="s">
        <v>414</v>
      </c>
      <c r="D88" s="12"/>
      <c r="E88"/>
      <c r="F88"/>
      <c r="G88"/>
      <c r="H88"/>
      <c r="I88"/>
    </row>
    <row r="89" spans="1:9" customFormat="1" ht="12.75">
      <c r="B89" s="55" t="s">
        <v>139</v>
      </c>
    </row>
    <row r="90" spans="1:9" s="21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2"/>
  <sheetViews>
    <sheetView showGridLines="0" view="pageBreakPreview" zoomScaleNormal="100" zoomScaleSheetLayoutView="100" workbookViewId="0">
      <selection activeCell="L2" sqref="L2"/>
    </sheetView>
  </sheetViews>
  <sheetFormatPr defaultRowHeight="15"/>
  <cols>
    <col min="1" max="1" width="17.4257812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3" t="s">
        <v>313</v>
      </c>
      <c r="B1" s="66"/>
      <c r="C1" s="779" t="s">
        <v>109</v>
      </c>
      <c r="D1" s="779"/>
      <c r="E1" s="80"/>
    </row>
    <row r="2" spans="1:5" s="6" customFormat="1">
      <c r="A2" s="63" t="s">
        <v>314</v>
      </c>
      <c r="B2" s="66"/>
      <c r="C2" s="777" t="str">
        <f>'ფორმა N1'!L2</f>
        <v>01.01.2019-31.12.2019</v>
      </c>
      <c r="D2" s="777"/>
      <c r="E2" s="80"/>
    </row>
    <row r="3" spans="1:5" s="6" customFormat="1">
      <c r="A3" s="65" t="s">
        <v>140</v>
      </c>
      <c r="B3" s="63"/>
      <c r="C3" s="140"/>
      <c r="D3" s="140"/>
      <c r="E3" s="80"/>
    </row>
    <row r="4" spans="1:5" s="6" customFormat="1">
      <c r="A4" s="65"/>
      <c r="B4" s="65"/>
      <c r="C4" s="140"/>
      <c r="D4" s="140"/>
      <c r="E4" s="80"/>
    </row>
    <row r="5" spans="1:5">
      <c r="A5" s="66" t="str">
        <f>'ფორმა N2'!A4</f>
        <v>ანგარიშვალდებული პირის დასახელება:</v>
      </c>
      <c r="B5" s="66"/>
      <c r="C5" s="65"/>
      <c r="D5" s="65"/>
      <c r="E5" s="81"/>
    </row>
    <row r="6" spans="1:5">
      <c r="A6" s="365" t="str">
        <f>'ფორმა N1'!A5</f>
        <v>მპგ მოძრაობა სახელმწიფო ხალხისთვის</v>
      </c>
      <c r="B6" s="69"/>
      <c r="C6" s="70"/>
      <c r="D6" s="70"/>
      <c r="E6" s="81"/>
    </row>
    <row r="7" spans="1:5">
      <c r="A7" s="66"/>
      <c r="B7" s="66"/>
      <c r="C7" s="65"/>
      <c r="D7" s="65"/>
      <c r="E7" s="81"/>
    </row>
    <row r="8" spans="1:5" s="6" customFormat="1">
      <c r="A8" s="139"/>
      <c r="B8" s="139"/>
      <c r="C8" s="67"/>
      <c r="D8" s="67"/>
      <c r="E8" s="80"/>
    </row>
    <row r="9" spans="1:5" s="6" customFormat="1" ht="30">
      <c r="A9" s="78" t="s">
        <v>64</v>
      </c>
      <c r="B9" s="78" t="s">
        <v>319</v>
      </c>
      <c r="C9" s="68" t="s">
        <v>10</v>
      </c>
      <c r="D9" s="68" t="s">
        <v>9</v>
      </c>
      <c r="E9" s="80"/>
    </row>
    <row r="10" spans="1:5" s="9" customFormat="1" ht="18">
      <c r="A10" s="87" t="s">
        <v>315</v>
      </c>
      <c r="B10" s="87"/>
      <c r="C10" s="4"/>
      <c r="D10" s="4"/>
      <c r="E10" s="82"/>
    </row>
    <row r="11" spans="1:5" s="10" customFormat="1">
      <c r="A11" s="87" t="s">
        <v>316</v>
      </c>
      <c r="B11" s="87"/>
      <c r="C11" s="4"/>
      <c r="D11" s="4"/>
      <c r="E11" s="83"/>
    </row>
    <row r="12" spans="1:5" s="10" customFormat="1">
      <c r="A12" s="76" t="s">
        <v>273</v>
      </c>
      <c r="B12" s="76"/>
      <c r="C12" s="4"/>
      <c r="D12" s="4"/>
      <c r="E12" s="83"/>
    </row>
    <row r="13" spans="1:5" s="10" customFormat="1">
      <c r="A13" s="76" t="s">
        <v>273</v>
      </c>
      <c r="B13" s="76"/>
      <c r="C13" s="4"/>
      <c r="D13" s="4"/>
      <c r="E13" s="83"/>
    </row>
    <row r="14" spans="1:5" s="10" customFormat="1">
      <c r="A14" s="76" t="s">
        <v>273</v>
      </c>
      <c r="B14" s="76"/>
      <c r="C14" s="4"/>
      <c r="D14" s="4"/>
      <c r="E14" s="83"/>
    </row>
    <row r="15" spans="1:5" s="10" customFormat="1">
      <c r="A15" s="76" t="s">
        <v>273</v>
      </c>
      <c r="B15" s="76"/>
      <c r="C15" s="4"/>
      <c r="D15" s="4"/>
      <c r="E15" s="83"/>
    </row>
    <row r="16" spans="1:5" s="10" customFormat="1">
      <c r="A16" s="76" t="s">
        <v>273</v>
      </c>
      <c r="B16" s="76"/>
      <c r="C16" s="4"/>
      <c r="D16" s="4"/>
      <c r="E16" s="83"/>
    </row>
    <row r="17" spans="1:5" s="10" customFormat="1" ht="29.25" customHeight="1">
      <c r="A17" s="87" t="s">
        <v>317</v>
      </c>
      <c r="B17" s="76" t="s">
        <v>1445</v>
      </c>
      <c r="C17" s="4">
        <v>2270</v>
      </c>
      <c r="D17" s="4">
        <v>2270</v>
      </c>
      <c r="E17" s="83"/>
    </row>
    <row r="18" spans="1:5" s="10" customFormat="1" ht="18" customHeight="1">
      <c r="A18" s="87" t="s">
        <v>318</v>
      </c>
      <c r="B18" s="714" t="s">
        <v>1440</v>
      </c>
      <c r="C18" s="713">
        <v>74890</v>
      </c>
      <c r="D18" s="713">
        <v>74890</v>
      </c>
      <c r="E18" s="83"/>
    </row>
    <row r="19" spans="1:5" s="10" customFormat="1" ht="18" customHeight="1">
      <c r="A19" s="87" t="s">
        <v>2064</v>
      </c>
      <c r="B19" s="714" t="s">
        <v>1440</v>
      </c>
      <c r="C19" s="713">
        <v>780</v>
      </c>
      <c r="D19" s="713">
        <v>780</v>
      </c>
      <c r="E19" s="83"/>
    </row>
    <row r="20" spans="1:5" s="10" customFormat="1" ht="18" customHeight="1">
      <c r="A20" s="87" t="s">
        <v>2065</v>
      </c>
      <c r="B20" s="714" t="s">
        <v>1441</v>
      </c>
      <c r="C20" s="713">
        <v>7000</v>
      </c>
      <c r="D20" s="713">
        <v>7000</v>
      </c>
      <c r="E20" s="83"/>
    </row>
    <row r="21" spans="1:5" s="10" customFormat="1" ht="18" customHeight="1">
      <c r="A21" s="87" t="s">
        <v>2066</v>
      </c>
      <c r="B21" s="714" t="s">
        <v>1442</v>
      </c>
      <c r="C21" s="713">
        <v>500</v>
      </c>
      <c r="D21" s="713">
        <v>500</v>
      </c>
      <c r="E21" s="83"/>
    </row>
    <row r="22" spans="1:5" s="10" customFormat="1" ht="18" customHeight="1">
      <c r="A22" s="87" t="s">
        <v>2067</v>
      </c>
      <c r="B22" s="714" t="s">
        <v>1440</v>
      </c>
      <c r="C22" s="713">
        <v>6500</v>
      </c>
      <c r="D22" s="713">
        <v>6500</v>
      </c>
      <c r="E22" s="83"/>
    </row>
    <row r="23" spans="1:5" s="10" customFormat="1">
      <c r="A23" s="87" t="s">
        <v>2068</v>
      </c>
      <c r="B23" s="714" t="s">
        <v>1442</v>
      </c>
      <c r="C23" s="713">
        <v>560</v>
      </c>
      <c r="D23" s="713">
        <v>560</v>
      </c>
      <c r="E23" s="83"/>
    </row>
    <row r="24" spans="1:5" s="10" customFormat="1">
      <c r="A24" s="87" t="s">
        <v>2069</v>
      </c>
      <c r="B24" s="714" t="s">
        <v>1440</v>
      </c>
      <c r="C24" s="713">
        <v>1000</v>
      </c>
      <c r="D24" s="713">
        <v>1000</v>
      </c>
      <c r="E24" s="83"/>
    </row>
    <row r="25" spans="1:5" s="10" customFormat="1">
      <c r="A25" s="87" t="s">
        <v>2070</v>
      </c>
      <c r="B25" s="714" t="s">
        <v>1440</v>
      </c>
      <c r="C25" s="713">
        <v>100</v>
      </c>
      <c r="D25" s="713">
        <v>100</v>
      </c>
      <c r="E25" s="83"/>
    </row>
    <row r="26" spans="1:5" s="10" customFormat="1">
      <c r="A26" s="87" t="s">
        <v>2071</v>
      </c>
      <c r="B26" s="714" t="s">
        <v>1440</v>
      </c>
      <c r="C26" s="713">
        <v>1067</v>
      </c>
      <c r="D26" s="713">
        <v>1067</v>
      </c>
      <c r="E26" s="83"/>
    </row>
    <row r="27" spans="1:5" s="10" customFormat="1">
      <c r="A27" s="87" t="s">
        <v>2072</v>
      </c>
      <c r="B27" s="714" t="s">
        <v>1443</v>
      </c>
      <c r="C27" s="713">
        <v>2000</v>
      </c>
      <c r="D27" s="713">
        <v>2000</v>
      </c>
      <c r="E27" s="83"/>
    </row>
    <row r="28" spans="1:5">
      <c r="A28" s="88"/>
      <c r="B28" s="88" t="s">
        <v>322</v>
      </c>
      <c r="C28" s="75">
        <f>SUM(C10:C27)</f>
        <v>96667</v>
      </c>
      <c r="D28" s="75">
        <f>SUM(D10:D27)</f>
        <v>96667</v>
      </c>
      <c r="E28" s="85"/>
    </row>
    <row r="29" spans="1:5">
      <c r="A29" s="37"/>
      <c r="B29" s="37"/>
    </row>
    <row r="30" spans="1:5">
      <c r="A30" s="205" t="s">
        <v>406</v>
      </c>
      <c r="E30" s="5"/>
    </row>
    <row r="31" spans="1:5">
      <c r="A31" s="2" t="s">
        <v>407</v>
      </c>
    </row>
    <row r="32" spans="1:5">
      <c r="A32" s="162" t="s">
        <v>408</v>
      </c>
    </row>
    <row r="33" spans="1:9">
      <c r="A33" s="162"/>
    </row>
    <row r="34" spans="1:9">
      <c r="A34" s="162" t="s">
        <v>337</v>
      </c>
    </row>
    <row r="35" spans="1:9" s="21" customFormat="1" ht="12.75"/>
    <row r="36" spans="1:9">
      <c r="A36" s="58" t="s">
        <v>107</v>
      </c>
      <c r="E36" s="5"/>
    </row>
    <row r="37" spans="1:9">
      <c r="E37"/>
      <c r="F37"/>
      <c r="G37"/>
      <c r="H37"/>
      <c r="I37"/>
    </row>
    <row r="38" spans="1:9">
      <c r="D38" s="12"/>
      <c r="E38"/>
      <c r="F38"/>
      <c r="G38"/>
      <c r="H38"/>
      <c r="I38"/>
    </row>
    <row r="39" spans="1:9">
      <c r="A39" s="58"/>
      <c r="B39" s="58" t="s">
        <v>266</v>
      </c>
      <c r="D39" s="12"/>
      <c r="E39"/>
      <c r="F39"/>
      <c r="G39"/>
      <c r="H39"/>
      <c r="I39"/>
    </row>
    <row r="40" spans="1:9">
      <c r="B40" s="2" t="s">
        <v>265</v>
      </c>
      <c r="D40" s="12"/>
      <c r="E40"/>
      <c r="F40"/>
      <c r="G40"/>
      <c r="H40"/>
      <c r="I40"/>
    </row>
    <row r="41" spans="1:9" customFormat="1" ht="12.75">
      <c r="A41" s="55"/>
      <c r="B41" s="55" t="s">
        <v>139</v>
      </c>
    </row>
    <row r="42" spans="1:9" s="21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77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7"/>
  <sheetViews>
    <sheetView view="pageBreakPreview" zoomScaleNormal="100" zoomScaleSheetLayoutView="100" workbookViewId="0">
      <selection activeCell="L2" sqref="L2"/>
    </sheetView>
  </sheetViews>
  <sheetFormatPr defaultRowHeight="12.75"/>
  <cols>
    <col min="1" max="1" width="5.42578125" style="617" customWidth="1"/>
    <col min="2" max="2" width="20.85546875" style="617" customWidth="1"/>
    <col min="3" max="3" width="26" style="617" customWidth="1"/>
    <col min="4" max="4" width="17" style="617" customWidth="1"/>
    <col min="5" max="5" width="18.140625" style="617" customWidth="1"/>
    <col min="6" max="6" width="14.7109375" style="617" customWidth="1"/>
    <col min="7" max="7" width="15.5703125" style="617" customWidth="1"/>
    <col min="8" max="8" width="14.7109375" style="617" customWidth="1"/>
    <col min="9" max="9" width="29.7109375" style="617" customWidth="1"/>
    <col min="10" max="16384" width="9.140625" style="617"/>
  </cols>
  <sheetData>
    <row r="1" spans="1:10" ht="15">
      <c r="A1" s="63" t="s">
        <v>390</v>
      </c>
      <c r="B1" s="63"/>
      <c r="C1" s="66"/>
      <c r="D1" s="66"/>
      <c r="E1" s="66"/>
      <c r="F1" s="66"/>
      <c r="G1" s="610"/>
      <c r="H1" s="610"/>
      <c r="I1" s="700" t="s">
        <v>109</v>
      </c>
    </row>
    <row r="2" spans="1:10" ht="15">
      <c r="A2" s="65" t="s">
        <v>140</v>
      </c>
      <c r="B2" s="63"/>
      <c r="C2" s="66"/>
      <c r="D2" s="66"/>
      <c r="E2" s="66"/>
      <c r="F2" s="66"/>
      <c r="G2" s="610"/>
      <c r="H2" s="610"/>
      <c r="I2" s="699" t="str">
        <f>'ფორმა N1'!L2</f>
        <v>01.01.2019-31.12.2019</v>
      </c>
    </row>
    <row r="3" spans="1:10" ht="15">
      <c r="A3" s="65"/>
      <c r="B3" s="65"/>
      <c r="C3" s="63"/>
      <c r="D3" s="63"/>
      <c r="E3" s="63"/>
      <c r="F3" s="63"/>
      <c r="G3" s="610"/>
      <c r="H3" s="610"/>
      <c r="I3" s="610"/>
    </row>
    <row r="4" spans="1:10" ht="15">
      <c r="A4" s="66" t="str">
        <f>'ფორმა N2'!A4</f>
        <v>ანგარიშვალდებული პირის დასახელება:</v>
      </c>
      <c r="B4" s="66"/>
      <c r="C4" s="66"/>
      <c r="D4" s="66"/>
      <c r="E4" s="66"/>
      <c r="F4" s="66"/>
      <c r="G4" s="65"/>
      <c r="H4" s="65"/>
      <c r="I4" s="65"/>
    </row>
    <row r="5" spans="1:10" ht="15">
      <c r="A5" s="365" t="str">
        <f>'ფორმა N1'!A5</f>
        <v>მპგ მოძრაობა სახელმწიფო ხალხისთვის</v>
      </c>
      <c r="B5" s="69"/>
      <c r="C5" s="69"/>
      <c r="D5" s="69"/>
      <c r="E5" s="69"/>
      <c r="F5" s="69"/>
      <c r="G5" s="70"/>
      <c r="H5" s="70"/>
      <c r="I5" s="70"/>
    </row>
    <row r="6" spans="1:10" ht="15">
      <c r="A6" s="66"/>
      <c r="B6" s="66"/>
      <c r="C6" s="66"/>
      <c r="D6" s="66"/>
      <c r="E6" s="66"/>
      <c r="F6" s="66"/>
      <c r="G6" s="65"/>
      <c r="H6" s="65"/>
      <c r="I6" s="65"/>
    </row>
    <row r="7" spans="1:10" ht="15">
      <c r="A7" s="609"/>
      <c r="B7" s="609"/>
      <c r="C7" s="609"/>
      <c r="D7" s="609"/>
      <c r="E7" s="609"/>
      <c r="F7" s="609"/>
      <c r="G7" s="67"/>
      <c r="H7" s="67"/>
      <c r="I7" s="67"/>
    </row>
    <row r="8" spans="1:10" ht="45">
      <c r="A8" s="79" t="s">
        <v>64</v>
      </c>
      <c r="B8" s="79" t="s">
        <v>326</v>
      </c>
      <c r="C8" s="79" t="s">
        <v>327</v>
      </c>
      <c r="D8" s="79" t="s">
        <v>227</v>
      </c>
      <c r="E8" s="79" t="s">
        <v>331</v>
      </c>
      <c r="F8" s="79" t="s">
        <v>335</v>
      </c>
      <c r="G8" s="68" t="s">
        <v>10</v>
      </c>
      <c r="H8" s="68" t="s">
        <v>9</v>
      </c>
      <c r="I8" s="68" t="s">
        <v>375</v>
      </c>
    </row>
    <row r="9" spans="1:10" ht="15">
      <c r="A9" s="729">
        <v>1</v>
      </c>
      <c r="B9" s="729" t="s">
        <v>517</v>
      </c>
      <c r="C9" s="729" t="s">
        <v>514</v>
      </c>
      <c r="D9" s="728" t="s">
        <v>518</v>
      </c>
      <c r="E9" s="729" t="s">
        <v>519</v>
      </c>
      <c r="F9" s="729" t="s">
        <v>334</v>
      </c>
      <c r="G9" s="764">
        <v>28869.770408163266</v>
      </c>
      <c r="H9" s="762">
        <v>22633.9</v>
      </c>
      <c r="I9" s="762">
        <v>6235.8704081632641</v>
      </c>
    </row>
    <row r="10" spans="1:10" ht="15">
      <c r="A10" s="729">
        <v>2</v>
      </c>
      <c r="B10" s="729" t="s">
        <v>520</v>
      </c>
      <c r="C10" s="729" t="s">
        <v>521</v>
      </c>
      <c r="D10" s="728" t="s">
        <v>522</v>
      </c>
      <c r="E10" s="729" t="s">
        <v>523</v>
      </c>
      <c r="F10" s="729" t="s">
        <v>334</v>
      </c>
      <c r="G10" s="764">
        <v>83188.775510204083</v>
      </c>
      <c r="H10" s="762">
        <v>65220</v>
      </c>
      <c r="I10" s="762">
        <v>17968.775510204083</v>
      </c>
    </row>
    <row r="11" spans="1:10" ht="30">
      <c r="A11" s="729">
        <v>3</v>
      </c>
      <c r="B11" s="729" t="s">
        <v>513</v>
      </c>
      <c r="C11" s="729" t="s">
        <v>514</v>
      </c>
      <c r="D11" s="728" t="s">
        <v>515</v>
      </c>
      <c r="E11" s="729" t="s">
        <v>516</v>
      </c>
      <c r="F11" s="729" t="s">
        <v>334</v>
      </c>
      <c r="G11" s="764">
        <v>16875</v>
      </c>
      <c r="H11" s="762">
        <v>13500</v>
      </c>
      <c r="I11" s="762">
        <v>3037.5</v>
      </c>
      <c r="J11" s="763"/>
    </row>
    <row r="12" spans="1:10" ht="55.5" customHeight="1">
      <c r="A12" s="729">
        <v>4</v>
      </c>
      <c r="B12" s="757" t="s">
        <v>1062</v>
      </c>
      <c r="C12" s="729" t="s">
        <v>1063</v>
      </c>
      <c r="D12" s="758" t="s">
        <v>1067</v>
      </c>
      <c r="E12" s="729" t="s">
        <v>1068</v>
      </c>
      <c r="F12" s="729" t="s">
        <v>334</v>
      </c>
      <c r="G12" s="764">
        <v>10000</v>
      </c>
      <c r="H12" s="762">
        <v>8000</v>
      </c>
      <c r="I12" s="762">
        <v>1800</v>
      </c>
      <c r="J12" s="763"/>
    </row>
    <row r="13" spans="1:10" ht="68.25" customHeight="1">
      <c r="A13" s="729">
        <v>6</v>
      </c>
      <c r="B13" s="757" t="s">
        <v>1064</v>
      </c>
      <c r="C13" s="729" t="s">
        <v>1065</v>
      </c>
      <c r="D13" s="759" t="s">
        <v>1055</v>
      </c>
      <c r="E13" s="760" t="s">
        <v>1069</v>
      </c>
      <c r="F13" s="729" t="s">
        <v>334</v>
      </c>
      <c r="G13" s="764">
        <v>20841.836734693876</v>
      </c>
      <c r="H13" s="762">
        <v>16340</v>
      </c>
      <c r="I13" s="762">
        <v>4501.8367346938758</v>
      </c>
    </row>
    <row r="14" spans="1:10" ht="15">
      <c r="A14" s="729">
        <v>7</v>
      </c>
      <c r="B14" s="761" t="s">
        <v>520</v>
      </c>
      <c r="C14" s="729" t="s">
        <v>1168</v>
      </c>
      <c r="D14" s="728" t="s">
        <v>1436</v>
      </c>
      <c r="E14" s="729" t="s">
        <v>1070</v>
      </c>
      <c r="F14" s="729" t="s">
        <v>334</v>
      </c>
      <c r="G14" s="764">
        <v>21135.204081632652</v>
      </c>
      <c r="H14" s="762">
        <v>16570</v>
      </c>
      <c r="I14" s="762">
        <v>4565.2040816326517</v>
      </c>
    </row>
    <row r="15" spans="1:10" ht="15">
      <c r="A15" s="729"/>
      <c r="B15" s="729"/>
      <c r="C15" s="729"/>
      <c r="D15" s="729"/>
      <c r="E15" s="729"/>
      <c r="F15" s="729"/>
      <c r="G15" s="762"/>
      <c r="H15" s="762"/>
      <c r="I15" s="762"/>
    </row>
    <row r="16" spans="1:10" ht="15">
      <c r="A16" s="729"/>
      <c r="B16" s="729"/>
      <c r="C16" s="729"/>
      <c r="D16" s="729"/>
      <c r="E16" s="729"/>
      <c r="F16" s="729"/>
      <c r="G16" s="762"/>
      <c r="H16" s="762"/>
      <c r="I16" s="762"/>
    </row>
    <row r="17" spans="1:9" ht="15">
      <c r="A17" s="76"/>
      <c r="B17" s="88"/>
      <c r="C17" s="88"/>
      <c r="D17" s="88"/>
      <c r="E17" s="765"/>
      <c r="F17" s="185" t="s">
        <v>421</v>
      </c>
      <c r="G17" s="766">
        <f>SUM(G9:G16)</f>
        <v>180910.58673469388</v>
      </c>
      <c r="H17" s="766">
        <f>SUM(H9:H16)</f>
        <v>142263.9</v>
      </c>
      <c r="I17" s="766">
        <f>SUM(I9:I16)</f>
        <v>38109.186734693867</v>
      </c>
    </row>
    <row r="18" spans="1:9" ht="15">
      <c r="A18" s="174"/>
      <c r="B18" s="174"/>
      <c r="C18" s="174"/>
      <c r="D18" s="174"/>
      <c r="E18" s="174"/>
      <c r="F18" s="174"/>
      <c r="G18" s="174"/>
      <c r="H18" s="146"/>
      <c r="I18" s="146"/>
    </row>
    <row r="19" spans="1:9" ht="15">
      <c r="A19" s="175" t="s">
        <v>410</v>
      </c>
      <c r="B19" s="175"/>
      <c r="C19" s="174"/>
      <c r="D19" s="174"/>
      <c r="E19" s="174"/>
      <c r="F19" s="174"/>
      <c r="G19" s="174"/>
      <c r="H19" s="146"/>
      <c r="I19" s="146"/>
    </row>
    <row r="20" spans="1:9" ht="15">
      <c r="A20" s="175"/>
      <c r="B20" s="175"/>
      <c r="C20" s="174"/>
      <c r="D20" s="174"/>
      <c r="E20" s="174"/>
      <c r="F20" s="174"/>
      <c r="G20" s="174"/>
      <c r="H20" s="146"/>
      <c r="I20" s="146"/>
    </row>
    <row r="21" spans="1:9">
      <c r="A21" s="619"/>
      <c r="B21" s="619"/>
      <c r="C21" s="619"/>
      <c r="D21" s="619"/>
      <c r="E21" s="619"/>
      <c r="F21" s="619"/>
      <c r="G21" s="619"/>
      <c r="H21" s="619"/>
      <c r="I21" s="619"/>
    </row>
    <row r="22" spans="1:9" ht="15">
      <c r="A22" s="152" t="s">
        <v>107</v>
      </c>
      <c r="B22" s="152"/>
      <c r="C22" s="146"/>
      <c r="D22" s="146"/>
      <c r="E22" s="146"/>
      <c r="F22" s="146"/>
      <c r="G22" s="146"/>
      <c r="H22" s="146"/>
      <c r="I22" s="146"/>
    </row>
    <row r="23" spans="1:9" ht="15">
      <c r="A23" s="146"/>
      <c r="B23" s="146"/>
      <c r="C23" s="146"/>
      <c r="D23" s="146"/>
      <c r="E23" s="146"/>
      <c r="F23" s="146"/>
      <c r="G23" s="146"/>
      <c r="H23" s="146"/>
      <c r="I23" s="146"/>
    </row>
    <row r="24" spans="1:9" ht="15">
      <c r="A24" s="146"/>
      <c r="B24" s="146"/>
      <c r="C24" s="146"/>
      <c r="D24" s="146"/>
      <c r="E24" s="150"/>
      <c r="F24" s="150"/>
      <c r="G24" s="150"/>
      <c r="H24" s="146"/>
      <c r="I24" s="146"/>
    </row>
    <row r="25" spans="1:9" ht="15">
      <c r="A25" s="152"/>
      <c r="B25" s="152"/>
      <c r="C25" s="152" t="s">
        <v>1061</v>
      </c>
      <c r="D25" s="152"/>
      <c r="E25" s="152"/>
      <c r="F25" s="152"/>
      <c r="G25" s="152"/>
      <c r="H25" s="146"/>
      <c r="I25" s="146"/>
    </row>
    <row r="26" spans="1:9" ht="15">
      <c r="A26" s="146"/>
      <c r="B26" s="146"/>
      <c r="C26" s="146" t="s">
        <v>374</v>
      </c>
      <c r="D26" s="146"/>
      <c r="E26" s="146"/>
      <c r="F26" s="146"/>
      <c r="G26" s="146"/>
      <c r="H26" s="146"/>
      <c r="I26" s="146"/>
    </row>
    <row r="27" spans="1:9">
      <c r="A27" s="154"/>
      <c r="B27" s="154"/>
      <c r="C27" s="154" t="s">
        <v>139</v>
      </c>
      <c r="D27" s="154"/>
      <c r="E27" s="154"/>
      <c r="F27" s="154"/>
      <c r="G27" s="154"/>
    </row>
  </sheetData>
  <autoFilter ref="A8:I13"/>
  <printOptions gridLines="1"/>
  <pageMargins left="0.25" right="0.25" top="0.75" bottom="0.75" header="0.3" footer="0.3"/>
  <pageSetup scale="84" fitToHeight="0" orientation="landscape" r:id="rId1"/>
  <rowBreaks count="1" manualBreakCount="1">
    <brk id="30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6"/>
  <sheetViews>
    <sheetView view="pageBreakPreview" zoomScale="80" zoomScaleNormal="100" zoomScaleSheetLayoutView="80" workbookViewId="0">
      <selection activeCell="L2" sqref="L2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63" t="s">
        <v>352</v>
      </c>
      <c r="B1" s="66"/>
      <c r="C1" s="66"/>
      <c r="D1" s="66"/>
      <c r="E1" s="66"/>
      <c r="F1" s="66"/>
      <c r="G1" s="779" t="s">
        <v>109</v>
      </c>
      <c r="H1" s="779"/>
      <c r="I1" s="298"/>
    </row>
    <row r="2" spans="1:9" ht="15">
      <c r="A2" s="65" t="s">
        <v>140</v>
      </c>
      <c r="B2" s="66"/>
      <c r="C2" s="66"/>
      <c r="D2" s="66"/>
      <c r="E2" s="66"/>
      <c r="F2" s="66"/>
      <c r="G2" s="777" t="str">
        <f>'ფორმა N1'!L2</f>
        <v>01.01.2019-31.12.2019</v>
      </c>
      <c r="H2" s="777"/>
      <c r="I2" s="65"/>
    </row>
    <row r="3" spans="1:9" ht="15">
      <c r="A3" s="65"/>
      <c r="B3" s="65"/>
      <c r="C3" s="65"/>
      <c r="D3" s="65"/>
      <c r="E3" s="65"/>
      <c r="F3" s="65"/>
      <c r="G3" s="142"/>
      <c r="H3" s="142"/>
      <c r="I3" s="298"/>
    </row>
    <row r="4" spans="1:9" ht="15">
      <c r="A4" s="66" t="str">
        <f>'ფორმა N2'!A4</f>
        <v>ანგარიშვალდებული პირის დასახელება:</v>
      </c>
      <c r="B4" s="66"/>
      <c r="C4" s="66"/>
      <c r="D4" s="66"/>
      <c r="E4" s="66"/>
      <c r="F4" s="66"/>
      <c r="G4" s="65"/>
      <c r="H4" s="65"/>
      <c r="I4" s="65"/>
    </row>
    <row r="5" spans="1:9" ht="15">
      <c r="A5" s="365" t="str">
        <f>'ფორმა N1'!A5</f>
        <v>მპგ მოძრაობა სახელმწიფო ხალხისთვის</v>
      </c>
      <c r="B5" s="69"/>
      <c r="C5" s="69"/>
      <c r="D5" s="69"/>
      <c r="E5" s="69"/>
      <c r="F5" s="69"/>
      <c r="G5" s="70"/>
      <c r="H5" s="70"/>
      <c r="I5" s="298"/>
    </row>
    <row r="6" spans="1:9" ht="15">
      <c r="A6" s="66"/>
      <c r="B6" s="66"/>
      <c r="C6" s="66"/>
      <c r="D6" s="66"/>
      <c r="E6" s="66"/>
      <c r="F6" s="66"/>
      <c r="G6" s="65"/>
      <c r="H6" s="65"/>
      <c r="I6" s="65"/>
    </row>
    <row r="7" spans="1:9" ht="15">
      <c r="A7" s="141"/>
      <c r="B7" s="141"/>
      <c r="C7" s="207"/>
      <c r="D7" s="141"/>
      <c r="E7" s="141"/>
      <c r="F7" s="141"/>
      <c r="G7" s="67"/>
      <c r="H7" s="67"/>
      <c r="I7" s="65"/>
    </row>
    <row r="8" spans="1:9" ht="45">
      <c r="A8" s="294" t="s">
        <v>64</v>
      </c>
      <c r="B8" s="68" t="s">
        <v>326</v>
      </c>
      <c r="C8" s="79" t="s">
        <v>327</v>
      </c>
      <c r="D8" s="79" t="s">
        <v>227</v>
      </c>
      <c r="E8" s="79" t="s">
        <v>330</v>
      </c>
      <c r="F8" s="79" t="s">
        <v>329</v>
      </c>
      <c r="G8" s="79" t="s">
        <v>371</v>
      </c>
      <c r="H8" s="68" t="s">
        <v>10</v>
      </c>
      <c r="I8" s="68" t="s">
        <v>9</v>
      </c>
    </row>
    <row r="9" spans="1:9" ht="15">
      <c r="A9" s="295"/>
      <c r="B9" s="296"/>
      <c r="C9" s="87"/>
      <c r="D9" s="87"/>
      <c r="E9" s="87"/>
      <c r="F9" s="87"/>
      <c r="G9" s="87"/>
      <c r="H9" s="4"/>
      <c r="I9" s="4"/>
    </row>
    <row r="10" spans="1:9" ht="15">
      <c r="A10" s="295"/>
      <c r="B10" s="296"/>
      <c r="C10" s="87"/>
      <c r="D10" s="87"/>
      <c r="E10" s="87"/>
      <c r="F10" s="87"/>
      <c r="G10" s="87"/>
      <c r="H10" s="4"/>
      <c r="I10" s="4"/>
    </row>
    <row r="11" spans="1:9" ht="15">
      <c r="A11" s="295"/>
      <c r="B11" s="296"/>
      <c r="C11" s="76"/>
      <c r="D11" s="76"/>
      <c r="E11" s="76"/>
      <c r="F11" s="76"/>
      <c r="G11" s="76"/>
      <c r="H11" s="4"/>
      <c r="I11" s="4"/>
    </row>
    <row r="12" spans="1:9" ht="15">
      <c r="A12" s="295"/>
      <c r="B12" s="296"/>
      <c r="C12" s="76"/>
      <c r="D12" s="76"/>
      <c r="E12" s="76"/>
      <c r="F12" s="76"/>
      <c r="G12" s="76"/>
      <c r="H12" s="4"/>
      <c r="I12" s="4"/>
    </row>
    <row r="13" spans="1:9" ht="15">
      <c r="A13" s="295"/>
      <c r="B13" s="296"/>
      <c r="C13" s="76"/>
      <c r="D13" s="76"/>
      <c r="E13" s="76"/>
      <c r="F13" s="76"/>
      <c r="G13" s="76"/>
      <c r="H13" s="4"/>
      <c r="I13" s="4"/>
    </row>
    <row r="14" spans="1:9" ht="15">
      <c r="A14" s="295"/>
      <c r="B14" s="296"/>
      <c r="C14" s="76"/>
      <c r="D14" s="76"/>
      <c r="E14" s="76"/>
      <c r="F14" s="76"/>
      <c r="G14" s="76"/>
      <c r="H14" s="4"/>
      <c r="I14" s="4"/>
    </row>
    <row r="15" spans="1:9" ht="15">
      <c r="A15" s="295"/>
      <c r="B15" s="296"/>
      <c r="C15" s="76"/>
      <c r="D15" s="76"/>
      <c r="E15" s="76"/>
      <c r="F15" s="76"/>
      <c r="G15" s="76"/>
      <c r="H15" s="4"/>
      <c r="I15" s="4"/>
    </row>
    <row r="16" spans="1:9" ht="15">
      <c r="A16" s="295"/>
      <c r="B16" s="296"/>
      <c r="C16" s="76"/>
      <c r="D16" s="76"/>
      <c r="E16" s="76"/>
      <c r="F16" s="76"/>
      <c r="G16" s="76"/>
      <c r="H16" s="4"/>
      <c r="I16" s="4"/>
    </row>
    <row r="17" spans="1:9" ht="15">
      <c r="A17" s="295"/>
      <c r="B17" s="296"/>
      <c r="C17" s="76"/>
      <c r="D17" s="76"/>
      <c r="E17" s="76"/>
      <c r="F17" s="76"/>
      <c r="G17" s="76"/>
      <c r="H17" s="4"/>
      <c r="I17" s="4"/>
    </row>
    <row r="18" spans="1:9" ht="15">
      <c r="A18" s="295"/>
      <c r="B18" s="296"/>
      <c r="C18" s="76"/>
      <c r="D18" s="76"/>
      <c r="E18" s="76"/>
      <c r="F18" s="76"/>
      <c r="G18" s="76"/>
      <c r="H18" s="4"/>
      <c r="I18" s="4"/>
    </row>
    <row r="19" spans="1:9" ht="15">
      <c r="A19" s="295"/>
      <c r="B19" s="296"/>
      <c r="C19" s="76"/>
      <c r="D19" s="76"/>
      <c r="E19" s="76"/>
      <c r="F19" s="76"/>
      <c r="G19" s="76"/>
      <c r="H19" s="4"/>
      <c r="I19" s="4"/>
    </row>
    <row r="20" spans="1:9" ht="15">
      <c r="A20" s="295"/>
      <c r="B20" s="296"/>
      <c r="C20" s="76"/>
      <c r="D20" s="76"/>
      <c r="E20" s="76"/>
      <c r="F20" s="76"/>
      <c r="G20" s="76"/>
      <c r="H20" s="4"/>
      <c r="I20" s="4"/>
    </row>
    <row r="21" spans="1:9" ht="15">
      <c r="A21" s="295"/>
      <c r="B21" s="296"/>
      <c r="C21" s="76"/>
      <c r="D21" s="76"/>
      <c r="E21" s="76"/>
      <c r="F21" s="76"/>
      <c r="G21" s="76"/>
      <c r="H21" s="4"/>
      <c r="I21" s="4"/>
    </row>
    <row r="22" spans="1:9" ht="15">
      <c r="A22" s="295"/>
      <c r="B22" s="296"/>
      <c r="C22" s="76"/>
      <c r="D22" s="76"/>
      <c r="E22" s="76"/>
      <c r="F22" s="76"/>
      <c r="G22" s="76"/>
      <c r="H22" s="4"/>
      <c r="I22" s="4"/>
    </row>
    <row r="23" spans="1:9" ht="15">
      <c r="A23" s="295"/>
      <c r="B23" s="296"/>
      <c r="C23" s="76"/>
      <c r="D23" s="76"/>
      <c r="E23" s="76"/>
      <c r="F23" s="76"/>
      <c r="G23" s="76"/>
      <c r="H23" s="4"/>
      <c r="I23" s="4"/>
    </row>
    <row r="24" spans="1:9" ht="15">
      <c r="A24" s="295"/>
      <c r="B24" s="296"/>
      <c r="C24" s="76"/>
      <c r="D24" s="76"/>
      <c r="E24" s="76"/>
      <c r="F24" s="76"/>
      <c r="G24" s="76"/>
      <c r="H24" s="4"/>
      <c r="I24" s="4"/>
    </row>
    <row r="25" spans="1:9" ht="15">
      <c r="A25" s="295"/>
      <c r="B25" s="296"/>
      <c r="C25" s="76"/>
      <c r="D25" s="76"/>
      <c r="E25" s="76"/>
      <c r="F25" s="76"/>
      <c r="G25" s="76"/>
      <c r="H25" s="4"/>
      <c r="I25" s="4"/>
    </row>
    <row r="26" spans="1:9" ht="15">
      <c r="A26" s="295"/>
      <c r="B26" s="296"/>
      <c r="C26" s="76"/>
      <c r="D26" s="76"/>
      <c r="E26" s="76"/>
      <c r="F26" s="76"/>
      <c r="G26" s="76"/>
      <c r="H26" s="4"/>
      <c r="I26" s="4"/>
    </row>
    <row r="27" spans="1:9" ht="15">
      <c r="A27" s="295"/>
      <c r="B27" s="296"/>
      <c r="C27" s="76"/>
      <c r="D27" s="76"/>
      <c r="E27" s="76"/>
      <c r="F27" s="76"/>
      <c r="G27" s="76"/>
      <c r="H27" s="4"/>
      <c r="I27" s="4"/>
    </row>
    <row r="28" spans="1:9" ht="15">
      <c r="A28" s="295"/>
      <c r="B28" s="296"/>
      <c r="C28" s="76"/>
      <c r="D28" s="76"/>
      <c r="E28" s="76"/>
      <c r="F28" s="76"/>
      <c r="G28" s="76"/>
      <c r="H28" s="4"/>
      <c r="I28" s="4"/>
    </row>
    <row r="29" spans="1:9" ht="15">
      <c r="A29" s="295"/>
      <c r="B29" s="296"/>
      <c r="C29" s="76"/>
      <c r="D29" s="76"/>
      <c r="E29" s="76"/>
      <c r="F29" s="76"/>
      <c r="G29" s="76"/>
      <c r="H29" s="4"/>
      <c r="I29" s="4"/>
    </row>
    <row r="30" spans="1:9" ht="15">
      <c r="A30" s="295"/>
      <c r="B30" s="296"/>
      <c r="C30" s="76"/>
      <c r="D30" s="76"/>
      <c r="E30" s="76"/>
      <c r="F30" s="76"/>
      <c r="G30" s="76"/>
      <c r="H30" s="4"/>
      <c r="I30" s="4"/>
    </row>
    <row r="31" spans="1:9" ht="15">
      <c r="A31" s="295"/>
      <c r="B31" s="296"/>
      <c r="C31" s="76"/>
      <c r="D31" s="76"/>
      <c r="E31" s="76"/>
      <c r="F31" s="76"/>
      <c r="G31" s="76"/>
      <c r="H31" s="4"/>
      <c r="I31" s="4"/>
    </row>
    <row r="32" spans="1:9" ht="15">
      <c r="A32" s="295"/>
      <c r="B32" s="296"/>
      <c r="C32" s="76"/>
      <c r="D32" s="76"/>
      <c r="E32" s="76"/>
      <c r="F32" s="76"/>
      <c r="G32" s="76"/>
      <c r="H32" s="4"/>
      <c r="I32" s="4"/>
    </row>
    <row r="33" spans="1:9" ht="15">
      <c r="A33" s="295"/>
      <c r="B33" s="296"/>
      <c r="C33" s="76"/>
      <c r="D33" s="76"/>
      <c r="E33" s="76"/>
      <c r="F33" s="76"/>
      <c r="G33" s="76"/>
      <c r="H33" s="4"/>
      <c r="I33" s="4"/>
    </row>
    <row r="34" spans="1:9" ht="15">
      <c r="A34" s="295"/>
      <c r="B34" s="297"/>
      <c r="C34" s="88"/>
      <c r="D34" s="88"/>
      <c r="E34" s="88"/>
      <c r="F34" s="88"/>
      <c r="G34" s="88" t="s">
        <v>325</v>
      </c>
      <c r="H34" s="75">
        <f>SUM(H9:H33)</f>
        <v>0</v>
      </c>
      <c r="I34" s="75">
        <f>SUM(I9:I33)</f>
        <v>0</v>
      </c>
    </row>
    <row r="35" spans="1:9" ht="15">
      <c r="A35" s="174"/>
      <c r="B35" s="174"/>
      <c r="C35" s="174"/>
      <c r="D35" s="174"/>
      <c r="E35" s="174"/>
      <c r="F35" s="174"/>
      <c r="G35" s="146"/>
      <c r="H35" s="146"/>
      <c r="I35" s="151"/>
    </row>
    <row r="36" spans="1:9" ht="15">
      <c r="A36" s="175" t="s">
        <v>336</v>
      </c>
      <c r="B36" s="174"/>
      <c r="C36" s="174"/>
      <c r="D36" s="174"/>
      <c r="E36" s="174"/>
      <c r="F36" s="174"/>
      <c r="G36" s="146"/>
      <c r="H36" s="146"/>
      <c r="I36" s="151"/>
    </row>
    <row r="37" spans="1:9" ht="15">
      <c r="A37" s="175" t="s">
        <v>339</v>
      </c>
      <c r="B37" s="174"/>
      <c r="C37" s="174"/>
      <c r="D37" s="174"/>
      <c r="E37" s="174"/>
      <c r="F37" s="174"/>
      <c r="G37" s="146"/>
      <c r="H37" s="146"/>
      <c r="I37" s="151"/>
    </row>
    <row r="38" spans="1:9" ht="15">
      <c r="A38" s="175"/>
      <c r="B38" s="146"/>
      <c r="C38" s="146"/>
      <c r="D38" s="146"/>
      <c r="E38" s="146"/>
      <c r="F38" s="146"/>
      <c r="G38" s="146"/>
      <c r="H38" s="146"/>
      <c r="I38" s="151"/>
    </row>
    <row r="39" spans="1:9" ht="15">
      <c r="A39" s="175"/>
      <c r="B39" s="146"/>
      <c r="C39" s="146"/>
      <c r="D39" s="146"/>
      <c r="E39" s="146"/>
      <c r="G39" s="146"/>
      <c r="H39" s="146"/>
      <c r="I39" s="151"/>
    </row>
    <row r="40" spans="1:9">
      <c r="A40" s="172"/>
      <c r="B40" s="172"/>
      <c r="C40" s="172"/>
      <c r="D40" s="172"/>
      <c r="E40" s="172"/>
      <c r="F40" s="172"/>
      <c r="G40" s="172"/>
      <c r="H40" s="172"/>
      <c r="I40" s="151"/>
    </row>
    <row r="41" spans="1:9" ht="15">
      <c r="A41" s="152" t="s">
        <v>107</v>
      </c>
      <c r="B41" s="146"/>
      <c r="C41" s="146"/>
      <c r="D41" s="146"/>
      <c r="E41" s="146"/>
      <c r="F41" s="146"/>
      <c r="G41" s="146"/>
      <c r="H41" s="146"/>
      <c r="I41" s="151"/>
    </row>
    <row r="42" spans="1:9" ht="15">
      <c r="A42" s="146"/>
      <c r="B42" s="146"/>
      <c r="C42" s="146"/>
      <c r="D42" s="146"/>
      <c r="E42" s="146"/>
      <c r="F42" s="146"/>
      <c r="G42" s="146"/>
      <c r="H42" s="146"/>
      <c r="I42" s="151"/>
    </row>
    <row r="43" spans="1:9" ht="15">
      <c r="A43" s="146"/>
      <c r="B43" s="146"/>
      <c r="C43" s="146"/>
      <c r="D43" s="146"/>
      <c r="E43" s="146"/>
      <c r="F43" s="146"/>
      <c r="G43" s="146"/>
      <c r="H43" s="153"/>
      <c r="I43" s="151"/>
    </row>
    <row r="44" spans="1:9" ht="15">
      <c r="A44" s="152"/>
      <c r="B44" s="152" t="s">
        <v>266</v>
      </c>
      <c r="C44" s="152"/>
      <c r="D44" s="152"/>
      <c r="E44" s="152"/>
      <c r="F44" s="152"/>
      <c r="G44" s="146"/>
      <c r="H44" s="153"/>
      <c r="I44" s="151"/>
    </row>
    <row r="45" spans="1:9" ht="15">
      <c r="A45" s="146"/>
      <c r="B45" s="146" t="s">
        <v>265</v>
      </c>
      <c r="C45" s="146"/>
      <c r="D45" s="146"/>
      <c r="E45" s="146"/>
      <c r="F45" s="146"/>
      <c r="G45" s="146"/>
      <c r="H45" s="153"/>
      <c r="I45" s="151"/>
    </row>
    <row r="46" spans="1:9">
      <c r="A46" s="154"/>
      <c r="B46" s="154" t="s">
        <v>139</v>
      </c>
      <c r="C46" s="154"/>
      <c r="D46" s="154"/>
      <c r="E46" s="154"/>
      <c r="F46" s="154"/>
      <c r="G46" s="147"/>
      <c r="H46" s="147"/>
      <c r="I46" s="147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46"/>
  <sheetViews>
    <sheetView view="pageBreakPreview" zoomScale="80" zoomScaleNormal="100" zoomScaleSheetLayoutView="80" workbookViewId="0">
      <selection activeCell="L2" sqref="L2"/>
    </sheetView>
  </sheetViews>
  <sheetFormatPr defaultRowHeight="12.75"/>
  <cols>
    <col min="1" max="1" width="5.42578125" style="147" customWidth="1"/>
    <col min="2" max="2" width="13.140625" style="147" customWidth="1"/>
    <col min="3" max="3" width="15.140625" style="147" customWidth="1"/>
    <col min="4" max="4" width="18" style="147" customWidth="1"/>
    <col min="5" max="5" width="20.5703125" style="147" customWidth="1"/>
    <col min="6" max="6" width="21.28515625" style="147" customWidth="1"/>
    <col min="7" max="7" width="15.140625" style="147" customWidth="1"/>
    <col min="8" max="8" width="15.5703125" style="147" customWidth="1"/>
    <col min="9" max="9" width="13.42578125" style="147" customWidth="1"/>
    <col min="10" max="10" width="0" style="147" hidden="1" customWidth="1"/>
    <col min="11" max="16384" width="9.140625" style="147"/>
  </cols>
  <sheetData>
    <row r="1" spans="1:10" ht="15">
      <c r="A1" s="63" t="s">
        <v>428</v>
      </c>
      <c r="B1" s="63"/>
      <c r="C1" s="66"/>
      <c r="D1" s="66"/>
      <c r="E1" s="66"/>
      <c r="F1" s="66"/>
      <c r="G1" s="779" t="s">
        <v>109</v>
      </c>
      <c r="H1" s="779"/>
    </row>
    <row r="2" spans="1:10" ht="15">
      <c r="A2" s="65" t="s">
        <v>140</v>
      </c>
      <c r="B2" s="63"/>
      <c r="C2" s="66"/>
      <c r="D2" s="66"/>
      <c r="E2" s="66"/>
      <c r="F2" s="66"/>
      <c r="G2" s="777" t="str">
        <f>'ფორმა N1'!L2</f>
        <v>01.01.2019-31.12.2019</v>
      </c>
      <c r="H2" s="777"/>
    </row>
    <row r="3" spans="1:10" ht="15">
      <c r="A3" s="65"/>
      <c r="B3" s="65"/>
      <c r="C3" s="65"/>
      <c r="D3" s="65"/>
      <c r="E3" s="65"/>
      <c r="F3" s="65"/>
      <c r="G3" s="164"/>
      <c r="H3" s="164"/>
    </row>
    <row r="4" spans="1:10" ht="15">
      <c r="A4" s="66" t="str">
        <f>'ფორმა N2'!A4</f>
        <v>ანგარიშვალდებული პირის დასახელება:</v>
      </c>
      <c r="B4" s="66"/>
      <c r="C4" s="66"/>
      <c r="D4" s="66"/>
      <c r="E4" s="66"/>
      <c r="F4" s="66"/>
      <c r="G4" s="65"/>
      <c r="H4" s="65"/>
    </row>
    <row r="5" spans="1:10" ht="15">
      <c r="A5" s="365" t="str">
        <f>'ფორმა N1'!A5</f>
        <v>მპგ მოძრაობა სახელმწიფო ხალხისთვის</v>
      </c>
      <c r="B5" s="69"/>
      <c r="C5" s="69"/>
      <c r="D5" s="69"/>
      <c r="E5" s="69"/>
      <c r="F5" s="69"/>
      <c r="G5" s="70"/>
      <c r="H5" s="70"/>
    </row>
    <row r="6" spans="1:10" ht="15">
      <c r="A6" s="66"/>
      <c r="B6" s="66"/>
      <c r="C6" s="66"/>
      <c r="D6" s="66"/>
      <c r="E6" s="66"/>
      <c r="F6" s="66"/>
      <c r="G6" s="65"/>
      <c r="H6" s="65"/>
    </row>
    <row r="7" spans="1:10" ht="15">
      <c r="A7" s="163"/>
      <c r="B7" s="163"/>
      <c r="C7" s="163"/>
      <c r="D7" s="167"/>
      <c r="E7" s="163"/>
      <c r="F7" s="163"/>
      <c r="G7" s="67"/>
      <c r="H7" s="67"/>
    </row>
    <row r="8" spans="1:10" ht="30">
      <c r="A8" s="79" t="s">
        <v>64</v>
      </c>
      <c r="B8" s="79" t="s">
        <v>326</v>
      </c>
      <c r="C8" s="79" t="s">
        <v>327</v>
      </c>
      <c r="D8" s="79" t="s">
        <v>227</v>
      </c>
      <c r="E8" s="79" t="s">
        <v>335</v>
      </c>
      <c r="F8" s="79" t="s">
        <v>328</v>
      </c>
      <c r="G8" s="68" t="s">
        <v>10</v>
      </c>
      <c r="H8" s="68" t="s">
        <v>9</v>
      </c>
      <c r="J8" s="176" t="s">
        <v>334</v>
      </c>
    </row>
    <row r="9" spans="1:10" ht="15">
      <c r="A9" s="87"/>
      <c r="B9" s="87"/>
      <c r="C9" s="87"/>
      <c r="D9" s="87"/>
      <c r="E9" s="87"/>
      <c r="F9" s="87"/>
      <c r="G9" s="4"/>
      <c r="H9" s="4"/>
      <c r="J9" s="176" t="s">
        <v>0</v>
      </c>
    </row>
    <row r="10" spans="1:10" ht="15">
      <c r="A10" s="87"/>
      <c r="B10" s="87"/>
      <c r="C10" s="87"/>
      <c r="D10" s="87"/>
      <c r="E10" s="87"/>
      <c r="F10" s="87"/>
      <c r="G10" s="4"/>
      <c r="H10" s="4"/>
    </row>
    <row r="11" spans="1:10" ht="15">
      <c r="A11" s="76"/>
      <c r="B11" s="76"/>
      <c r="C11" s="76"/>
      <c r="D11" s="76"/>
      <c r="E11" s="76"/>
      <c r="F11" s="76"/>
      <c r="G11" s="4"/>
      <c r="H11" s="4"/>
    </row>
    <row r="12" spans="1:10" ht="15">
      <c r="A12" s="76"/>
      <c r="B12" s="76"/>
      <c r="C12" s="76"/>
      <c r="D12" s="76"/>
      <c r="E12" s="76"/>
      <c r="F12" s="76"/>
      <c r="G12" s="4"/>
      <c r="H12" s="4"/>
    </row>
    <row r="13" spans="1:10" ht="15">
      <c r="A13" s="76"/>
      <c r="B13" s="76"/>
      <c r="C13" s="76"/>
      <c r="D13" s="76"/>
      <c r="E13" s="76"/>
      <c r="F13" s="76"/>
      <c r="G13" s="4"/>
      <c r="H13" s="4"/>
    </row>
    <row r="14" spans="1:10" ht="15">
      <c r="A14" s="76"/>
      <c r="B14" s="76"/>
      <c r="C14" s="76"/>
      <c r="D14" s="76"/>
      <c r="E14" s="76"/>
      <c r="F14" s="76"/>
      <c r="G14" s="4"/>
      <c r="H14" s="4"/>
    </row>
    <row r="15" spans="1:10" ht="15">
      <c r="A15" s="76"/>
      <c r="B15" s="76"/>
      <c r="C15" s="76"/>
      <c r="D15" s="76"/>
      <c r="E15" s="76"/>
      <c r="F15" s="76"/>
      <c r="G15" s="4"/>
      <c r="H15" s="4"/>
    </row>
    <row r="16" spans="1:10" ht="15">
      <c r="A16" s="76"/>
      <c r="B16" s="76"/>
      <c r="C16" s="76"/>
      <c r="D16" s="76"/>
      <c r="E16" s="76"/>
      <c r="F16" s="76"/>
      <c r="G16" s="4"/>
      <c r="H16" s="4"/>
    </row>
    <row r="17" spans="1:8" ht="15">
      <c r="A17" s="76"/>
      <c r="B17" s="76"/>
      <c r="C17" s="76"/>
      <c r="D17" s="76"/>
      <c r="E17" s="76"/>
      <c r="F17" s="76"/>
      <c r="G17" s="4"/>
      <c r="H17" s="4"/>
    </row>
    <row r="18" spans="1:8" ht="15">
      <c r="A18" s="76"/>
      <c r="B18" s="76"/>
      <c r="C18" s="76"/>
      <c r="D18" s="76"/>
      <c r="E18" s="76"/>
      <c r="F18" s="76"/>
      <c r="G18" s="4"/>
      <c r="H18" s="4"/>
    </row>
    <row r="19" spans="1:8" ht="15">
      <c r="A19" s="76"/>
      <c r="B19" s="76"/>
      <c r="C19" s="76"/>
      <c r="D19" s="76"/>
      <c r="E19" s="76"/>
      <c r="F19" s="76"/>
      <c r="G19" s="4"/>
      <c r="H19" s="4"/>
    </row>
    <row r="20" spans="1:8" ht="15">
      <c r="A20" s="76"/>
      <c r="B20" s="76"/>
      <c r="C20" s="76"/>
      <c r="D20" s="76"/>
      <c r="E20" s="76"/>
      <c r="F20" s="76"/>
      <c r="G20" s="4"/>
      <c r="H20" s="4"/>
    </row>
    <row r="21" spans="1:8" ht="15">
      <c r="A21" s="76"/>
      <c r="B21" s="76"/>
      <c r="C21" s="76"/>
      <c r="D21" s="76"/>
      <c r="E21" s="76"/>
      <c r="F21" s="76"/>
      <c r="G21" s="4"/>
      <c r="H21" s="4"/>
    </row>
    <row r="22" spans="1:8" ht="15">
      <c r="A22" s="76"/>
      <c r="B22" s="76"/>
      <c r="C22" s="76"/>
      <c r="D22" s="76"/>
      <c r="E22" s="76"/>
      <c r="F22" s="76"/>
      <c r="G22" s="4"/>
      <c r="H22" s="4"/>
    </row>
    <row r="23" spans="1:8" ht="15">
      <c r="A23" s="76"/>
      <c r="B23" s="76"/>
      <c r="C23" s="76"/>
      <c r="D23" s="76"/>
      <c r="E23" s="76"/>
      <c r="F23" s="76"/>
      <c r="G23" s="4"/>
      <c r="H23" s="4"/>
    </row>
    <row r="24" spans="1:8" ht="15">
      <c r="A24" s="76"/>
      <c r="B24" s="76"/>
      <c r="C24" s="76"/>
      <c r="D24" s="76"/>
      <c r="E24" s="76"/>
      <c r="F24" s="76"/>
      <c r="G24" s="4"/>
      <c r="H24" s="4"/>
    </row>
    <row r="25" spans="1:8" ht="15">
      <c r="A25" s="76"/>
      <c r="B25" s="76"/>
      <c r="C25" s="76"/>
      <c r="D25" s="76"/>
      <c r="E25" s="76"/>
      <c r="F25" s="76"/>
      <c r="G25" s="4"/>
      <c r="H25" s="4"/>
    </row>
    <row r="26" spans="1:8" ht="15">
      <c r="A26" s="76"/>
      <c r="B26" s="76"/>
      <c r="C26" s="76"/>
      <c r="D26" s="76"/>
      <c r="E26" s="76"/>
      <c r="F26" s="76"/>
      <c r="G26" s="4"/>
      <c r="H26" s="4"/>
    </row>
    <row r="27" spans="1:8" ht="15">
      <c r="A27" s="76"/>
      <c r="B27" s="76"/>
      <c r="C27" s="76"/>
      <c r="D27" s="76"/>
      <c r="E27" s="76"/>
      <c r="F27" s="76"/>
      <c r="G27" s="4"/>
      <c r="H27" s="4"/>
    </row>
    <row r="28" spans="1:8" ht="15">
      <c r="A28" s="76"/>
      <c r="B28" s="76"/>
      <c r="C28" s="76"/>
      <c r="D28" s="76"/>
      <c r="E28" s="76"/>
      <c r="F28" s="76"/>
      <c r="G28" s="4"/>
      <c r="H28" s="4"/>
    </row>
    <row r="29" spans="1:8" ht="15">
      <c r="A29" s="76"/>
      <c r="B29" s="76"/>
      <c r="C29" s="76"/>
      <c r="D29" s="76"/>
      <c r="E29" s="76"/>
      <c r="F29" s="76"/>
      <c r="G29" s="4"/>
      <c r="H29" s="4"/>
    </row>
    <row r="30" spans="1:8" ht="15">
      <c r="A30" s="76"/>
      <c r="B30" s="76"/>
      <c r="C30" s="76"/>
      <c r="D30" s="76"/>
      <c r="E30" s="76"/>
      <c r="F30" s="76"/>
      <c r="G30" s="4"/>
      <c r="H30" s="4"/>
    </row>
    <row r="31" spans="1:8" ht="15">
      <c r="A31" s="76"/>
      <c r="B31" s="76"/>
      <c r="C31" s="76"/>
      <c r="D31" s="76"/>
      <c r="E31" s="76"/>
      <c r="F31" s="76"/>
      <c r="G31" s="4"/>
      <c r="H31" s="4"/>
    </row>
    <row r="32" spans="1:8" ht="15">
      <c r="A32" s="76"/>
      <c r="B32" s="76"/>
      <c r="C32" s="76"/>
      <c r="D32" s="76"/>
      <c r="E32" s="76"/>
      <c r="F32" s="76"/>
      <c r="G32" s="4"/>
      <c r="H32" s="4"/>
    </row>
    <row r="33" spans="1:9" ht="15">
      <c r="A33" s="76"/>
      <c r="B33" s="76"/>
      <c r="C33" s="76"/>
      <c r="D33" s="76"/>
      <c r="E33" s="76"/>
      <c r="F33" s="76"/>
      <c r="G33" s="4"/>
      <c r="H33" s="4"/>
    </row>
    <row r="34" spans="1:9" ht="15">
      <c r="A34" s="76"/>
      <c r="B34" s="88"/>
      <c r="C34" s="88"/>
      <c r="D34" s="88"/>
      <c r="E34" s="88"/>
      <c r="F34" s="88" t="s">
        <v>333</v>
      </c>
      <c r="G34" s="75">
        <f>SUM(G9:G33)</f>
        <v>0</v>
      </c>
      <c r="H34" s="75">
        <f>SUM(H9:H33)</f>
        <v>0</v>
      </c>
    </row>
    <row r="35" spans="1:9" ht="15">
      <c r="A35" s="174"/>
      <c r="B35" s="174"/>
      <c r="C35" s="174"/>
      <c r="D35" s="174"/>
      <c r="E35" s="174"/>
      <c r="F35" s="174"/>
      <c r="G35" s="174"/>
      <c r="H35" s="146"/>
      <c r="I35" s="146"/>
    </row>
    <row r="36" spans="1:9" ht="15">
      <c r="A36" s="175" t="s">
        <v>380</v>
      </c>
      <c r="B36" s="175"/>
      <c r="C36" s="174"/>
      <c r="D36" s="174"/>
      <c r="E36" s="174"/>
      <c r="F36" s="174"/>
      <c r="G36" s="174"/>
      <c r="H36" s="146"/>
      <c r="I36" s="146"/>
    </row>
    <row r="37" spans="1:9" ht="15">
      <c r="A37" s="175" t="s">
        <v>332</v>
      </c>
      <c r="B37" s="175"/>
      <c r="C37" s="174"/>
      <c r="D37" s="174"/>
      <c r="E37" s="174"/>
      <c r="F37" s="174"/>
      <c r="G37" s="174"/>
      <c r="H37" s="146"/>
      <c r="I37" s="146"/>
    </row>
    <row r="38" spans="1:9" ht="15">
      <c r="A38" s="175"/>
      <c r="B38" s="175"/>
      <c r="C38" s="146"/>
      <c r="D38" s="146"/>
      <c r="E38" s="146"/>
      <c r="F38" s="146"/>
      <c r="G38" s="146"/>
      <c r="H38" s="146"/>
      <c r="I38" s="146"/>
    </row>
    <row r="39" spans="1:9" ht="15">
      <c r="A39" s="175"/>
      <c r="B39" s="175"/>
      <c r="C39" s="146"/>
      <c r="D39" s="146"/>
      <c r="E39" s="146"/>
      <c r="F39" s="146"/>
      <c r="G39" s="146"/>
      <c r="H39" s="146"/>
      <c r="I39" s="146"/>
    </row>
    <row r="40" spans="1:9">
      <c r="A40" s="172"/>
      <c r="B40" s="172"/>
      <c r="C40" s="172"/>
      <c r="D40" s="172"/>
      <c r="E40" s="172"/>
      <c r="F40" s="172"/>
      <c r="G40" s="172"/>
      <c r="H40" s="172"/>
      <c r="I40" s="172"/>
    </row>
    <row r="41" spans="1:9" ht="15">
      <c r="A41" s="152" t="s">
        <v>107</v>
      </c>
      <c r="B41" s="152"/>
      <c r="C41" s="146"/>
      <c r="D41" s="146"/>
      <c r="E41" s="146"/>
      <c r="F41" s="146"/>
      <c r="G41" s="146"/>
      <c r="H41" s="146"/>
      <c r="I41" s="146"/>
    </row>
    <row r="42" spans="1:9" ht="15">
      <c r="A42" s="146"/>
      <c r="B42" s="146"/>
      <c r="C42" s="146"/>
      <c r="D42" s="146"/>
      <c r="E42" s="146"/>
      <c r="F42" s="146"/>
      <c r="G42" s="146"/>
      <c r="H42" s="146"/>
      <c r="I42" s="146"/>
    </row>
    <row r="43" spans="1:9" ht="15">
      <c r="A43" s="146"/>
      <c r="B43" s="146"/>
      <c r="C43" s="146"/>
      <c r="D43" s="146"/>
      <c r="E43" s="146"/>
      <c r="F43" s="146"/>
      <c r="G43" s="146"/>
      <c r="H43" s="146"/>
      <c r="I43" s="153"/>
    </row>
    <row r="44" spans="1:9" ht="15">
      <c r="A44" s="152"/>
      <c r="B44" s="152"/>
      <c r="C44" s="152" t="s">
        <v>399</v>
      </c>
      <c r="D44" s="152"/>
      <c r="E44" s="174"/>
      <c r="F44" s="152"/>
      <c r="G44" s="152"/>
      <c r="H44" s="146"/>
      <c r="I44" s="153"/>
    </row>
    <row r="45" spans="1:9" ht="15">
      <c r="A45" s="146"/>
      <c r="B45" s="146"/>
      <c r="C45" s="146" t="s">
        <v>265</v>
      </c>
      <c r="D45" s="146"/>
      <c r="E45" s="146"/>
      <c r="F45" s="146"/>
      <c r="G45" s="146"/>
      <c r="H45" s="146"/>
      <c r="I45" s="153"/>
    </row>
    <row r="46" spans="1:9">
      <c r="A46" s="154"/>
      <c r="B46" s="154"/>
      <c r="C46" s="154" t="s">
        <v>139</v>
      </c>
      <c r="D46" s="154"/>
      <c r="E46" s="154"/>
      <c r="F46" s="154"/>
      <c r="G46" s="15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M48"/>
  <sheetViews>
    <sheetView view="pageBreakPreview" zoomScale="85" zoomScaleSheetLayoutView="85" workbookViewId="0">
      <selection activeCell="L2" sqref="L2"/>
    </sheetView>
  </sheetViews>
  <sheetFormatPr defaultRowHeight="12.75"/>
  <cols>
    <col min="1" max="1" width="5.42578125" style="147" customWidth="1"/>
    <col min="2" max="2" width="19.140625" style="147" bestFit="1" customWidth="1"/>
    <col min="3" max="3" width="27.5703125" style="147" customWidth="1"/>
    <col min="4" max="4" width="19.28515625" style="147" customWidth="1"/>
    <col min="5" max="5" width="16.85546875" style="147" customWidth="1"/>
    <col min="6" max="6" width="13.140625" style="147" customWidth="1"/>
    <col min="7" max="7" width="17" style="147" customWidth="1"/>
    <col min="8" max="8" width="13.7109375" style="147" customWidth="1"/>
    <col min="9" max="9" width="19.42578125" style="147" bestFit="1" customWidth="1"/>
    <col min="10" max="10" width="18.5703125" style="147" bestFit="1" customWidth="1"/>
    <col min="11" max="11" width="16.7109375" style="147" customWidth="1"/>
    <col min="12" max="12" width="17.7109375" style="147" customWidth="1"/>
    <col min="13" max="13" width="12.85546875" style="147" customWidth="1"/>
    <col min="14" max="16384" width="9.140625" style="147"/>
  </cols>
  <sheetData>
    <row r="2" spans="1:13" ht="15">
      <c r="A2" s="783" t="s">
        <v>474</v>
      </c>
      <c r="B2" s="783"/>
      <c r="C2" s="783"/>
      <c r="D2" s="783"/>
      <c r="E2" s="783"/>
      <c r="F2" s="301"/>
      <c r="G2" s="66"/>
      <c r="H2" s="66"/>
      <c r="I2" s="66"/>
      <c r="J2" s="66"/>
      <c r="K2" s="302"/>
      <c r="L2" s="303"/>
      <c r="M2" s="303" t="s">
        <v>109</v>
      </c>
    </row>
    <row r="3" spans="1:13" ht="15">
      <c r="A3" s="65" t="s">
        <v>140</v>
      </c>
      <c r="B3" s="65"/>
      <c r="C3" s="63"/>
      <c r="D3" s="66"/>
      <c r="E3" s="66"/>
      <c r="F3" s="66"/>
      <c r="G3" s="66"/>
      <c r="H3" s="66"/>
      <c r="I3" s="66"/>
      <c r="J3" s="66"/>
      <c r="K3" s="302"/>
      <c r="L3" s="777" t="str">
        <f>'ფორმა N1'!L2</f>
        <v>01.01.2019-31.12.2019</v>
      </c>
      <c r="M3" s="777"/>
    </row>
    <row r="4" spans="1:13" ht="15">
      <c r="A4" s="65"/>
      <c r="B4" s="65"/>
      <c r="C4" s="65"/>
      <c r="D4" s="63"/>
      <c r="E4" s="63"/>
      <c r="F4" s="63"/>
      <c r="G4" s="63"/>
      <c r="H4" s="63"/>
      <c r="I4" s="63"/>
      <c r="J4" s="63"/>
      <c r="K4" s="302"/>
      <c r="L4" s="302"/>
      <c r="M4" s="302"/>
    </row>
    <row r="5" spans="1:13" ht="15">
      <c r="A5" s="66" t="s">
        <v>269</v>
      </c>
      <c r="B5" s="66"/>
      <c r="C5" s="66"/>
      <c r="D5" s="66"/>
      <c r="E5" s="66"/>
      <c r="F5" s="66"/>
      <c r="G5" s="66"/>
      <c r="H5" s="66"/>
      <c r="I5" s="66"/>
      <c r="J5" s="66"/>
      <c r="K5" s="65"/>
      <c r="L5" s="65"/>
      <c r="M5" s="65"/>
    </row>
    <row r="6" spans="1:13" ht="15">
      <c r="A6" s="365" t="str">
        <f>'ფორმა N1'!A5</f>
        <v>მპგ მოძრაობა სახელმწიფო ხალხისთვის</v>
      </c>
      <c r="B6" s="69"/>
      <c r="C6" s="69"/>
      <c r="D6" s="69"/>
      <c r="E6" s="69"/>
      <c r="F6" s="69"/>
      <c r="G6" s="69"/>
      <c r="H6" s="69"/>
      <c r="I6" s="69"/>
      <c r="J6" s="69"/>
      <c r="K6" s="70"/>
      <c r="L6" s="70"/>
    </row>
    <row r="7" spans="1:13" ht="15">
      <c r="A7" s="66"/>
      <c r="B7" s="66"/>
      <c r="C7" s="66"/>
      <c r="D7" s="66"/>
      <c r="E7" s="66"/>
      <c r="F7" s="66"/>
      <c r="G7" s="66"/>
      <c r="H7" s="66"/>
      <c r="I7" s="66"/>
      <c r="J7" s="66"/>
      <c r="K7" s="65"/>
      <c r="L7" s="65"/>
      <c r="M7" s="65"/>
    </row>
    <row r="8" spans="1:13" ht="15">
      <c r="A8" s="299"/>
      <c r="B8" s="311"/>
      <c r="C8" s="299"/>
      <c r="D8" s="299"/>
      <c r="E8" s="299"/>
      <c r="F8" s="299"/>
      <c r="G8" s="299"/>
      <c r="H8" s="299"/>
      <c r="I8" s="299"/>
      <c r="J8" s="299"/>
      <c r="K8" s="67"/>
      <c r="L8" s="67"/>
      <c r="M8" s="67"/>
    </row>
    <row r="9" spans="1:13" ht="45">
      <c r="A9" s="79" t="s">
        <v>64</v>
      </c>
      <c r="B9" s="79" t="s">
        <v>480</v>
      </c>
      <c r="C9" s="79" t="s">
        <v>445</v>
      </c>
      <c r="D9" s="79" t="s">
        <v>446</v>
      </c>
      <c r="E9" s="79" t="s">
        <v>447</v>
      </c>
      <c r="F9" s="79" t="s">
        <v>448</v>
      </c>
      <c r="G9" s="79" t="s">
        <v>449</v>
      </c>
      <c r="H9" s="79" t="s">
        <v>450</v>
      </c>
      <c r="I9" s="79" t="s">
        <v>451</v>
      </c>
      <c r="J9" s="79" t="s">
        <v>452</v>
      </c>
      <c r="K9" s="79" t="s">
        <v>453</v>
      </c>
      <c r="L9" s="79" t="s">
        <v>454</v>
      </c>
      <c r="M9" s="79" t="s">
        <v>311</v>
      </c>
    </row>
    <row r="10" spans="1:13" ht="15">
      <c r="A10" s="87">
        <v>1</v>
      </c>
      <c r="B10" s="318"/>
      <c r="C10" s="288"/>
      <c r="D10" s="87"/>
      <c r="E10" s="87"/>
      <c r="F10" s="87"/>
      <c r="G10" s="87"/>
      <c r="H10" s="87"/>
      <c r="I10" s="87"/>
      <c r="J10" s="87"/>
      <c r="K10" s="4"/>
      <c r="L10" s="4"/>
      <c r="M10" s="87"/>
    </row>
    <row r="11" spans="1:13" ht="15">
      <c r="A11" s="87">
        <v>2</v>
      </c>
      <c r="B11" s="318"/>
      <c r="C11" s="288"/>
      <c r="D11" s="87"/>
      <c r="E11" s="87"/>
      <c r="F11" s="87"/>
      <c r="G11" s="87"/>
      <c r="H11" s="87"/>
      <c r="I11" s="87"/>
      <c r="J11" s="87"/>
      <c r="K11" s="4"/>
      <c r="L11" s="4"/>
      <c r="M11" s="87"/>
    </row>
    <row r="12" spans="1:13" ht="15">
      <c r="A12" s="87">
        <v>3</v>
      </c>
      <c r="B12" s="318"/>
      <c r="C12" s="288"/>
      <c r="D12" s="76"/>
      <c r="E12" s="76"/>
      <c r="F12" s="76"/>
      <c r="G12" s="76"/>
      <c r="H12" s="76"/>
      <c r="I12" s="76"/>
      <c r="J12" s="76"/>
      <c r="K12" s="4"/>
      <c r="L12" s="4"/>
      <c r="M12" s="76"/>
    </row>
    <row r="13" spans="1:13" ht="15">
      <c r="A13" s="87">
        <v>4</v>
      </c>
      <c r="B13" s="318"/>
      <c r="C13" s="288"/>
      <c r="D13" s="76"/>
      <c r="E13" s="76"/>
      <c r="F13" s="76"/>
      <c r="G13" s="76"/>
      <c r="H13" s="76"/>
      <c r="I13" s="76"/>
      <c r="J13" s="76"/>
      <c r="K13" s="4"/>
      <c r="L13" s="4"/>
      <c r="M13" s="76"/>
    </row>
    <row r="14" spans="1:13" ht="15">
      <c r="A14" s="87">
        <v>5</v>
      </c>
      <c r="B14" s="318"/>
      <c r="C14" s="288"/>
      <c r="D14" s="76"/>
      <c r="E14" s="76"/>
      <c r="F14" s="76"/>
      <c r="G14" s="76"/>
      <c r="H14" s="76"/>
      <c r="I14" s="76"/>
      <c r="J14" s="76"/>
      <c r="K14" s="4"/>
      <c r="L14" s="4"/>
      <c r="M14" s="76"/>
    </row>
    <row r="15" spans="1:13" ht="15">
      <c r="A15" s="87">
        <v>6</v>
      </c>
      <c r="B15" s="318"/>
      <c r="C15" s="288"/>
      <c r="D15" s="76"/>
      <c r="E15" s="76"/>
      <c r="F15" s="76"/>
      <c r="G15" s="76"/>
      <c r="H15" s="76"/>
      <c r="I15" s="76"/>
      <c r="J15" s="76"/>
      <c r="K15" s="4"/>
      <c r="L15" s="4"/>
      <c r="M15" s="76"/>
    </row>
    <row r="16" spans="1:13" ht="15">
      <c r="A16" s="87">
        <v>7</v>
      </c>
      <c r="B16" s="318"/>
      <c r="C16" s="288"/>
      <c r="D16" s="76"/>
      <c r="E16" s="76"/>
      <c r="F16" s="76"/>
      <c r="G16" s="76"/>
      <c r="H16" s="76"/>
      <c r="I16" s="76"/>
      <c r="J16" s="76"/>
      <c r="K16" s="4"/>
      <c r="L16" s="4"/>
      <c r="M16" s="76"/>
    </row>
    <row r="17" spans="1:13" ht="15">
      <c r="A17" s="87">
        <v>8</v>
      </c>
      <c r="B17" s="318"/>
      <c r="C17" s="288"/>
      <c r="D17" s="76"/>
      <c r="E17" s="76"/>
      <c r="F17" s="76"/>
      <c r="G17" s="76"/>
      <c r="H17" s="76"/>
      <c r="I17" s="76"/>
      <c r="J17" s="76"/>
      <c r="K17" s="4"/>
      <c r="L17" s="4"/>
      <c r="M17" s="76"/>
    </row>
    <row r="18" spans="1:13" ht="15">
      <c r="A18" s="87">
        <v>9</v>
      </c>
      <c r="B18" s="318"/>
      <c r="C18" s="288"/>
      <c r="D18" s="76"/>
      <c r="E18" s="76"/>
      <c r="F18" s="76"/>
      <c r="G18" s="76"/>
      <c r="H18" s="76"/>
      <c r="I18" s="76"/>
      <c r="J18" s="76"/>
      <c r="K18" s="4"/>
      <c r="L18" s="4"/>
      <c r="M18" s="76"/>
    </row>
    <row r="19" spans="1:13" ht="15">
      <c r="A19" s="87">
        <v>10</v>
      </c>
      <c r="B19" s="318"/>
      <c r="C19" s="288"/>
      <c r="D19" s="76"/>
      <c r="E19" s="76"/>
      <c r="F19" s="76"/>
      <c r="G19" s="76"/>
      <c r="H19" s="76"/>
      <c r="I19" s="76"/>
      <c r="J19" s="76"/>
      <c r="K19" s="4"/>
      <c r="L19" s="4"/>
      <c r="M19" s="76"/>
    </row>
    <row r="20" spans="1:13" ht="15">
      <c r="A20" s="87">
        <v>11</v>
      </c>
      <c r="B20" s="318"/>
      <c r="C20" s="288"/>
      <c r="D20" s="76"/>
      <c r="E20" s="76"/>
      <c r="F20" s="76"/>
      <c r="G20" s="76"/>
      <c r="H20" s="76"/>
      <c r="I20" s="76"/>
      <c r="J20" s="76"/>
      <c r="K20" s="4"/>
      <c r="L20" s="4"/>
      <c r="M20" s="76"/>
    </row>
    <row r="21" spans="1:13" ht="15">
      <c r="A21" s="87">
        <v>12</v>
      </c>
      <c r="B21" s="318"/>
      <c r="C21" s="288"/>
      <c r="D21" s="76"/>
      <c r="E21" s="76"/>
      <c r="F21" s="76"/>
      <c r="G21" s="76"/>
      <c r="H21" s="76"/>
      <c r="I21" s="76"/>
      <c r="J21" s="76"/>
      <c r="K21" s="4"/>
      <c r="L21" s="4"/>
      <c r="M21" s="76"/>
    </row>
    <row r="22" spans="1:13" ht="15">
      <c r="A22" s="87">
        <v>13</v>
      </c>
      <c r="B22" s="318"/>
      <c r="C22" s="288"/>
      <c r="D22" s="76"/>
      <c r="E22" s="76"/>
      <c r="F22" s="76"/>
      <c r="G22" s="76"/>
      <c r="H22" s="76"/>
      <c r="I22" s="76"/>
      <c r="J22" s="76"/>
      <c r="K22" s="4"/>
      <c r="L22" s="4"/>
      <c r="M22" s="76"/>
    </row>
    <row r="23" spans="1:13" ht="15">
      <c r="A23" s="87">
        <v>14</v>
      </c>
      <c r="B23" s="318"/>
      <c r="C23" s="288"/>
      <c r="D23" s="76"/>
      <c r="E23" s="76"/>
      <c r="F23" s="76"/>
      <c r="G23" s="76"/>
      <c r="H23" s="76"/>
      <c r="I23" s="76"/>
      <c r="J23" s="76"/>
      <c r="K23" s="4"/>
      <c r="L23" s="4"/>
      <c r="M23" s="76"/>
    </row>
    <row r="24" spans="1:13" ht="15">
      <c r="A24" s="87">
        <v>15</v>
      </c>
      <c r="B24" s="318"/>
      <c r="C24" s="288"/>
      <c r="D24" s="76"/>
      <c r="E24" s="76"/>
      <c r="F24" s="76"/>
      <c r="G24" s="76"/>
      <c r="H24" s="76"/>
      <c r="I24" s="76"/>
      <c r="J24" s="76"/>
      <c r="K24" s="4"/>
      <c r="L24" s="4"/>
      <c r="M24" s="76"/>
    </row>
    <row r="25" spans="1:13" ht="15">
      <c r="A25" s="87">
        <v>16</v>
      </c>
      <c r="B25" s="318"/>
      <c r="C25" s="288"/>
      <c r="D25" s="76"/>
      <c r="E25" s="76"/>
      <c r="F25" s="76"/>
      <c r="G25" s="76"/>
      <c r="H25" s="76"/>
      <c r="I25" s="76"/>
      <c r="J25" s="76"/>
      <c r="K25" s="4"/>
      <c r="L25" s="4"/>
      <c r="M25" s="76"/>
    </row>
    <row r="26" spans="1:13" ht="15">
      <c r="A26" s="87">
        <v>17</v>
      </c>
      <c r="B26" s="318"/>
      <c r="C26" s="288"/>
      <c r="D26" s="76"/>
      <c r="E26" s="76"/>
      <c r="F26" s="76"/>
      <c r="G26" s="76"/>
      <c r="H26" s="76"/>
      <c r="I26" s="76"/>
      <c r="J26" s="76"/>
      <c r="K26" s="4"/>
      <c r="L26" s="4"/>
      <c r="M26" s="76"/>
    </row>
    <row r="27" spans="1:13" ht="15">
      <c r="A27" s="87">
        <v>18</v>
      </c>
      <c r="B27" s="318"/>
      <c r="C27" s="288"/>
      <c r="D27" s="76"/>
      <c r="E27" s="76"/>
      <c r="F27" s="76"/>
      <c r="G27" s="76"/>
      <c r="H27" s="76"/>
      <c r="I27" s="76"/>
      <c r="J27" s="76"/>
      <c r="K27" s="4"/>
      <c r="L27" s="4"/>
      <c r="M27" s="76"/>
    </row>
    <row r="28" spans="1:13" ht="15">
      <c r="A28" s="87">
        <v>19</v>
      </c>
      <c r="B28" s="318"/>
      <c r="C28" s="288"/>
      <c r="D28" s="76"/>
      <c r="E28" s="76"/>
      <c r="F28" s="76"/>
      <c r="G28" s="76"/>
      <c r="H28" s="76"/>
      <c r="I28" s="76"/>
      <c r="J28" s="76"/>
      <c r="K28" s="4"/>
      <c r="L28" s="4"/>
      <c r="M28" s="76"/>
    </row>
    <row r="29" spans="1:13" ht="15">
      <c r="A29" s="87">
        <v>20</v>
      </c>
      <c r="B29" s="318"/>
      <c r="C29" s="288"/>
      <c r="D29" s="76"/>
      <c r="E29" s="76"/>
      <c r="F29" s="76"/>
      <c r="G29" s="76"/>
      <c r="H29" s="76"/>
      <c r="I29" s="76"/>
      <c r="J29" s="76"/>
      <c r="K29" s="4"/>
      <c r="L29" s="4"/>
      <c r="M29" s="76"/>
    </row>
    <row r="30" spans="1:13" ht="15">
      <c r="A30" s="87">
        <v>21</v>
      </c>
      <c r="B30" s="318"/>
      <c r="C30" s="288"/>
      <c r="D30" s="76"/>
      <c r="E30" s="76"/>
      <c r="F30" s="76"/>
      <c r="G30" s="76"/>
      <c r="H30" s="76"/>
      <c r="I30" s="76"/>
      <c r="J30" s="76"/>
      <c r="K30" s="4"/>
      <c r="L30" s="4"/>
      <c r="M30" s="76"/>
    </row>
    <row r="31" spans="1:13" ht="15">
      <c r="A31" s="87">
        <v>22</v>
      </c>
      <c r="B31" s="318"/>
      <c r="C31" s="288"/>
      <c r="D31" s="76"/>
      <c r="E31" s="76"/>
      <c r="F31" s="76"/>
      <c r="G31" s="76"/>
      <c r="H31" s="76"/>
      <c r="I31" s="76"/>
      <c r="J31" s="76"/>
      <c r="K31" s="4"/>
      <c r="L31" s="4"/>
      <c r="M31" s="76"/>
    </row>
    <row r="32" spans="1:13" ht="15">
      <c r="A32" s="87">
        <v>23</v>
      </c>
      <c r="B32" s="318"/>
      <c r="C32" s="288"/>
      <c r="D32" s="76"/>
      <c r="E32" s="76"/>
      <c r="F32" s="76"/>
      <c r="G32" s="76"/>
      <c r="H32" s="76"/>
      <c r="I32" s="76"/>
      <c r="J32" s="76"/>
      <c r="K32" s="4"/>
      <c r="L32" s="4"/>
      <c r="M32" s="76"/>
    </row>
    <row r="33" spans="1:13" ht="15">
      <c r="A33" s="87">
        <v>24</v>
      </c>
      <c r="B33" s="318"/>
      <c r="C33" s="288"/>
      <c r="D33" s="76"/>
      <c r="E33" s="76"/>
      <c r="F33" s="76"/>
      <c r="G33" s="76"/>
      <c r="H33" s="76"/>
      <c r="I33" s="76"/>
      <c r="J33" s="76"/>
      <c r="K33" s="4"/>
      <c r="L33" s="4"/>
      <c r="M33" s="76"/>
    </row>
    <row r="34" spans="1:13" ht="15">
      <c r="A34" s="76" t="s">
        <v>271</v>
      </c>
      <c r="B34" s="319"/>
      <c r="C34" s="288"/>
      <c r="D34" s="76"/>
      <c r="E34" s="76"/>
      <c r="F34" s="76"/>
      <c r="G34" s="76"/>
      <c r="H34" s="76"/>
      <c r="I34" s="76"/>
      <c r="J34" s="76"/>
      <c r="K34" s="4"/>
      <c r="L34" s="4"/>
      <c r="M34" s="76"/>
    </row>
    <row r="35" spans="1:13" ht="15">
      <c r="A35" s="76"/>
      <c r="B35" s="319"/>
      <c r="C35" s="288"/>
      <c r="D35" s="88"/>
      <c r="E35" s="88"/>
      <c r="F35" s="88"/>
      <c r="G35" s="88"/>
      <c r="H35" s="76"/>
      <c r="I35" s="76"/>
      <c r="J35" s="76"/>
      <c r="K35" s="76" t="s">
        <v>455</v>
      </c>
      <c r="L35" s="75">
        <f>SUM(L10:L34)</f>
        <v>0</v>
      </c>
      <c r="M35" s="76"/>
    </row>
    <row r="36" spans="1:13" ht="15">
      <c r="A36" s="174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46"/>
    </row>
    <row r="37" spans="1:13" ht="15">
      <c r="A37" s="175" t="s">
        <v>456</v>
      </c>
      <c r="B37" s="175"/>
      <c r="C37" s="175"/>
      <c r="D37" s="174"/>
      <c r="E37" s="174"/>
      <c r="F37" s="174"/>
      <c r="G37" s="174"/>
      <c r="H37" s="174"/>
      <c r="I37" s="174"/>
      <c r="J37" s="174"/>
      <c r="K37" s="174"/>
      <c r="L37" s="146"/>
    </row>
    <row r="38" spans="1:13" ht="15">
      <c r="A38" s="175" t="s">
        <v>457</v>
      </c>
      <c r="B38" s="175"/>
      <c r="C38" s="175"/>
      <c r="D38" s="174"/>
      <c r="E38" s="174"/>
      <c r="F38" s="174"/>
      <c r="G38" s="174"/>
      <c r="H38" s="174"/>
      <c r="I38" s="174"/>
      <c r="J38" s="174"/>
      <c r="K38" s="174"/>
      <c r="L38" s="146"/>
    </row>
    <row r="39" spans="1:13" ht="15">
      <c r="A39" s="162" t="s">
        <v>458</v>
      </c>
      <c r="B39" s="162"/>
      <c r="C39" s="175"/>
      <c r="D39" s="146"/>
      <c r="E39" s="146"/>
      <c r="F39" s="146"/>
      <c r="G39" s="146"/>
      <c r="H39" s="146"/>
      <c r="I39" s="146"/>
      <c r="J39" s="146"/>
      <c r="K39" s="146"/>
      <c r="L39" s="146"/>
    </row>
    <row r="40" spans="1:13" ht="15">
      <c r="A40" s="162" t="s">
        <v>475</v>
      </c>
      <c r="B40" s="162"/>
      <c r="C40" s="175"/>
      <c r="D40" s="146"/>
      <c r="E40" s="146"/>
      <c r="F40" s="146"/>
      <c r="G40" s="146"/>
      <c r="H40" s="146"/>
      <c r="I40" s="146"/>
      <c r="J40" s="146"/>
      <c r="K40" s="146"/>
      <c r="L40" s="146"/>
    </row>
    <row r="41" spans="1:13" ht="15.75" customHeight="1">
      <c r="A41" s="788" t="s">
        <v>476</v>
      </c>
      <c r="B41" s="788"/>
      <c r="C41" s="788"/>
      <c r="D41" s="788"/>
      <c r="E41" s="788"/>
      <c r="F41" s="788"/>
      <c r="G41" s="788"/>
      <c r="H41" s="788"/>
      <c r="I41" s="788"/>
      <c r="J41" s="788"/>
      <c r="K41" s="788"/>
      <c r="L41" s="788"/>
    </row>
    <row r="42" spans="1:13" ht="15.75" customHeight="1">
      <c r="A42" s="788"/>
      <c r="B42" s="788"/>
      <c r="C42" s="788"/>
      <c r="D42" s="788"/>
      <c r="E42" s="788"/>
      <c r="F42" s="788"/>
      <c r="G42" s="788"/>
      <c r="H42" s="788"/>
      <c r="I42" s="788"/>
      <c r="J42" s="788"/>
      <c r="K42" s="788"/>
      <c r="L42" s="788"/>
    </row>
    <row r="43" spans="1:13">
      <c r="A43" s="172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3" ht="15">
      <c r="A44" s="784" t="s">
        <v>107</v>
      </c>
      <c r="B44" s="784"/>
      <c r="C44" s="784"/>
      <c r="D44" s="289"/>
      <c r="E44" s="290"/>
      <c r="F44" s="290"/>
      <c r="G44" s="289"/>
      <c r="H44" s="289"/>
      <c r="I44" s="289"/>
      <c r="J44" s="289"/>
      <c r="K44" s="289"/>
      <c r="L44" s="146"/>
    </row>
    <row r="45" spans="1:13" ht="15">
      <c r="A45" s="289"/>
      <c r="B45" s="289"/>
      <c r="C45" s="290"/>
      <c r="D45" s="289"/>
      <c r="E45" s="290"/>
      <c r="F45" s="290"/>
      <c r="G45" s="289"/>
      <c r="H45" s="289"/>
      <c r="I45" s="289"/>
      <c r="J45" s="289"/>
      <c r="K45" s="291"/>
      <c r="L45" s="146"/>
    </row>
    <row r="46" spans="1:13" ht="15" customHeight="1">
      <c r="A46" s="289"/>
      <c r="B46" s="289"/>
      <c r="C46" s="290"/>
      <c r="D46" s="785" t="s">
        <v>263</v>
      </c>
      <c r="E46" s="785"/>
      <c r="F46" s="300"/>
      <c r="G46" s="292"/>
      <c r="H46" s="786" t="s">
        <v>460</v>
      </c>
      <c r="I46" s="786"/>
      <c r="J46" s="786"/>
      <c r="K46" s="293"/>
      <c r="L46" s="146"/>
    </row>
    <row r="47" spans="1:13" ht="15">
      <c r="A47" s="289"/>
      <c r="B47" s="289"/>
      <c r="C47" s="290"/>
      <c r="D47" s="289"/>
      <c r="E47" s="290"/>
      <c r="F47" s="290"/>
      <c r="G47" s="289"/>
      <c r="H47" s="787"/>
      <c r="I47" s="787"/>
      <c r="J47" s="787"/>
      <c r="K47" s="293"/>
      <c r="L47" s="146"/>
    </row>
    <row r="48" spans="1:13" ht="15">
      <c r="A48" s="289"/>
      <c r="B48" s="289"/>
      <c r="C48" s="290"/>
      <c r="D48" s="782" t="s">
        <v>139</v>
      </c>
      <c r="E48" s="782"/>
      <c r="F48" s="300"/>
      <c r="G48" s="292"/>
      <c r="H48" s="289"/>
      <c r="I48" s="289"/>
      <c r="J48" s="289"/>
      <c r="K48" s="289"/>
      <c r="L48" s="146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2020-01-21T08:34:33Z</cp:lastPrinted>
  <dcterms:created xsi:type="dcterms:W3CDTF">2011-12-27T13:20:18Z</dcterms:created>
  <dcterms:modified xsi:type="dcterms:W3CDTF">2020-02-19T06:59:22Z</dcterms:modified>
</cp:coreProperties>
</file>